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8.xml" ContentType="application/vnd.openxmlformats-officedocument.drawing+xml"/>
  <Override PartName="/xl/drawings/drawing7.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worksheets/sheet20.xml" ContentType="application/vnd.openxmlformats-officedocument.spreadsheetml.worksheet+xml"/>
  <Override PartName="/xl/worksheets/sheet19.xml" ContentType="application/vnd.openxmlformats-officedocument.spreadsheetml.worksheet+xml"/>
  <Override PartName="/xl/drawings/drawing3.xml" ContentType="application/vnd.openxmlformats-officedocument.drawing+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6.xml" ContentType="application/vnd.openxmlformats-officedocument.spreadsheetml.worksheet+xml"/>
  <Override PartName="/xl/worksheets/sheet18.xml" ContentType="application/vnd.openxmlformats-officedocument.spreadsheetml.worksheet+xml"/>
  <Override PartName="/xl/worksheets/sheet14.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drawings/drawing4.xml" ContentType="application/vnd.openxmlformats-officedocument.drawing+xml"/>
  <Override PartName="/xl/worksheets/sheet15.xml" ContentType="application/vnd.openxmlformats-officedocument.spreadsheetml.worksheet+xml"/>
  <Override PartName="/xl/worksheets/sheet10.xml" ContentType="application/vnd.openxmlformats-officedocument.spreadsheetml.worksheet+xml"/>
  <Override PartName="/xl/worksheets/sheet13.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ustomProperty20.bin" ContentType="application/vnd.openxmlformats-officedocument.spreadsheetml.customProperty"/>
  <Override PartName="/xl/calcChain.xml" ContentType="application/vnd.openxmlformats-officedocument.spreadsheetml.calcChain+xml"/>
  <Override PartName="/xl/comments8.xml" ContentType="application/vnd.openxmlformats-officedocument.spreadsheetml.comments+xml"/>
  <Override PartName="/xl/comments7.xml" ContentType="application/vnd.openxmlformats-officedocument.spreadsheetml.comments+xml"/>
  <Override PartName="/xl/customProperty3.bin" ContentType="application/vnd.openxmlformats-officedocument.spreadsheetml.customProperty"/>
  <Override PartName="/docProps/app.xml" ContentType="application/vnd.openxmlformats-officedocument.extended-properties+xml"/>
  <Override PartName="/xl/externalLinks/externalLink1.xml" ContentType="application/vnd.openxmlformats-officedocument.spreadsheetml.externalLink+xml"/>
  <Override PartName="/xl/customProperty1.bin" ContentType="application/vnd.openxmlformats-officedocument.spreadsheetml.customProperty"/>
  <Override PartName="/xl/customProperty2.bin" ContentType="application/vnd.openxmlformats-officedocument.spreadsheetml.customProperty"/>
  <Override PartName="/docProps/custom.xml" ContentType="application/vnd.openxmlformats-officedocument.custom-properties+xml"/>
  <Override PartName="/docProps/core.xml" ContentType="application/vnd.openxmlformats-package.core-properties+xml"/>
  <Override PartName="/xl/customProperty18.bin" ContentType="application/vnd.openxmlformats-officedocument.spreadsheetml.customProperty"/>
  <Override PartName="/xl/comments2.xml" ContentType="application/vnd.openxmlformats-officedocument.spreadsheetml.comments+xml"/>
  <Override PartName="/xl/comments1.xml" ContentType="application/vnd.openxmlformats-officedocument.spreadsheetml.comments+xml"/>
  <Override PartName="/xl/customProperty10.bin" ContentType="application/vnd.openxmlformats-officedocument.spreadsheetml.customProperty"/>
  <Override PartName="/xl/customProperty11.bin" ContentType="application/vnd.openxmlformats-officedocument.spreadsheetml.customProperty"/>
  <Override PartName="/xl/ctrlProps/ctrlProp4.xml" ContentType="application/vnd.ms-excel.controlproperties+xml"/>
  <Override PartName="/xl/customProperty5.bin" ContentType="application/vnd.openxmlformats-officedocument.spreadsheetml.customProperty"/>
  <Override PartName="/xl/customProperty9.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omments3.xml" ContentType="application/vnd.openxmlformats-officedocument.spreadsheetml.comments+xml"/>
  <Override PartName="/xl/customProperty12.bin" ContentType="application/vnd.openxmlformats-officedocument.spreadsheetml.customProperty"/>
  <Override PartName="/xl/customProperty15.bin" ContentType="application/vnd.openxmlformats-officedocument.spreadsheetml.customProperty"/>
  <Override PartName="/xl/comments6.xml" ContentType="application/vnd.openxmlformats-officedocument.spreadsheetml.comments+xml"/>
  <Override PartName="/xl/customProperty16.bin" ContentType="application/vnd.openxmlformats-officedocument.spreadsheetml.customProperty"/>
  <Override PartName="/xl/customProperty17.bin" ContentType="application/vnd.openxmlformats-officedocument.spreadsheetml.customProperty"/>
  <Override PartName="/xl/customProperty4.bin" ContentType="application/vnd.openxmlformats-officedocument.spreadsheetml.customProperty"/>
  <Override PartName="/xl/customProperty14.bin" ContentType="application/vnd.openxmlformats-officedocument.spreadsheetml.customProperty"/>
  <Override PartName="/xl/comments5.xml" ContentType="application/vnd.openxmlformats-officedocument.spreadsheetml.comments+xml"/>
  <Override PartName="/xl/ctrlProps/ctrlProp3.xml" ContentType="application/vnd.ms-excel.controlproperties+xml"/>
  <Override PartName="/xl/comments4.xml" ContentType="application/vnd.openxmlformats-officedocument.spreadsheetml.comments+xml"/>
  <Override PartName="/xl/customProperty13.bin" ContentType="application/vnd.openxmlformats-officedocument.spreadsheetml.customProperty"/>
  <Override PartName="/xl/ctrlProps/ctrlProp2.xml" ContentType="application/vnd.ms-excel.controlproperties+xml"/>
  <Override PartName="/xl/ctrlProps/ctrlProp1.xml" ContentType="application/vnd.ms-excel.controlproperties+xml"/>
  <Override PartName="/xl/customProperty19.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GrpRevnu\PUBLIC\# Commission Basis Report\Dec_31_24\TO FILE 2024 CBR WP\"/>
    </mc:Choice>
  </mc:AlternateContent>
  <bookViews>
    <workbookView xWindow="2445" yWindow="0" windowWidth="4770" windowHeight="6600" tabRatio="804"/>
  </bookViews>
  <sheets>
    <sheet name="Lead Sheet" sheetId="53" r:id="rId1"/>
    <sheet name="non core gas" sheetId="52" r:id="rId2"/>
    <sheet name="from Power Costs =&gt;" sheetId="84" r:id="rId3"/>
    <sheet name="Actuals" sheetId="55" r:id="rId4"/>
    <sheet name="Summary normalization" sheetId="71" r:id="rId5"/>
    <sheet name="EA Database" sheetId="72" r:id="rId6"/>
    <sheet name="Prices" sheetId="73" r:id="rId7"/>
    <sheet name="Load" sheetId="74" r:id="rId8"/>
    <sheet name="Normal vs actual load" sheetId="75" r:id="rId9"/>
    <sheet name="Hydro" sheetId="76" r:id="rId10"/>
    <sheet name="Normal Mid-C hydro 2024" sheetId="77" r:id="rId11"/>
    <sheet name="Normal PSE hydro" sheetId="78" r:id="rId12"/>
    <sheet name="Wind" sheetId="79" r:id="rId13"/>
    <sheet name="Normal wind" sheetId="80" r:id="rId14"/>
    <sheet name="Wind integration" sheetId="81" r:id="rId15"/>
    <sheet name="PCA deferral" sheetId="82" r:id="rId16"/>
    <sheet name="Schedule_B 2024" sheetId="83" r:id="rId17"/>
    <sheet name="prior Schedule B===&gt;" sheetId="85" r:id="rId18"/>
    <sheet name="Schedule_B 2022" sheetId="67" r:id="rId19"/>
    <sheet name="Schedule_B 2023" sheetId="68" r:id="rId20"/>
  </sheets>
  <externalReferences>
    <externalReference r:id="rId21"/>
  </externalReferences>
  <definedNames>
    <definedName name="__Jun09">" BS!$AI$7:$AI$1643"</definedName>
    <definedName name="_xlnm._FilterDatabase" localSheetId="18" hidden="1">'Schedule_B 2022'!$F$27:$T$29</definedName>
    <definedName name="_xlnm._FilterDatabase" localSheetId="16" hidden="1">'Schedule_B 2024'!$F$29:$T$30</definedName>
    <definedName name="_Jun09">" BS!$AI$7:$AI$1643"</definedName>
    <definedName name="_Order1">255</definedName>
    <definedName name="_Order2">255</definedName>
    <definedName name="_Regression_Int">1</definedName>
    <definedName name="AccessDatabase">"I:\COMTREL\FINICLE\TradeSummary.mdb"</definedName>
    <definedName name="AS2DocOpenMode">"AS2DocumentEdit"</definedName>
    <definedName name="Aurora_Prices">"Monthly Price Summary'!$C$4:$H$63"</definedName>
    <definedName name="Button_1">"TradeSummary_Ken_Finicle_List"</definedName>
    <definedName name="CBWorkbookPriority">-2060790043</definedName>
    <definedName name="Escalator">1.025</definedName>
    <definedName name="HTML_CodePage">1252</definedName>
    <definedName name="HTML_Control" localSheetId="5">{"'Sheet1'!$A$1:$J$121"}</definedName>
    <definedName name="HTML_Control" localSheetId="10">{"'Sheet1'!$A$1:$J$121"}</definedName>
    <definedName name="HTML_Control" localSheetId="18">{"'Sheet1'!$A$1:$J$121"}</definedName>
    <definedName name="HTML_Control" localSheetId="16">{"'Sheet1'!$A$1:$J$121"}</definedName>
    <definedName name="HTML_Control">{"'Sheet1'!$A$1:$J$121"}</definedName>
    <definedName name="HTML_Description">""</definedName>
    <definedName name="HTML_Email">""</definedName>
    <definedName name="HTML_Header">"Sheet1"</definedName>
    <definedName name="HTML_LastUpdate">"10/21/99"</definedName>
    <definedName name="HTML_LineAfter">FALSE</definedName>
    <definedName name="HTML_LineBefore">FALSE</definedName>
    <definedName name="HTML_Name">"Paulette Peoples"</definedName>
    <definedName name="HTML_OBDlg2">TRUE</definedName>
    <definedName name="HTML_OBDlg4">TRUE</definedName>
    <definedName name="HTML_OS">0</definedName>
    <definedName name="HTML_PathFile">"\\Bhincres01\groups\Mkt_Dev\EXECMKTR\RIGS\RigBible\Web NA.htm"</definedName>
    <definedName name="HTML_Title">"Total North America"</definedName>
    <definedName name="inctaxrate">0.4</definedName>
    <definedName name="Last_Row" localSheetId="5">IF('EA Database'!Values_Entered,Header_Row+'EA Database'!Number_of_Payments,Header_Row)</definedName>
    <definedName name="Last_Row" localSheetId="10">IF('Normal Mid-C hydro 2024'!Values_Entered,Header_Row+'Normal Mid-C hydro 2024'!Number_of_Payments,Header_Row)</definedName>
    <definedName name="limcount">1</definedName>
    <definedName name="LOLD">1</definedName>
    <definedName name="LOLD_Table">10</definedName>
    <definedName name="LOLD_ZZCOOM_M03_Q001">10</definedName>
    <definedName name="LOLD_ZZCOOM_M03_Q001SKF">13</definedName>
    <definedName name="LOLD_ZZCOOM_M03_Q004">10</definedName>
    <definedName name="LOLD_ZZCOOM_M03_Q004ORDERS">13</definedName>
    <definedName name="LOLD_ZZCOOM_M03_Q004SKF">13</definedName>
    <definedName name="nuc797act" localSheetId="5">'EA Database'!nuc797act</definedName>
    <definedName name="NUC797sum" localSheetId="5">'EA Database'!NUC797sum</definedName>
    <definedName name="nuc97budget" localSheetId="5">'EA Database'!nuc97budget</definedName>
    <definedName name="NUCEVA2ndqtr" localSheetId="5">'EA Database'!NUCEVA2ndqtr</definedName>
    <definedName name="Number_of_Payments" localSheetId="5">MATCH(0.01,End_Bal,-1)+1</definedName>
    <definedName name="Number_of_Payments" localSheetId="10">MATCH(0.01,End_Bal,-1)+1</definedName>
    <definedName name="Number_of_Payments" localSheetId="18">MATCH(0.01,End_Bal,-1)+1</definedName>
    <definedName name="Number_of_Payments" localSheetId="16">MATCH(0.01,End_Bal,-1)+1</definedName>
    <definedName name="Number_of_Payments">MATCH(0.01,End_Bal,-1)+1</definedName>
    <definedName name="NvsASD" localSheetId="18">"V2005-12-31"</definedName>
    <definedName name="NvsASD" localSheetId="16">"V2005-12-31"</definedName>
    <definedName name="NvsASD">"V1999-02-28"</definedName>
    <definedName name="NvsAutoDrillOk">"VN"</definedName>
    <definedName name="NvsElapsedTime" localSheetId="18">0.00881805555400206</definedName>
    <definedName name="NvsElapsedTime" localSheetId="16">0.00881805555400206</definedName>
    <definedName name="NvsElapsedTime">0.00604305555316387</definedName>
    <definedName name="NvsEndTime" localSheetId="18">38831.5955224537</definedName>
    <definedName name="NvsEndTime" localSheetId="16">38831.5955224537</definedName>
    <definedName name="NvsEndTime">36245.5384840278</definedName>
    <definedName name="NvsInstSpec" localSheetId="18">"%"</definedName>
    <definedName name="NvsInstSpec" localSheetId="16">"%"</definedName>
    <definedName name="NvsInstSpec">"%,FPPL_SUPP_RES_CTR,TPPL_RPTD_SRC,NFOSSIL"</definedName>
    <definedName name="NvsLayoutType">"M3"</definedName>
    <definedName name="NvsNplSpec" localSheetId="18">"%,X,RZF..,CZF.."</definedName>
    <definedName name="NvsNplSpec" localSheetId="16">"%,X,RZF..,CZF.."</definedName>
    <definedName name="NvsNplSpec">"%,X,RNF..,CZF.."</definedName>
    <definedName name="NvsPanelEffdt" localSheetId="18">"V2020-12-31"</definedName>
    <definedName name="NvsPanelEffdt" localSheetId="16">"V2020-12-31"</definedName>
    <definedName name="NvsPanelEffdt">"V1900-01-01"</definedName>
    <definedName name="NvsPanelSetid" localSheetId="18">"VCPSTD"</definedName>
    <definedName name="NvsPanelSetid" localSheetId="16">"VCPSTD"</definedName>
    <definedName name="NvsPanelSetid">"VSHARE"</definedName>
    <definedName name="NvsReqBU" localSheetId="18">"VCPSTD"</definedName>
    <definedName name="NvsReqBU" localSheetId="16">"VCPSTD"</definedName>
    <definedName name="NvsReqBU">"V10000"</definedName>
    <definedName name="NvsReqBUOnly">"VN"</definedName>
    <definedName name="NvsTransLed">"VN"</definedName>
    <definedName name="NvsTreeASD" localSheetId="18">"V2005-12-31"</definedName>
    <definedName name="NvsTreeASD" localSheetId="16">"V2005-12-31"</definedName>
    <definedName name="NvsTreeASD">"V1999-02-28"</definedName>
    <definedName name="NvsValTbl.ACCOUNT">"GL_ACCOUNT_TBL"</definedName>
    <definedName name="NvsValTbl.BUSINESS_UNIT">"BUS_UNIT_TBL_GL"</definedName>
    <definedName name="NvsValTbl.DEPTID">"DEPARTMENT_TBL"</definedName>
    <definedName name="NvsValTbl.PPL_ACTIVITY">"PPL_ACT_ALL_VW"</definedName>
    <definedName name="NvsValTbl.PPL_CONS_RES_CTR">"PPL_CRC_ALL_VW"</definedName>
    <definedName name="NvsValTbl.PRODUCT">"PROD_ALL_VW"</definedName>
    <definedName name="NvsValTbl.PROJECT_ID">"PROJECT_TBL_VW"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PPE797act" localSheetId="5">'EA Database'!PPE797act</definedName>
    <definedName name="ppe797sum" localSheetId="5">'EA Database'!ppe797sum</definedName>
    <definedName name="_xlnm.Print_Area" localSheetId="18">'Schedule_B 2022'!$A$1:$R$47</definedName>
    <definedName name="_xlnm.Print_Area" localSheetId="16">'Schedule_B 2024'!$A$1:$R$46</definedName>
    <definedName name="Print_Area_Reset" localSheetId="5">OFFSET(Full_Print,0,0,'EA Database'!Last_Row)</definedName>
    <definedName name="Print_Area_Reset" localSheetId="10">OFFSET(Full_Print,0,0,'Normal Mid-C hydro 2024'!Last_Row)</definedName>
    <definedName name="res797act" localSheetId="5">'EA Database'!res797act</definedName>
    <definedName name="res797sum" localSheetId="5">'EA Database'!res797sum</definedName>
    <definedName name="RES97budget" localSheetId="5">'EA Database'!RES97budget</definedName>
    <definedName name="resEVA2ndqtr" localSheetId="5">'EA Database'!resEVA2ndqtr</definedName>
    <definedName name="RETRUN_TO_SUMARY_2" localSheetId="5">'EA Database'!RETRUN_TO_SUMARY_2</definedName>
    <definedName name="SAPBEXhrIndnt">"Wide"</definedName>
    <definedName name="SAPsysID">"708C5W7SBKP804JT78WJ0JNKI"</definedName>
    <definedName name="SAPwbID">"ARS"</definedName>
    <definedName name="solver_eval">0</definedName>
    <definedName name="solver_ntri">1000</definedName>
    <definedName name="solver_rsmp">1</definedName>
    <definedName name="solver_seed">0</definedName>
    <definedName name="TableName">"Dummy"</definedName>
    <definedName name="TEST">2000</definedName>
    <definedName name="Total_Payment" localSheetId="5">Scheduled_Payment+Extra_Payment</definedName>
    <definedName name="Total_Payment" localSheetId="10">Scheduled_Payment+Extra_Payment</definedName>
    <definedName name="Total_Payment" localSheetId="16">Scheduled_Payment+Extra_Payment</definedName>
    <definedName name="Total_Payment">Scheduled_Payment+Extra_Payment</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Values_Entered" localSheetId="5">IF(Loan_Amount*Interest_Rate*Loan_Years*Loan_Start&gt;0,1,0)</definedName>
    <definedName name="Values_Entered" localSheetId="10">IF(Loan_Amount*Interest_Rate*Loan_Years*Loan_Start&gt;0,1,0)</definedName>
    <definedName name="Values_Entered" localSheetId="18">IF(Loan_Amount*Interest_Rate*Loan_Years*Loan_Start&gt;0,1,0)</definedName>
    <definedName name="Values_Entered" localSheetId="16">IF(Loan_Amount*Interest_Rate*Loan_Years*Loan_Start&gt;0,1,0)</definedName>
    <definedName name="Values_Entered">IF(Loan_Amount*Interest_Rate*Loan_Years*Loan_Start&gt;0,1,0)</definedName>
  </definedNames>
  <calcPr calcId="162913"/>
</workbook>
</file>

<file path=xl/calcChain.xml><?xml version="1.0" encoding="utf-8"?>
<calcChain xmlns="http://schemas.openxmlformats.org/spreadsheetml/2006/main">
  <c r="N12" i="74" l="1"/>
  <c r="I2" i="53" l="1"/>
  <c r="F14" i="53" l="1"/>
  <c r="J33" i="83" l="1"/>
  <c r="J36" i="83" s="1"/>
  <c r="J32" i="83"/>
  <c r="O30" i="83"/>
  <c r="N30" i="83"/>
  <c r="M30" i="83"/>
  <c r="G30" i="83"/>
  <c r="F30" i="83"/>
  <c r="O29" i="83"/>
  <c r="N29" i="83"/>
  <c r="M29" i="83"/>
  <c r="L29" i="83"/>
  <c r="L30" i="83" s="1"/>
  <c r="L32" i="83" s="1"/>
  <c r="L33" i="83" s="1"/>
  <c r="L36" i="83" s="1"/>
  <c r="K29" i="83"/>
  <c r="K30" i="83" s="1"/>
  <c r="K32" i="83" s="1"/>
  <c r="K33" i="83" s="1"/>
  <c r="K36" i="83" s="1"/>
  <c r="J29" i="83"/>
  <c r="J30" i="83" s="1"/>
  <c r="G29" i="83"/>
  <c r="F29" i="83"/>
  <c r="Q27" i="83"/>
  <c r="Q29" i="83" s="1"/>
  <c r="Q30" i="83" s="1"/>
  <c r="P27" i="83"/>
  <c r="P29" i="83" s="1"/>
  <c r="P30" i="83" s="1"/>
  <c r="O27" i="83"/>
  <c r="N27" i="83"/>
  <c r="M27" i="83"/>
  <c r="L27" i="83"/>
  <c r="K27" i="83"/>
  <c r="J27" i="83"/>
  <c r="I27" i="83"/>
  <c r="I29" i="83" s="1"/>
  <c r="I30" i="83" s="1"/>
  <c r="I32" i="83" s="1"/>
  <c r="I33" i="83" s="1"/>
  <c r="I36" i="83" s="1"/>
  <c r="H27" i="83"/>
  <c r="G27" i="83"/>
  <c r="F27" i="83"/>
  <c r="R25" i="83"/>
  <c r="R23" i="83"/>
  <c r="Q20" i="83"/>
  <c r="P20" i="83"/>
  <c r="O20" i="83"/>
  <c r="O32" i="83" s="1"/>
  <c r="O33" i="83" s="1"/>
  <c r="O36" i="83" s="1"/>
  <c r="M20" i="83"/>
  <c r="M32" i="83" s="1"/>
  <c r="M33" i="83" s="1"/>
  <c r="M36" i="83" s="1"/>
  <c r="L20" i="83"/>
  <c r="K20" i="83"/>
  <c r="J20" i="83"/>
  <c r="I20" i="83"/>
  <c r="H20" i="83"/>
  <c r="G20" i="83"/>
  <c r="G32" i="83" s="1"/>
  <c r="G33" i="83" s="1"/>
  <c r="G36" i="83" s="1"/>
  <c r="F20" i="83"/>
  <c r="F32" i="83" s="1"/>
  <c r="F33" i="83" s="1"/>
  <c r="F36" i="83" s="1"/>
  <c r="R19" i="83"/>
  <c r="Q16" i="83"/>
  <c r="P16" i="83"/>
  <c r="O16" i="83"/>
  <c r="N16" i="83"/>
  <c r="N20" i="83" s="1"/>
  <c r="N32" i="83" s="1"/>
  <c r="N33" i="83" s="1"/>
  <c r="N36" i="83" s="1"/>
  <c r="M16" i="83"/>
  <c r="L16" i="83"/>
  <c r="K16" i="83"/>
  <c r="G16" i="83"/>
  <c r="F16" i="83"/>
  <c r="R15" i="83"/>
  <c r="R14" i="83"/>
  <c r="R13" i="83"/>
  <c r="R12" i="83"/>
  <c r="R11" i="83"/>
  <c r="R10" i="83"/>
  <c r="R9" i="83"/>
  <c r="R8" i="83"/>
  <c r="M4" i="82"/>
  <c r="L4" i="82"/>
  <c r="K4" i="82"/>
  <c r="J4" i="82"/>
  <c r="I4" i="82"/>
  <c r="H4" i="82"/>
  <c r="G4" i="82"/>
  <c r="F4" i="82"/>
  <c r="E4" i="82"/>
  <c r="D4" i="82"/>
  <c r="C4" i="82"/>
  <c r="B4" i="82"/>
  <c r="O12" i="80"/>
  <c r="O11" i="80"/>
  <c r="N50" i="79"/>
  <c r="N44" i="79"/>
  <c r="G38" i="79"/>
  <c r="F38" i="79"/>
  <c r="E38" i="79"/>
  <c r="D38" i="79"/>
  <c r="C38" i="79"/>
  <c r="K28" i="79"/>
  <c r="C20" i="79"/>
  <c r="N18" i="79"/>
  <c r="G20" i="79"/>
  <c r="N16" i="79"/>
  <c r="D20" i="79"/>
  <c r="F3" i="79"/>
  <c r="N19" i="78"/>
  <c r="M11" i="78"/>
  <c r="L11" i="78"/>
  <c r="K11" i="78"/>
  <c r="J11" i="78"/>
  <c r="I11" i="78"/>
  <c r="H11" i="78"/>
  <c r="G11" i="78"/>
  <c r="F11" i="78"/>
  <c r="E11" i="78"/>
  <c r="D11" i="78"/>
  <c r="C11" i="78"/>
  <c r="B11" i="78"/>
  <c r="N10" i="78"/>
  <c r="N9" i="78"/>
  <c r="I49" i="77"/>
  <c r="I48" i="77"/>
  <c r="I47" i="77"/>
  <c r="H47" i="77"/>
  <c r="I46" i="77"/>
  <c r="I45" i="77"/>
  <c r="I44" i="77"/>
  <c r="I43" i="77"/>
  <c r="H43" i="77"/>
  <c r="I42" i="77"/>
  <c r="I41" i="77"/>
  <c r="I40" i="77"/>
  <c r="I39" i="77"/>
  <c r="H39" i="77"/>
  <c r="I38" i="77"/>
  <c r="F50" i="77"/>
  <c r="D50" i="77"/>
  <c r="C50" i="77"/>
  <c r="G34" i="77"/>
  <c r="F34" i="77"/>
  <c r="E34" i="77"/>
  <c r="D34" i="77"/>
  <c r="C34" i="77"/>
  <c r="M18" i="77"/>
  <c r="L18" i="77"/>
  <c r="K18" i="77"/>
  <c r="J18" i="77"/>
  <c r="I18" i="77"/>
  <c r="G18" i="77"/>
  <c r="F18" i="77"/>
  <c r="E18" i="77"/>
  <c r="D18" i="77"/>
  <c r="C18" i="77"/>
  <c r="N22" i="76"/>
  <c r="N18" i="76"/>
  <c r="M3" i="76"/>
  <c r="M3" i="79" s="1"/>
  <c r="L3" i="76"/>
  <c r="L3" i="79" s="1"/>
  <c r="K3" i="76"/>
  <c r="K3" i="79" s="1"/>
  <c r="J3" i="76"/>
  <c r="J3" i="79" s="1"/>
  <c r="I3" i="76"/>
  <c r="I3" i="79" s="1"/>
  <c r="H3" i="76"/>
  <c r="H3" i="79" s="1"/>
  <c r="G3" i="76"/>
  <c r="G3" i="79" s="1"/>
  <c r="F3" i="76"/>
  <c r="E3" i="76"/>
  <c r="E3" i="79" s="1"/>
  <c r="D3" i="76"/>
  <c r="D3" i="79" s="1"/>
  <c r="C3" i="76"/>
  <c r="C3" i="79" s="1"/>
  <c r="B3" i="76"/>
  <c r="B3" i="79" s="1"/>
  <c r="D21" i="75"/>
  <c r="C21" i="75"/>
  <c r="B21" i="75"/>
  <c r="E20" i="75"/>
  <c r="Q19" i="75"/>
  <c r="O19" i="75"/>
  <c r="N19" i="75"/>
  <c r="M19" i="75"/>
  <c r="E19" i="75"/>
  <c r="Q18" i="75"/>
  <c r="O18" i="75"/>
  <c r="N18" i="75"/>
  <c r="M18" i="75"/>
  <c r="E18" i="75"/>
  <c r="Q17" i="75"/>
  <c r="O17" i="75"/>
  <c r="N17" i="75"/>
  <c r="M17" i="75"/>
  <c r="E17" i="75"/>
  <c r="Q16" i="75"/>
  <c r="O16" i="75"/>
  <c r="N16" i="75"/>
  <c r="M16" i="75"/>
  <c r="E16" i="75"/>
  <c r="Q15" i="75"/>
  <c r="O15" i="75"/>
  <c r="N15" i="75"/>
  <c r="M15" i="75"/>
  <c r="E15" i="75"/>
  <c r="Q14" i="75"/>
  <c r="O14" i="75"/>
  <c r="N14" i="75"/>
  <c r="M14" i="75"/>
  <c r="E14" i="75"/>
  <c r="G5" i="71" s="1"/>
  <c r="Q13" i="75"/>
  <c r="O13" i="75"/>
  <c r="N13" i="75"/>
  <c r="M13" i="75"/>
  <c r="E13" i="75"/>
  <c r="Q12" i="75"/>
  <c r="O12" i="75"/>
  <c r="N12" i="75"/>
  <c r="M12" i="75"/>
  <c r="E12" i="75"/>
  <c r="Q11" i="75"/>
  <c r="O11" i="75"/>
  <c r="N11" i="75"/>
  <c r="M11" i="75"/>
  <c r="E11" i="75"/>
  <c r="Q10" i="75"/>
  <c r="O10" i="75"/>
  <c r="N10" i="75"/>
  <c r="M10" i="75"/>
  <c r="E10" i="75"/>
  <c r="Q9" i="75"/>
  <c r="O9" i="75"/>
  <c r="N9" i="75"/>
  <c r="M9" i="75"/>
  <c r="E9" i="75"/>
  <c r="F16" i="82"/>
  <c r="G16" i="82"/>
  <c r="H16" i="82"/>
  <c r="D5" i="71"/>
  <c r="M33" i="79"/>
  <c r="M45" i="79" s="1"/>
  <c r="L5" i="71"/>
  <c r="K33" i="79"/>
  <c r="G33" i="79"/>
  <c r="C33" i="79"/>
  <c r="C51" i="79" s="1"/>
  <c r="M5" i="71"/>
  <c r="M3" i="74"/>
  <c r="L3" i="74"/>
  <c r="K3" i="74"/>
  <c r="J3" i="74"/>
  <c r="I3" i="74"/>
  <c r="H3" i="74"/>
  <c r="G3" i="74"/>
  <c r="F3" i="74"/>
  <c r="E3" i="74"/>
  <c r="D3" i="74"/>
  <c r="C3" i="74"/>
  <c r="B3" i="74"/>
  <c r="O12" i="73"/>
  <c r="O15" i="73" s="1"/>
  <c r="O11" i="73"/>
  <c r="O14" i="73" s="1"/>
  <c r="O10" i="73"/>
  <c r="O13" i="73" s="1"/>
  <c r="O9" i="73"/>
  <c r="O8" i="73"/>
  <c r="O7" i="73"/>
  <c r="O6" i="73"/>
  <c r="O88" i="72"/>
  <c r="N88" i="72"/>
  <c r="M10" i="79" s="1"/>
  <c r="M28" i="79" s="1"/>
  <c r="M88" i="72"/>
  <c r="L10" i="79" s="1"/>
  <c r="L28" i="79" s="1"/>
  <c r="L88" i="72"/>
  <c r="K10" i="79" s="1"/>
  <c r="K88" i="72"/>
  <c r="J10" i="79" s="1"/>
  <c r="J28" i="79" s="1"/>
  <c r="J88" i="72"/>
  <c r="I10" i="79" s="1"/>
  <c r="I88" i="72"/>
  <c r="H10" i="79" s="1"/>
  <c r="H28" i="79" s="1"/>
  <c r="H88" i="72"/>
  <c r="G10" i="79" s="1"/>
  <c r="G88" i="72"/>
  <c r="F10" i="79" s="1"/>
  <c r="F88" i="72"/>
  <c r="E10" i="79" s="1"/>
  <c r="E28" i="79" s="1"/>
  <c r="E88" i="72"/>
  <c r="D10" i="79" s="1"/>
  <c r="D28" i="79" s="1"/>
  <c r="D88" i="72"/>
  <c r="C10" i="79" s="1"/>
  <c r="C28" i="79" s="1"/>
  <c r="C88" i="72"/>
  <c r="B10" i="79" s="1"/>
  <c r="B28" i="79" s="1"/>
  <c r="N87" i="72"/>
  <c r="M9" i="79" s="1"/>
  <c r="M87" i="72"/>
  <c r="L9" i="79" s="1"/>
  <c r="L87" i="72"/>
  <c r="K9" i="79" s="1"/>
  <c r="K87" i="72"/>
  <c r="J9" i="79" s="1"/>
  <c r="J87" i="72"/>
  <c r="I9" i="79" s="1"/>
  <c r="I87" i="72"/>
  <c r="H9" i="79" s="1"/>
  <c r="H27" i="79" s="1"/>
  <c r="H87" i="72"/>
  <c r="G9" i="79" s="1"/>
  <c r="G27" i="79" s="1"/>
  <c r="G87" i="72"/>
  <c r="F9" i="79" s="1"/>
  <c r="F27" i="79" s="1"/>
  <c r="F87" i="72"/>
  <c r="E9" i="79" s="1"/>
  <c r="E87" i="72"/>
  <c r="D9" i="79" s="1"/>
  <c r="D87" i="72"/>
  <c r="C9" i="79" s="1"/>
  <c r="C27" i="79" s="1"/>
  <c r="C87" i="72"/>
  <c r="B9" i="79" s="1"/>
  <c r="N86" i="72"/>
  <c r="M8" i="79" s="1"/>
  <c r="M26" i="79" s="1"/>
  <c r="M86" i="72"/>
  <c r="L8" i="79" s="1"/>
  <c r="L26" i="79" s="1"/>
  <c r="L86" i="72"/>
  <c r="K8" i="79" s="1"/>
  <c r="K86" i="72"/>
  <c r="J8" i="79" s="1"/>
  <c r="J86" i="72"/>
  <c r="I8" i="79" s="1"/>
  <c r="I86" i="72"/>
  <c r="H8" i="79" s="1"/>
  <c r="H86" i="72"/>
  <c r="G8" i="79" s="1"/>
  <c r="G26" i="79" s="1"/>
  <c r="G86" i="72"/>
  <c r="F8" i="79" s="1"/>
  <c r="F26" i="79" s="1"/>
  <c r="F86" i="72"/>
  <c r="E8" i="79" s="1"/>
  <c r="E26" i="79" s="1"/>
  <c r="E86" i="72"/>
  <c r="D8" i="79" s="1"/>
  <c r="D26" i="79" s="1"/>
  <c r="D86" i="72"/>
  <c r="C8" i="79" s="1"/>
  <c r="C86" i="72"/>
  <c r="B8" i="79" s="1"/>
  <c r="K84" i="72"/>
  <c r="J6" i="79" s="1"/>
  <c r="J24" i="79" s="1"/>
  <c r="J58" i="79" s="1"/>
  <c r="J84" i="72"/>
  <c r="I6" i="79" s="1"/>
  <c r="I24" i="79" s="1"/>
  <c r="I58" i="79" s="1"/>
  <c r="F84" i="72"/>
  <c r="E6" i="79" s="1"/>
  <c r="I83" i="72"/>
  <c r="H5" i="79" s="1"/>
  <c r="H83" i="72"/>
  <c r="G83" i="72"/>
  <c r="N80" i="72"/>
  <c r="N81" i="72" s="1"/>
  <c r="M80" i="72"/>
  <c r="M81" i="72" s="1"/>
  <c r="L80" i="72"/>
  <c r="L85" i="72" s="1"/>
  <c r="K7" i="79" s="1"/>
  <c r="K80" i="72"/>
  <c r="J80" i="72"/>
  <c r="I80" i="72"/>
  <c r="I81" i="72" s="1"/>
  <c r="H80" i="72"/>
  <c r="H85" i="72" s="1"/>
  <c r="G7" i="79" s="1"/>
  <c r="G80" i="72"/>
  <c r="G81" i="72" s="1"/>
  <c r="F80" i="72"/>
  <c r="F85" i="72" s="1"/>
  <c r="E7" i="79" s="1"/>
  <c r="E80" i="72"/>
  <c r="E81" i="72" s="1"/>
  <c r="D80" i="72"/>
  <c r="D85" i="72" s="1"/>
  <c r="C7" i="79" s="1"/>
  <c r="C80" i="72"/>
  <c r="O79" i="72"/>
  <c r="O78" i="72"/>
  <c r="O77" i="72"/>
  <c r="O76" i="72"/>
  <c r="O74" i="72"/>
  <c r="O73" i="72"/>
  <c r="N84" i="72"/>
  <c r="M6" i="79" s="1"/>
  <c r="M84" i="72"/>
  <c r="L6" i="79" s="1"/>
  <c r="I84" i="72"/>
  <c r="H6" i="79" s="1"/>
  <c r="H84" i="72"/>
  <c r="G6" i="79" s="1"/>
  <c r="G24" i="79" s="1"/>
  <c r="G58" i="79" s="1"/>
  <c r="G84" i="72"/>
  <c r="F6" i="79" s="1"/>
  <c r="F24" i="79" s="1"/>
  <c r="F58" i="79" s="1"/>
  <c r="F81" i="72"/>
  <c r="E84" i="72"/>
  <c r="D6" i="79" s="1"/>
  <c r="D84" i="72"/>
  <c r="C6" i="79" s="1"/>
  <c r="O71" i="72"/>
  <c r="O70" i="72"/>
  <c r="O69" i="72"/>
  <c r="N83" i="72"/>
  <c r="M83" i="72"/>
  <c r="L5" i="79" s="1"/>
  <c r="L23" i="79" s="1"/>
  <c r="L57" i="79" s="1"/>
  <c r="L83" i="72"/>
  <c r="K83" i="72"/>
  <c r="J83" i="72"/>
  <c r="I5" i="79" s="1"/>
  <c r="F83" i="72"/>
  <c r="E83" i="72"/>
  <c r="D5" i="79" s="1"/>
  <c r="D83" i="72"/>
  <c r="O68" i="72"/>
  <c r="O83" i="72" s="1"/>
  <c r="O67" i="72"/>
  <c r="O66" i="72"/>
  <c r="O65" i="72"/>
  <c r="J64" i="72"/>
  <c r="I64" i="72"/>
  <c r="E64" i="72"/>
  <c r="L58" i="72"/>
  <c r="G58" i="72"/>
  <c r="D58" i="72"/>
  <c r="C58" i="72"/>
  <c r="L57" i="72"/>
  <c r="H57" i="72"/>
  <c r="D57" i="72"/>
  <c r="I55" i="72"/>
  <c r="N54" i="72"/>
  <c r="N59" i="72" s="1"/>
  <c r="M54" i="72"/>
  <c r="M59" i="72" s="1"/>
  <c r="L54" i="72"/>
  <c r="K54" i="72"/>
  <c r="J54" i="72"/>
  <c r="J55" i="72" s="1"/>
  <c r="I54" i="72"/>
  <c r="I59" i="72" s="1"/>
  <c r="H54" i="72"/>
  <c r="H55" i="72" s="1"/>
  <c r="G54" i="72"/>
  <c r="G59" i="72" s="1"/>
  <c r="F54" i="72"/>
  <c r="F55" i="72" s="1"/>
  <c r="E54" i="72"/>
  <c r="E59" i="72" s="1"/>
  <c r="D54" i="72"/>
  <c r="C54" i="72"/>
  <c r="O53" i="72"/>
  <c r="O52" i="72"/>
  <c r="O51" i="72"/>
  <c r="O49" i="72"/>
  <c r="O48" i="72"/>
  <c r="E55" i="72"/>
  <c r="O46" i="72"/>
  <c r="O45" i="72"/>
  <c r="O44" i="72"/>
  <c r="N57" i="72"/>
  <c r="M57" i="72"/>
  <c r="J57" i="72"/>
  <c r="I57" i="72"/>
  <c r="G57" i="72"/>
  <c r="F57" i="72"/>
  <c r="E57" i="72"/>
  <c r="O42" i="72"/>
  <c r="O41" i="72"/>
  <c r="O40" i="72"/>
  <c r="N58" i="72"/>
  <c r="M58" i="72"/>
  <c r="K58" i="72"/>
  <c r="J58" i="72"/>
  <c r="I58" i="72"/>
  <c r="H58" i="72"/>
  <c r="F58" i="72"/>
  <c r="E58" i="72"/>
  <c r="O38" i="72"/>
  <c r="O37" i="72"/>
  <c r="O36" i="72"/>
  <c r="G35" i="72"/>
  <c r="F35" i="72"/>
  <c r="E35" i="72"/>
  <c r="D35" i="72"/>
  <c r="C35" i="72"/>
  <c r="O34" i="72"/>
  <c r="O33" i="72"/>
  <c r="O32" i="72"/>
  <c r="M31" i="72"/>
  <c r="K31" i="72"/>
  <c r="J31" i="72"/>
  <c r="I31" i="72"/>
  <c r="N26" i="72"/>
  <c r="M26" i="72"/>
  <c r="L26" i="72"/>
  <c r="K26" i="72"/>
  <c r="J26" i="72"/>
  <c r="I26" i="72"/>
  <c r="H26" i="72"/>
  <c r="G26" i="72"/>
  <c r="F26" i="72"/>
  <c r="F27" i="72" s="1"/>
  <c r="E26" i="72"/>
  <c r="D26" i="72"/>
  <c r="C26" i="72"/>
  <c r="N25" i="72"/>
  <c r="N27" i="72" s="1"/>
  <c r="M25" i="72"/>
  <c r="L25" i="72"/>
  <c r="K25" i="72"/>
  <c r="J25" i="72"/>
  <c r="J27" i="72" s="1"/>
  <c r="I25" i="72"/>
  <c r="H25" i="72"/>
  <c r="H27" i="72" s="1"/>
  <c r="G25" i="72"/>
  <c r="G27" i="72" s="1"/>
  <c r="F25" i="72"/>
  <c r="E25" i="72"/>
  <c r="D25" i="72"/>
  <c r="C25" i="72"/>
  <c r="N23" i="72"/>
  <c r="M23" i="72"/>
  <c r="L23" i="72"/>
  <c r="K23" i="72"/>
  <c r="J23" i="72"/>
  <c r="I23" i="72"/>
  <c r="H23" i="72"/>
  <c r="G23" i="72"/>
  <c r="F23" i="72"/>
  <c r="E23" i="72"/>
  <c r="O23" i="72" s="1"/>
  <c r="D23" i="72"/>
  <c r="C23" i="72"/>
  <c r="O22" i="72"/>
  <c r="O21" i="72"/>
  <c r="O87" i="72" s="1"/>
  <c r="O20" i="72"/>
  <c r="O86" i="72" s="1"/>
  <c r="O19" i="72"/>
  <c r="O18" i="72"/>
  <c r="O17" i="72"/>
  <c r="O26" i="72" s="1"/>
  <c r="O16" i="72"/>
  <c r="O15" i="72"/>
  <c r="O12" i="72"/>
  <c r="O11" i="72"/>
  <c r="N4" i="72"/>
  <c r="N64" i="72" s="1"/>
  <c r="M4" i="72"/>
  <c r="M64" i="72" s="1"/>
  <c r="L4" i="72"/>
  <c r="K4" i="72"/>
  <c r="K64" i="72" s="1"/>
  <c r="J4" i="72"/>
  <c r="I4" i="72"/>
  <c r="H4" i="72"/>
  <c r="H64" i="72" s="1"/>
  <c r="G4" i="72"/>
  <c r="F4" i="72"/>
  <c r="F64" i="72" s="1"/>
  <c r="E4" i="72"/>
  <c r="E31" i="72" s="1"/>
  <c r="D4" i="72"/>
  <c r="C4" i="72"/>
  <c r="C64" i="72" s="1"/>
  <c r="F18" i="71"/>
  <c r="F17" i="71"/>
  <c r="F16" i="71"/>
  <c r="F15" i="71"/>
  <c r="F13" i="71"/>
  <c r="F12" i="71"/>
  <c r="N4" i="71"/>
  <c r="C52" i="79" l="1"/>
  <c r="L81" i="72"/>
  <c r="N85" i="72"/>
  <c r="M7" i="79" s="1"/>
  <c r="I85" i="72"/>
  <c r="H7" i="79" s="1"/>
  <c r="H81" i="72"/>
  <c r="G85" i="72"/>
  <c r="F7" i="79" s="1"/>
  <c r="G55" i="72"/>
  <c r="F59" i="72"/>
  <c r="H59" i="72"/>
  <c r="N55" i="72"/>
  <c r="E27" i="72"/>
  <c r="M27" i="72"/>
  <c r="O25" i="72"/>
  <c r="O27" i="72" s="1"/>
  <c r="J39" i="77"/>
  <c r="J47" i="77"/>
  <c r="C39" i="79"/>
  <c r="N6" i="76"/>
  <c r="J5" i="79"/>
  <c r="J43" i="77"/>
  <c r="O50" i="72"/>
  <c r="D23" i="79"/>
  <c r="D57" i="79" s="1"/>
  <c r="D11" i="79"/>
  <c r="D29" i="79" s="1"/>
  <c r="D32" i="79" s="1"/>
  <c r="D81" i="72"/>
  <c r="K5" i="71"/>
  <c r="J16" i="82"/>
  <c r="E21" i="75"/>
  <c r="M24" i="79"/>
  <c r="M58" i="79" s="1"/>
  <c r="G5" i="79"/>
  <c r="G11" i="79" s="1"/>
  <c r="G29" i="79" s="1"/>
  <c r="G32" i="79" s="1"/>
  <c r="G34" i="79" s="1"/>
  <c r="H89" i="72"/>
  <c r="J33" i="79"/>
  <c r="J5" i="71"/>
  <c r="D64" i="72"/>
  <c r="D31" i="72"/>
  <c r="L64" i="72"/>
  <c r="L31" i="72"/>
  <c r="I27" i="72"/>
  <c r="O47" i="72"/>
  <c r="J59" i="72"/>
  <c r="H11" i="79"/>
  <c r="L84" i="72"/>
  <c r="K6" i="79" s="1"/>
  <c r="E89" i="72"/>
  <c r="C16" i="82"/>
  <c r="K16" i="82"/>
  <c r="N21" i="76"/>
  <c r="N23" i="76"/>
  <c r="K25" i="79"/>
  <c r="K27" i="79"/>
  <c r="J38" i="83"/>
  <c r="J39" i="83" s="1"/>
  <c r="F5" i="82"/>
  <c r="N5" i="74"/>
  <c r="C55" i="72"/>
  <c r="C59" i="72"/>
  <c r="O54" i="72"/>
  <c r="O59" i="72" s="1"/>
  <c r="K55" i="72"/>
  <c r="K59" i="72"/>
  <c r="M55" i="72"/>
  <c r="N10" i="76"/>
  <c r="C5" i="79"/>
  <c r="D89" i="72"/>
  <c r="K5" i="79"/>
  <c r="C83" i="72"/>
  <c r="N9" i="79"/>
  <c r="C48" i="79" s="1"/>
  <c r="B27" i="79"/>
  <c r="H33" i="79"/>
  <c r="H5" i="71"/>
  <c r="H25" i="79"/>
  <c r="D55" i="72"/>
  <c r="D59" i="72"/>
  <c r="F5" i="79"/>
  <c r="F11" i="79" s="1"/>
  <c r="G89" i="72"/>
  <c r="I16" i="82"/>
  <c r="E24" i="79"/>
  <c r="E58" i="79" s="1"/>
  <c r="M5" i="79"/>
  <c r="N89" i="72"/>
  <c r="C31" i="72"/>
  <c r="O43" i="72"/>
  <c r="O57" i="72" s="1"/>
  <c r="C57" i="72"/>
  <c r="K57" i="72"/>
  <c r="O75" i="72"/>
  <c r="J81" i="72"/>
  <c r="J85" i="72"/>
  <c r="I7" i="79" s="1"/>
  <c r="I25" i="79" s="1"/>
  <c r="N8" i="79"/>
  <c r="I89" i="72"/>
  <c r="E5" i="71"/>
  <c r="D33" i="79"/>
  <c r="L33" i="79"/>
  <c r="E50" i="77"/>
  <c r="B5" i="82"/>
  <c r="F38" i="83"/>
  <c r="O38" i="83"/>
  <c r="O39" i="83" s="1"/>
  <c r="K5" i="82"/>
  <c r="I38" i="83"/>
  <c r="I39" i="83" s="1"/>
  <c r="E5" i="82"/>
  <c r="B33" i="79"/>
  <c r="N6" i="74"/>
  <c r="C27" i="72"/>
  <c r="K27" i="72"/>
  <c r="O35" i="72"/>
  <c r="O39" i="72"/>
  <c r="O58" i="72" s="1"/>
  <c r="C81" i="72"/>
  <c r="C85" i="72"/>
  <c r="B7" i="79" s="1"/>
  <c r="O80" i="72"/>
  <c r="O85" i="72" s="1"/>
  <c r="K81" i="72"/>
  <c r="K85" i="72"/>
  <c r="J7" i="79" s="1"/>
  <c r="J25" i="79" s="1"/>
  <c r="E85" i="72"/>
  <c r="D7" i="79" s="1"/>
  <c r="J89" i="72"/>
  <c r="E16" i="82"/>
  <c r="M16" i="82"/>
  <c r="G38" i="83"/>
  <c r="G39" i="83" s="1"/>
  <c r="C5" i="82"/>
  <c r="L55" i="72"/>
  <c r="L59" i="72"/>
  <c r="M85" i="72"/>
  <c r="C5" i="71"/>
  <c r="I33" i="79"/>
  <c r="I23" i="79"/>
  <c r="I57" i="79" s="1"/>
  <c r="I59" i="79" s="1"/>
  <c r="I20" i="79"/>
  <c r="I27" i="79"/>
  <c r="G39" i="79"/>
  <c r="G40" i="79" s="1"/>
  <c r="H38" i="79"/>
  <c r="L38" i="83"/>
  <c r="L39" i="83" s="1"/>
  <c r="H5" i="82"/>
  <c r="E5" i="79"/>
  <c r="E11" i="79" s="1"/>
  <c r="F89" i="72"/>
  <c r="F28" i="79"/>
  <c r="G64" i="72"/>
  <c r="G31" i="72"/>
  <c r="D27" i="72"/>
  <c r="L27" i="72"/>
  <c r="O72" i="72"/>
  <c r="O84" i="72" s="1"/>
  <c r="C84" i="72"/>
  <c r="B6" i="79" s="1"/>
  <c r="N6" i="79" s="1"/>
  <c r="G50" i="77"/>
  <c r="H40" i="77"/>
  <c r="H44" i="77"/>
  <c r="H48" i="77"/>
  <c r="N27" i="79"/>
  <c r="K51" i="79"/>
  <c r="K52" i="79" s="1"/>
  <c r="K45" i="79"/>
  <c r="F5" i="71"/>
  <c r="I50" i="77"/>
  <c r="N11" i="78"/>
  <c r="B20" i="79"/>
  <c r="N14" i="79"/>
  <c r="J23" i="79"/>
  <c r="J57" i="79" s="1"/>
  <c r="J59" i="79" s="1"/>
  <c r="J20" i="79"/>
  <c r="J27" i="79"/>
  <c r="N19" i="79"/>
  <c r="M51" i="79"/>
  <c r="M52" i="79" s="1"/>
  <c r="I5" i="82"/>
  <c r="M38" i="83"/>
  <c r="M39" i="83" s="1"/>
  <c r="H29" i="83"/>
  <c r="R27" i="83"/>
  <c r="F31" i="72"/>
  <c r="N31" i="72"/>
  <c r="N10" i="79"/>
  <c r="N11" i="74"/>
  <c r="H24" i="79"/>
  <c r="H58" i="79" s="1"/>
  <c r="D25" i="79"/>
  <c r="H26" i="79"/>
  <c r="P32" i="83"/>
  <c r="P33" i="83" s="1"/>
  <c r="P36" i="83" s="1"/>
  <c r="D16" i="82"/>
  <c r="L16" i="82"/>
  <c r="H42" i="77"/>
  <c r="H46" i="77"/>
  <c r="E23" i="79"/>
  <c r="E57" i="79" s="1"/>
  <c r="E25" i="79"/>
  <c r="M25" i="79"/>
  <c r="E27" i="79"/>
  <c r="M27" i="79"/>
  <c r="M46" i="79" s="1"/>
  <c r="E33" i="79"/>
  <c r="E39" i="79" s="1"/>
  <c r="E40" i="79" s="1"/>
  <c r="C45" i="79"/>
  <c r="C46" i="79" s="1"/>
  <c r="Q32" i="83"/>
  <c r="Q33" i="83" s="1"/>
  <c r="Q36" i="83" s="1"/>
  <c r="H31" i="72"/>
  <c r="G51" i="79"/>
  <c r="G45" i="79"/>
  <c r="G46" i="79" s="1"/>
  <c r="F23" i="79"/>
  <c r="F57" i="79" s="1"/>
  <c r="F59" i="79" s="1"/>
  <c r="B26" i="79"/>
  <c r="N17" i="79"/>
  <c r="J26" i="79"/>
  <c r="I28" i="79"/>
  <c r="F33" i="79"/>
  <c r="J5" i="82"/>
  <c r="N38" i="83"/>
  <c r="N39" i="83" s="1"/>
  <c r="H41" i="77"/>
  <c r="H45" i="77"/>
  <c r="H49" i="77"/>
  <c r="C24" i="79"/>
  <c r="C58" i="79" s="1"/>
  <c r="K24" i="79"/>
  <c r="K58" i="79" s="1"/>
  <c r="K20" i="79"/>
  <c r="G25" i="79"/>
  <c r="C26" i="79"/>
  <c r="K26" i="79"/>
  <c r="K38" i="83"/>
  <c r="K39" i="83" s="1"/>
  <c r="G5" i="82"/>
  <c r="H23" i="79"/>
  <c r="H57" i="79" s="1"/>
  <c r="H20" i="79"/>
  <c r="D24" i="79"/>
  <c r="D58" i="79" s="1"/>
  <c r="L24" i="79"/>
  <c r="L58" i="79" s="1"/>
  <c r="L59" i="79" s="1"/>
  <c r="L20" i="79"/>
  <c r="H38" i="77"/>
  <c r="R16" i="83"/>
  <c r="R20" i="83" s="1"/>
  <c r="E20" i="79"/>
  <c r="E29" i="79" s="1"/>
  <c r="E32" i="79" s="1"/>
  <c r="M20" i="79"/>
  <c r="C25" i="79"/>
  <c r="F20" i="79"/>
  <c r="F29" i="79" s="1"/>
  <c r="F32" i="79" s="1"/>
  <c r="N15" i="79"/>
  <c r="N24" i="79" s="1"/>
  <c r="F25" i="79"/>
  <c r="I26" i="79"/>
  <c r="D27" i="79"/>
  <c r="L27" i="79"/>
  <c r="G28" i="79"/>
  <c r="H59" i="79" l="1"/>
  <c r="C54" i="79"/>
  <c r="E59" i="79"/>
  <c r="O81" i="72"/>
  <c r="L89" i="72"/>
  <c r="O89" i="72"/>
  <c r="B24" i="79"/>
  <c r="B58" i="79" s="1"/>
  <c r="N58" i="79" s="1"/>
  <c r="H29" i="79"/>
  <c r="H32" i="79" s="1"/>
  <c r="H34" i="79" s="1"/>
  <c r="K46" i="79"/>
  <c r="C40" i="79"/>
  <c r="N24" i="76"/>
  <c r="E34" i="79"/>
  <c r="D34" i="79"/>
  <c r="F34" i="79"/>
  <c r="B16" i="82"/>
  <c r="N16" i="82" s="1"/>
  <c r="N7" i="74"/>
  <c r="B5" i="71"/>
  <c r="K6" i="71"/>
  <c r="C6" i="71"/>
  <c r="G48" i="79"/>
  <c r="I11" i="79"/>
  <c r="I29" i="79" s="1"/>
  <c r="I32" i="79" s="1"/>
  <c r="I34" i="79" s="1"/>
  <c r="I5" i="71"/>
  <c r="N33" i="79"/>
  <c r="B51" i="79"/>
  <c r="B45" i="79"/>
  <c r="B39" i="79"/>
  <c r="B40" i="79" s="1"/>
  <c r="C42" i="79"/>
  <c r="B5" i="79"/>
  <c r="C89" i="72"/>
  <c r="G54" i="79"/>
  <c r="N28" i="79"/>
  <c r="J44" i="77"/>
  <c r="H6" i="71"/>
  <c r="K23" i="79"/>
  <c r="K57" i="79" s="1"/>
  <c r="K59" i="79" s="1"/>
  <c r="K11" i="79"/>
  <c r="K29" i="79" s="1"/>
  <c r="K32" i="79" s="1"/>
  <c r="K34" i="79" s="1"/>
  <c r="N11" i="76"/>
  <c r="K89" i="72"/>
  <c r="B6" i="82"/>
  <c r="J48" i="77"/>
  <c r="L6" i="71"/>
  <c r="I51" i="79"/>
  <c r="I52" i="79" s="1"/>
  <c r="I45" i="79"/>
  <c r="I46" i="79" s="1"/>
  <c r="J38" i="77"/>
  <c r="H50" i="77"/>
  <c r="J50" i="77" s="1"/>
  <c r="F51" i="79"/>
  <c r="F52" i="79" s="1"/>
  <c r="F45" i="79"/>
  <c r="F46" i="79" s="1"/>
  <c r="F39" i="79"/>
  <c r="F40" i="79" s="1"/>
  <c r="G23" i="79"/>
  <c r="G57" i="79" s="1"/>
  <c r="G59" i="79" s="1"/>
  <c r="G52" i="79"/>
  <c r="G7" i="71" s="1"/>
  <c r="P38" i="83"/>
  <c r="P39" i="83" s="1"/>
  <c r="L5" i="82"/>
  <c r="N5" i="76"/>
  <c r="N7" i="76" s="1"/>
  <c r="J40" i="77"/>
  <c r="D6" i="71"/>
  <c r="H39" i="79"/>
  <c r="H40" i="79" s="1"/>
  <c r="H7" i="71" s="1"/>
  <c r="H8" i="71" s="1"/>
  <c r="H15" i="82" s="1"/>
  <c r="H17" i="82" s="1"/>
  <c r="I38" i="79"/>
  <c r="L45" i="79"/>
  <c r="L46" i="79" s="1"/>
  <c r="L51" i="79"/>
  <c r="L52" i="79" s="1"/>
  <c r="O55" i="72"/>
  <c r="J51" i="79"/>
  <c r="J52" i="79" s="1"/>
  <c r="J45" i="79"/>
  <c r="J46" i="79" s="1"/>
  <c r="J11" i="79"/>
  <c r="J29" i="79" s="1"/>
  <c r="J32" i="79" s="1"/>
  <c r="J34" i="79" s="1"/>
  <c r="L7" i="79"/>
  <c r="M89" i="72"/>
  <c r="B25" i="79"/>
  <c r="D51" i="79"/>
  <c r="D52" i="79" s="1"/>
  <c r="D45" i="79"/>
  <c r="D46" i="79" s="1"/>
  <c r="D39" i="79"/>
  <c r="D40" i="79" s="1"/>
  <c r="C23" i="79"/>
  <c r="C57" i="79" s="1"/>
  <c r="C59" i="79" s="1"/>
  <c r="C11" i="79"/>
  <c r="C29" i="79" s="1"/>
  <c r="C32" i="79" s="1"/>
  <c r="C34" i="79" s="1"/>
  <c r="G6" i="71"/>
  <c r="J49" i="77"/>
  <c r="M6" i="71"/>
  <c r="Q38" i="83"/>
  <c r="Q39" i="83" s="1"/>
  <c r="M5" i="82"/>
  <c r="N10" i="74"/>
  <c r="N31" i="76"/>
  <c r="M11" i="79"/>
  <c r="M29" i="79" s="1"/>
  <c r="M32" i="79" s="1"/>
  <c r="M34" i="79" s="1"/>
  <c r="M23" i="79"/>
  <c r="M57" i="79" s="1"/>
  <c r="M59" i="79" s="1"/>
  <c r="H51" i="79"/>
  <c r="H52" i="79" s="1"/>
  <c r="H45" i="79"/>
  <c r="H46" i="79" s="1"/>
  <c r="E51" i="79"/>
  <c r="E52" i="79" s="1"/>
  <c r="E45" i="79"/>
  <c r="E46" i="79" s="1"/>
  <c r="J45" i="77"/>
  <c r="I6" i="71"/>
  <c r="J46" i="77"/>
  <c r="J41" i="77"/>
  <c r="E6" i="71"/>
  <c r="N26" i="79"/>
  <c r="G42" i="79"/>
  <c r="J42" i="77"/>
  <c r="F6" i="71"/>
  <c r="R29" i="83"/>
  <c r="R30" i="83" s="1"/>
  <c r="R32" i="83" s="1"/>
  <c r="R33" i="83" s="1"/>
  <c r="H30" i="83"/>
  <c r="H32" i="83" s="1"/>
  <c r="H33" i="83" s="1"/>
  <c r="H36" i="83" s="1"/>
  <c r="N20" i="79"/>
  <c r="F39" i="83"/>
  <c r="F42" i="83" s="1"/>
  <c r="G42" i="83" s="1"/>
  <c r="F41" i="83"/>
  <c r="G41" i="83" s="1"/>
  <c r="N9" i="76"/>
  <c r="D59" i="79"/>
  <c r="D7" i="71" l="1"/>
  <c r="D8" i="71" s="1"/>
  <c r="D15" i="82" s="1"/>
  <c r="E7" i="71"/>
  <c r="E8" i="71" s="1"/>
  <c r="E15" i="82" s="1"/>
  <c r="E17" i="82" s="1"/>
  <c r="F7" i="71"/>
  <c r="F8" i="71" s="1"/>
  <c r="F15" i="82" s="1"/>
  <c r="F17" i="82" s="1"/>
  <c r="L25" i="79"/>
  <c r="L11" i="79"/>
  <c r="L29" i="79" s="1"/>
  <c r="L32" i="79" s="1"/>
  <c r="L34" i="79" s="1"/>
  <c r="N17" i="76"/>
  <c r="N19" i="76" s="1"/>
  <c r="N26" i="76" s="1"/>
  <c r="O54" i="79"/>
  <c r="O48" i="79"/>
  <c r="N5" i="71"/>
  <c r="I39" i="79"/>
  <c r="I40" i="79" s="1"/>
  <c r="I7" i="71" s="1"/>
  <c r="I8" i="71" s="1"/>
  <c r="I15" i="82" s="1"/>
  <c r="I17" i="82" s="1"/>
  <c r="J38" i="79"/>
  <c r="B11" i="79"/>
  <c r="B29" i="79" s="1"/>
  <c r="B32" i="79" s="1"/>
  <c r="B34" i="79" s="1"/>
  <c r="N5" i="79"/>
  <c r="B23" i="79"/>
  <c r="B57" i="79" s="1"/>
  <c r="N7" i="79"/>
  <c r="N25" i="79" s="1"/>
  <c r="H38" i="83"/>
  <c r="H39" i="83" s="1"/>
  <c r="H42" i="83" s="1"/>
  <c r="I42" i="83" s="1"/>
  <c r="J42" i="83" s="1"/>
  <c r="K42" i="83" s="1"/>
  <c r="L42" i="83" s="1"/>
  <c r="M42" i="83" s="1"/>
  <c r="N42" i="83" s="1"/>
  <c r="O42" i="83" s="1"/>
  <c r="P42" i="83" s="1"/>
  <c r="Q42" i="83" s="1"/>
  <c r="D5" i="82"/>
  <c r="R36" i="83"/>
  <c r="R38" i="83" s="1"/>
  <c r="G8" i="71"/>
  <c r="G15" i="82" s="1"/>
  <c r="G17" i="82" s="1"/>
  <c r="B8" i="82"/>
  <c r="B9" i="82" s="1"/>
  <c r="C6" i="82"/>
  <c r="N12" i="76"/>
  <c r="N14" i="76" s="1"/>
  <c r="J6" i="71"/>
  <c r="C7" i="71"/>
  <c r="C8" i="71" s="1"/>
  <c r="C15" i="82" s="1"/>
  <c r="C17" i="82" s="1"/>
  <c r="I29" i="82"/>
  <c r="H29" i="82"/>
  <c r="B46" i="79"/>
  <c r="N46" i="79" s="1"/>
  <c r="N45" i="79"/>
  <c r="B52" i="79"/>
  <c r="N52" i="79" s="1"/>
  <c r="N51" i="79"/>
  <c r="B12" i="82" l="1"/>
  <c r="J35" i="76"/>
  <c r="C35" i="76"/>
  <c r="G35" i="76"/>
  <c r="L54" i="79"/>
  <c r="J54" i="79"/>
  <c r="B10" i="82"/>
  <c r="B59" i="79"/>
  <c r="N59" i="79" s="1"/>
  <c r="L61" i="79" s="1"/>
  <c r="N57" i="79"/>
  <c r="B14" i="71"/>
  <c r="K38" i="79"/>
  <c r="J39" i="79"/>
  <c r="J40" i="79" s="1"/>
  <c r="J7" i="71" s="1"/>
  <c r="J8" i="71" s="1"/>
  <c r="J15" i="82" s="1"/>
  <c r="J17" i="82" s="1"/>
  <c r="C9" i="82"/>
  <c r="D6" i="82"/>
  <c r="C8" i="82"/>
  <c r="C10" i="82" s="1"/>
  <c r="N32" i="76"/>
  <c r="L35" i="76" s="1"/>
  <c r="B6" i="71"/>
  <c r="G61" i="79"/>
  <c r="J61" i="79" s="1"/>
  <c r="C61" i="79"/>
  <c r="N11" i="79"/>
  <c r="N23" i="79"/>
  <c r="N34" i="79"/>
  <c r="H41" i="83"/>
  <c r="I41" i="83" s="1"/>
  <c r="J41" i="83" s="1"/>
  <c r="K41" i="83" s="1"/>
  <c r="L41" i="83" s="1"/>
  <c r="M41" i="83" s="1"/>
  <c r="N41" i="83" s="1"/>
  <c r="O41" i="83" s="1"/>
  <c r="P41" i="83" s="1"/>
  <c r="Q41" i="83" s="1"/>
  <c r="R39" i="83"/>
  <c r="R42" i="83" s="1"/>
  <c r="R41" i="83"/>
  <c r="D17" i="82"/>
  <c r="N5" i="82"/>
  <c r="L48" i="79"/>
  <c r="J48" i="79"/>
  <c r="N29" i="76"/>
  <c r="N30" i="76" s="1"/>
  <c r="L38" i="79" l="1"/>
  <c r="K39" i="79"/>
  <c r="K40" i="79" s="1"/>
  <c r="K7" i="71" s="1"/>
  <c r="K8" i="71" s="1"/>
  <c r="K15" i="82" s="1"/>
  <c r="K17" i="82" s="1"/>
  <c r="N6" i="71"/>
  <c r="E6" i="82"/>
  <c r="D9" i="82"/>
  <c r="D10" i="82" s="1"/>
  <c r="D8" i="82"/>
  <c r="J36" i="79"/>
  <c r="G36" i="79"/>
  <c r="C36" i="79"/>
  <c r="N29" i="79"/>
  <c r="N32" i="79" s="1"/>
  <c r="L36" i="79"/>
  <c r="B19" i="71"/>
  <c r="B7" i="71"/>
  <c r="B8" i="71" s="1"/>
  <c r="B15" i="82" s="1"/>
  <c r="C12" i="82"/>
  <c r="B17" i="82" l="1"/>
  <c r="D12" i="82"/>
  <c r="E8" i="82"/>
  <c r="F6" i="82"/>
  <c r="C14" i="71"/>
  <c r="M38" i="79"/>
  <c r="M39" i="79" s="1"/>
  <c r="M40" i="79" s="1"/>
  <c r="M7" i="71" s="1"/>
  <c r="M8" i="71" s="1"/>
  <c r="M15" i="82" s="1"/>
  <c r="M17" i="82" s="1"/>
  <c r="L39" i="79"/>
  <c r="L40" i="79" s="1"/>
  <c r="N38" i="79"/>
  <c r="E10" i="82" l="1"/>
  <c r="N39" i="79"/>
  <c r="O42" i="79"/>
  <c r="E9" i="82"/>
  <c r="L7" i="71"/>
  <c r="N40" i="79"/>
  <c r="B18" i="82"/>
  <c r="F8" i="82"/>
  <c r="F9" i="82" s="1"/>
  <c r="G6" i="82"/>
  <c r="C19" i="71"/>
  <c r="F12" i="82" l="1"/>
  <c r="F10" i="82"/>
  <c r="B20" i="82"/>
  <c r="B21" i="82" s="1"/>
  <c r="B22" i="82" s="1"/>
  <c r="C18" i="82"/>
  <c r="L8" i="71"/>
  <c r="L15" i="82" s="1"/>
  <c r="N7" i="71"/>
  <c r="L42" i="79"/>
  <c r="J42" i="79"/>
  <c r="N63" i="79"/>
  <c r="G8" i="82"/>
  <c r="H6" i="82"/>
  <c r="G9" i="82"/>
  <c r="E12" i="82"/>
  <c r="G10" i="82" l="1"/>
  <c r="G12" i="82" s="1"/>
  <c r="H8" i="82"/>
  <c r="I6" i="82"/>
  <c r="H9" i="82"/>
  <c r="D14" i="71"/>
  <c r="N8" i="71"/>
  <c r="B24" i="82"/>
  <c r="B26" i="82" s="1"/>
  <c r="B34" i="82" s="1"/>
  <c r="B35" i="82" s="1"/>
  <c r="B9" i="71" s="1"/>
  <c r="L17" i="82"/>
  <c r="N17" i="82" s="1"/>
  <c r="N15" i="82"/>
  <c r="D18" i="82"/>
  <c r="C20" i="82"/>
  <c r="C21" i="82" s="1"/>
  <c r="C22" i="82" l="1"/>
  <c r="C24" i="82" s="1"/>
  <c r="C26" i="82" s="1"/>
  <c r="C34" i="82" s="1"/>
  <c r="C35" i="82" s="1"/>
  <c r="C9" i="71" s="1"/>
  <c r="D19" i="71"/>
  <c r="H12" i="82"/>
  <c r="E18" i="82"/>
  <c r="D20" i="82"/>
  <c r="D21" i="82" s="1"/>
  <c r="H10" i="82"/>
  <c r="I8" i="82"/>
  <c r="J6" i="82"/>
  <c r="I9" i="82"/>
  <c r="C29" i="82"/>
  <c r="F29" i="82"/>
  <c r="D22" i="82" l="1"/>
  <c r="D24" i="82" s="1"/>
  <c r="D26" i="82" s="1"/>
  <c r="D34" i="82" s="1"/>
  <c r="D35" i="82" s="1"/>
  <c r="D9" i="71" s="1"/>
  <c r="I12" i="82"/>
  <c r="F18" i="82"/>
  <c r="E20" i="82"/>
  <c r="E21" i="82" s="1"/>
  <c r="I10" i="82"/>
  <c r="J8" i="82"/>
  <c r="J9" i="82" s="1"/>
  <c r="K6" i="82"/>
  <c r="E22" i="82" l="1"/>
  <c r="E24" i="82" s="1"/>
  <c r="E26" i="82" s="1"/>
  <c r="E34" i="82" s="1"/>
  <c r="E35" i="82" s="1"/>
  <c r="E9" i="71" s="1"/>
  <c r="J10" i="82"/>
  <c r="J12" i="82" s="1"/>
  <c r="G18" i="82"/>
  <c r="F20" i="82"/>
  <c r="F21" i="82" s="1"/>
  <c r="L6" i="82"/>
  <c r="K8" i="82"/>
  <c r="K9" i="82" s="1"/>
  <c r="F22" i="82" l="1"/>
  <c r="F24" i="82" s="1"/>
  <c r="F26" i="82" s="1"/>
  <c r="F34" i="82" s="1"/>
  <c r="F35" i="82" s="1"/>
  <c r="F9" i="71" s="1"/>
  <c r="G20" i="82"/>
  <c r="G21" i="82" s="1"/>
  <c r="G22" i="82" s="1"/>
  <c r="H18" i="82"/>
  <c r="K10" i="82"/>
  <c r="K12" i="82" s="1"/>
  <c r="M6" i="82"/>
  <c r="L8" i="82"/>
  <c r="G24" i="82" l="1"/>
  <c r="G26" i="82" s="1"/>
  <c r="G34" i="82" s="1"/>
  <c r="G35" i="82" s="1"/>
  <c r="G9" i="71" s="1"/>
  <c r="H20" i="82"/>
  <c r="H21" i="82" s="1"/>
  <c r="I18" i="82"/>
  <c r="L9" i="82"/>
  <c r="M8" i="82"/>
  <c r="M9" i="82" s="1"/>
  <c r="N6" i="82"/>
  <c r="H22" i="82" l="1"/>
  <c r="H24" i="82" s="1"/>
  <c r="H26" i="82" s="1"/>
  <c r="H34" i="82" s="1"/>
  <c r="H35" i="82" s="1"/>
  <c r="H9" i="71" s="1"/>
  <c r="M10" i="82"/>
  <c r="M12" i="82" s="1"/>
  <c r="N12" i="82" s="1"/>
  <c r="C30" i="82" s="1"/>
  <c r="J18" i="82"/>
  <c r="I20" i="82"/>
  <c r="I21" i="82" s="1"/>
  <c r="N8" i="82"/>
  <c r="L10" i="82"/>
  <c r="L12" i="82" s="1"/>
  <c r="I22" i="82" l="1"/>
  <c r="I24" i="82" s="1"/>
  <c r="I26" i="82" s="1"/>
  <c r="I34" i="82" s="1"/>
  <c r="I35" i="82" s="1"/>
  <c r="I9" i="71" s="1"/>
  <c r="J20" i="82"/>
  <c r="J21" i="82" s="1"/>
  <c r="J22" i="82" s="1"/>
  <c r="K18" i="82"/>
  <c r="N9" i="82"/>
  <c r="N10" i="82" s="1"/>
  <c r="J24" i="82" l="1"/>
  <c r="J26" i="82" s="1"/>
  <c r="J34" i="82" s="1"/>
  <c r="J35" i="82" s="1"/>
  <c r="J9" i="71" s="1"/>
  <c r="L18" i="82"/>
  <c r="K20" i="82"/>
  <c r="K21" i="82" s="1"/>
  <c r="K22" i="82" l="1"/>
  <c r="K24" i="82" s="1"/>
  <c r="K26" i="82" s="1"/>
  <c r="K34" i="82" s="1"/>
  <c r="K35" i="82" s="1"/>
  <c r="K9" i="71" s="1"/>
  <c r="M18" i="82"/>
  <c r="L20" i="82"/>
  <c r="M20" i="82" l="1"/>
  <c r="M21" i="82" s="1"/>
  <c r="N18" i="82"/>
  <c r="L21" i="82"/>
  <c r="M29" i="82" l="1"/>
  <c r="K29" i="82"/>
  <c r="N20" i="82"/>
  <c r="G30" i="82"/>
  <c r="N29" i="82"/>
  <c r="F30" i="82" s="1"/>
  <c r="M22" i="82"/>
  <c r="M24" i="82" s="1"/>
  <c r="L22" i="82"/>
  <c r="L24" i="82" s="1"/>
  <c r="L26" i="82" s="1"/>
  <c r="L34" i="82" s="1"/>
  <c r="L35" i="82" s="1"/>
  <c r="L9" i="71" s="1"/>
  <c r="M26" i="82" l="1"/>
  <c r="M34" i="82" s="1"/>
  <c r="M35" i="82" s="1"/>
  <c r="M9" i="71" s="1"/>
  <c r="N9" i="71" s="1"/>
  <c r="N24" i="82"/>
  <c r="N26" i="82" s="1"/>
  <c r="N21" i="82"/>
  <c r="N22" i="82" s="1"/>
  <c r="N10" i="71" l="1"/>
  <c r="F15" i="53" s="1"/>
  <c r="E14" i="71"/>
  <c r="K30" i="82"/>
  <c r="I30" i="82"/>
  <c r="E19" i="71" l="1"/>
  <c r="F14" i="71"/>
  <c r="F19" i="71" s="1"/>
  <c r="G83" i="55" l="1"/>
  <c r="G84" i="55" s="1"/>
  <c r="R36" i="55"/>
  <c r="Q36" i="55"/>
  <c r="P36" i="55"/>
  <c r="O36" i="55"/>
  <c r="N36" i="55"/>
  <c r="M36" i="55"/>
  <c r="L36" i="55"/>
  <c r="K36" i="55"/>
  <c r="J36" i="55"/>
  <c r="F36" i="55" s="1"/>
  <c r="I36" i="55"/>
  <c r="H36" i="55"/>
  <c r="G36" i="55"/>
  <c r="R35" i="55"/>
  <c r="Q35" i="55"/>
  <c r="P35" i="55"/>
  <c r="O35" i="55"/>
  <c r="N35" i="55"/>
  <c r="M35" i="55"/>
  <c r="L35" i="55"/>
  <c r="K35" i="55"/>
  <c r="J35" i="55"/>
  <c r="I35" i="55"/>
  <c r="H35" i="55"/>
  <c r="G35" i="55"/>
  <c r="F35" i="55" s="1"/>
  <c r="R34" i="55"/>
  <c r="Q34" i="55"/>
  <c r="P34" i="55"/>
  <c r="O34" i="55"/>
  <c r="N34" i="55"/>
  <c r="M34" i="55"/>
  <c r="L34" i="55"/>
  <c r="K34" i="55"/>
  <c r="J34" i="55"/>
  <c r="I34" i="55"/>
  <c r="H34" i="55"/>
  <c r="G34" i="55"/>
  <c r="F34" i="55"/>
  <c r="R33" i="55"/>
  <c r="Q33" i="55"/>
  <c r="P33" i="55"/>
  <c r="O33" i="55"/>
  <c r="N33" i="55"/>
  <c r="M33" i="55"/>
  <c r="L33" i="55"/>
  <c r="K33" i="55"/>
  <c r="J33" i="55"/>
  <c r="I33" i="55"/>
  <c r="F33" i="55" s="1"/>
  <c r="H33" i="55"/>
  <c r="G33" i="55"/>
  <c r="R32" i="55"/>
  <c r="Q32" i="55"/>
  <c r="P32" i="55"/>
  <c r="O32" i="55"/>
  <c r="N32" i="55"/>
  <c r="M32" i="55"/>
  <c r="L32" i="55"/>
  <c r="K32" i="55"/>
  <c r="J32" i="55"/>
  <c r="I32" i="55"/>
  <c r="H32" i="55"/>
  <c r="F32" i="55" s="1"/>
  <c r="G32" i="55"/>
  <c r="R31" i="55"/>
  <c r="Q31" i="55"/>
  <c r="P31" i="55"/>
  <c r="O31" i="55"/>
  <c r="N31" i="55"/>
  <c r="M31" i="55"/>
  <c r="F31" i="55" s="1"/>
  <c r="L31" i="55"/>
  <c r="K31" i="55"/>
  <c r="J31" i="55"/>
  <c r="I31" i="55"/>
  <c r="H31" i="55"/>
  <c r="G31" i="55"/>
  <c r="R30" i="55"/>
  <c r="Q30" i="55"/>
  <c r="P30" i="55"/>
  <c r="O30" i="55"/>
  <c r="N30" i="55"/>
  <c r="M30" i="55"/>
  <c r="L30" i="55"/>
  <c r="K30" i="55"/>
  <c r="J30" i="55"/>
  <c r="I30" i="55"/>
  <c r="H30" i="55"/>
  <c r="F30" i="55" s="1"/>
  <c r="G30" i="55"/>
  <c r="R29" i="55"/>
  <c r="R37" i="55" s="1"/>
  <c r="Q29" i="55"/>
  <c r="Q37" i="55" s="1"/>
  <c r="P29" i="55"/>
  <c r="P37" i="55" s="1"/>
  <c r="O29" i="55"/>
  <c r="O37" i="55" s="1"/>
  <c r="N29" i="55"/>
  <c r="N37" i="55" s="1"/>
  <c r="M29" i="55"/>
  <c r="M37" i="55" s="1"/>
  <c r="L29" i="55"/>
  <c r="L37" i="55" s="1"/>
  <c r="K29" i="55"/>
  <c r="K37" i="55" s="1"/>
  <c r="J29" i="55"/>
  <c r="J37" i="55" s="1"/>
  <c r="I29" i="55"/>
  <c r="I37" i="55" s="1"/>
  <c r="H29" i="55"/>
  <c r="H37" i="55" s="1"/>
  <c r="G29" i="55"/>
  <c r="G37" i="55" s="1"/>
  <c r="R26" i="55"/>
  <c r="Q26" i="55"/>
  <c r="P26" i="55"/>
  <c r="O26" i="55"/>
  <c r="N26" i="55"/>
  <c r="M26" i="55"/>
  <c r="L26" i="55"/>
  <c r="K26" i="55"/>
  <c r="J26" i="55"/>
  <c r="I26" i="55"/>
  <c r="H26" i="55"/>
  <c r="G26" i="55"/>
  <c r="F25" i="55"/>
  <c r="F24" i="55"/>
  <c r="F23" i="55"/>
  <c r="F22" i="55"/>
  <c r="F21" i="55"/>
  <c r="F20" i="55"/>
  <c r="F19" i="55"/>
  <c r="F18" i="55"/>
  <c r="F26" i="55" s="1"/>
  <c r="R15" i="55"/>
  <c r="Q15" i="55"/>
  <c r="P15" i="55"/>
  <c r="O15" i="55"/>
  <c r="N15" i="55"/>
  <c r="M15" i="55"/>
  <c r="L15" i="55"/>
  <c r="K15" i="55"/>
  <c r="J15" i="55"/>
  <c r="I15" i="55"/>
  <c r="H15" i="55"/>
  <c r="G15" i="55"/>
  <c r="F14" i="55"/>
  <c r="F13" i="55"/>
  <c r="F12" i="55"/>
  <c r="F11" i="55"/>
  <c r="F10" i="55"/>
  <c r="F9" i="55"/>
  <c r="F8" i="55"/>
  <c r="F7" i="55"/>
  <c r="F15" i="55" s="1"/>
  <c r="F29" i="55" l="1"/>
  <c r="F37" i="55" s="1"/>
  <c r="B15" i="52" l="1"/>
  <c r="C18" i="53"/>
  <c r="C17" i="53"/>
  <c r="C16" i="53"/>
  <c r="C15" i="53"/>
  <c r="C14" i="53" l="1"/>
  <c r="R8" i="68" l="1"/>
  <c r="F16" i="68"/>
  <c r="F20" i="68" s="1"/>
  <c r="R9" i="68"/>
  <c r="L16" i="68"/>
  <c r="L20" i="68" s="1"/>
  <c r="L33" i="68" s="1"/>
  <c r="L34" i="68" s="1"/>
  <c r="L38" i="68" s="1"/>
  <c r="N16" i="68"/>
  <c r="N20" i="68" s="1"/>
  <c r="N33" i="68" s="1"/>
  <c r="N34" i="68" s="1"/>
  <c r="N38" i="68" s="1"/>
  <c r="R10" i="68"/>
  <c r="R11" i="68"/>
  <c r="P16" i="68"/>
  <c r="P20" i="68" s="1"/>
  <c r="P33" i="68" s="1"/>
  <c r="P34" i="68" s="1"/>
  <c r="P38" i="68" s="1"/>
  <c r="R12" i="68"/>
  <c r="R13" i="68"/>
  <c r="R14" i="68"/>
  <c r="R15" i="68"/>
  <c r="M16" i="68"/>
  <c r="M20" i="68" s="1"/>
  <c r="M33" i="68" s="1"/>
  <c r="M34" i="68" s="1"/>
  <c r="M38" i="68" s="1"/>
  <c r="H16" i="68"/>
  <c r="H20" i="68" s="1"/>
  <c r="I16" i="68"/>
  <c r="I20" i="68" s="1"/>
  <c r="J16" i="68"/>
  <c r="J20" i="68" s="1"/>
  <c r="K16" i="68"/>
  <c r="K20" i="68" s="1"/>
  <c r="Q16" i="68"/>
  <c r="Q20" i="68" s="1"/>
  <c r="R19" i="68"/>
  <c r="R23" i="68"/>
  <c r="Q24" i="68"/>
  <c r="F25" i="68"/>
  <c r="R25" i="68"/>
  <c r="F26" i="68"/>
  <c r="F27" i="68"/>
  <c r="G27" i="68"/>
  <c r="H27" i="68"/>
  <c r="I27" i="68"/>
  <c r="J27" i="68"/>
  <c r="K27" i="68"/>
  <c r="L27" i="68"/>
  <c r="M27" i="68"/>
  <c r="N27" i="68"/>
  <c r="O27" i="68"/>
  <c r="P27" i="68"/>
  <c r="Q27" i="68"/>
  <c r="Q30" i="68" s="1"/>
  <c r="R27" i="68"/>
  <c r="F29" i="68"/>
  <c r="R29" i="68"/>
  <c r="F30" i="68"/>
  <c r="G30" i="68"/>
  <c r="H30" i="68"/>
  <c r="I30" i="68"/>
  <c r="J30" i="68"/>
  <c r="K30" i="68"/>
  <c r="L30" i="68"/>
  <c r="L31" i="68" s="1"/>
  <c r="M30" i="68"/>
  <c r="M31" i="68" s="1"/>
  <c r="N30" i="68"/>
  <c r="N31" i="68" s="1"/>
  <c r="O30" i="68"/>
  <c r="O31" i="68" s="1"/>
  <c r="O33" i="68" s="1"/>
  <c r="O34" i="68" s="1"/>
  <c r="O38" i="68" s="1"/>
  <c r="P30" i="68"/>
  <c r="P31" i="68" s="1"/>
  <c r="F31" i="68"/>
  <c r="G31" i="68"/>
  <c r="H31" i="68"/>
  <c r="I31" i="68"/>
  <c r="J31" i="68"/>
  <c r="K31" i="68"/>
  <c r="R8" i="67"/>
  <c r="R9" i="67"/>
  <c r="R10" i="67"/>
  <c r="R11" i="67"/>
  <c r="R12" i="67"/>
  <c r="R13" i="67"/>
  <c r="R14" i="67"/>
  <c r="R15" i="67"/>
  <c r="F16" i="67"/>
  <c r="G16" i="67"/>
  <c r="H16" i="67"/>
  <c r="I16" i="67"/>
  <c r="J16" i="67"/>
  <c r="K16" i="67"/>
  <c r="L16" i="67"/>
  <c r="M16" i="67"/>
  <c r="N16" i="67"/>
  <c r="O16" i="67"/>
  <c r="P16" i="67"/>
  <c r="Q16" i="67"/>
  <c r="R16" i="67"/>
  <c r="R19" i="67"/>
  <c r="F20" i="67"/>
  <c r="G20" i="67"/>
  <c r="H20" i="67"/>
  <c r="I20" i="67"/>
  <c r="J20" i="67"/>
  <c r="K20" i="67"/>
  <c r="K31" i="67" s="1"/>
  <c r="K32" i="67" s="1"/>
  <c r="K35" i="67" s="1"/>
  <c r="K37" i="67" s="1"/>
  <c r="K38" i="67" s="1"/>
  <c r="L20" i="67"/>
  <c r="L31" i="67" s="1"/>
  <c r="L32" i="67" s="1"/>
  <c r="L35" i="67" s="1"/>
  <c r="L37" i="67" s="1"/>
  <c r="L38" i="67" s="1"/>
  <c r="M20" i="67"/>
  <c r="M31" i="67" s="1"/>
  <c r="M32" i="67" s="1"/>
  <c r="M35" i="67" s="1"/>
  <c r="M37" i="67" s="1"/>
  <c r="N20" i="67"/>
  <c r="N31" i="67" s="1"/>
  <c r="N32" i="67" s="1"/>
  <c r="O20" i="67"/>
  <c r="O31" i="67" s="1"/>
  <c r="O32" i="67" s="1"/>
  <c r="P20" i="67"/>
  <c r="Q20" i="67"/>
  <c r="R20" i="67"/>
  <c r="R23" i="67"/>
  <c r="R24" i="67"/>
  <c r="F25" i="67"/>
  <c r="G25" i="67"/>
  <c r="H25" i="67"/>
  <c r="I25" i="67"/>
  <c r="J25" i="67"/>
  <c r="K25" i="67"/>
  <c r="L25" i="67"/>
  <c r="M25" i="67"/>
  <c r="N25" i="67"/>
  <c r="O25" i="67"/>
  <c r="P25" i="67"/>
  <c r="Q25" i="67"/>
  <c r="F27" i="67"/>
  <c r="G27" i="67"/>
  <c r="G29" i="67" s="1"/>
  <c r="H27" i="67"/>
  <c r="H29" i="67" s="1"/>
  <c r="H31" i="67" s="1"/>
  <c r="H32" i="67" s="1"/>
  <c r="H35" i="67" s="1"/>
  <c r="I27" i="67"/>
  <c r="J27" i="67"/>
  <c r="J29" i="67" s="1"/>
  <c r="J31" i="67" s="1"/>
  <c r="J32" i="67" s="1"/>
  <c r="J35" i="67" s="1"/>
  <c r="J37" i="67" s="1"/>
  <c r="J38" i="67" s="1"/>
  <c r="K27" i="67"/>
  <c r="K29" i="67" s="1"/>
  <c r="L27" i="67"/>
  <c r="L29" i="67" s="1"/>
  <c r="M27" i="67"/>
  <c r="N27" i="67"/>
  <c r="O27" i="67"/>
  <c r="P27" i="67"/>
  <c r="Q27" i="67"/>
  <c r="I29" i="67"/>
  <c r="M29" i="67"/>
  <c r="N29" i="67"/>
  <c r="O29" i="67"/>
  <c r="P29" i="67"/>
  <c r="Q29" i="67"/>
  <c r="G31" i="67"/>
  <c r="G32" i="67" s="1"/>
  <c r="G35" i="67" s="1"/>
  <c r="I31" i="67"/>
  <c r="I32" i="67" s="1"/>
  <c r="I35" i="67" s="1"/>
  <c r="I37" i="67" s="1"/>
  <c r="I38" i="67" s="1"/>
  <c r="P31" i="67"/>
  <c r="P32" i="67" s="1"/>
  <c r="N35" i="67"/>
  <c r="N37" i="67" s="1"/>
  <c r="O35" i="67"/>
  <c r="O37" i="67" s="1"/>
  <c r="P35" i="67"/>
  <c r="P37" i="67" s="1"/>
  <c r="G37" i="67"/>
  <c r="G38" i="67" s="1"/>
  <c r="H37" i="67"/>
  <c r="H38" i="67" s="1"/>
  <c r="M38" i="67"/>
  <c r="N38" i="67"/>
  <c r="O38" i="67"/>
  <c r="P38" i="67"/>
  <c r="G16" i="68" l="1"/>
  <c r="G20" i="68" s="1"/>
  <c r="G33" i="68" s="1"/>
  <c r="G34" i="68" s="1"/>
  <c r="G38" i="68" s="1"/>
  <c r="Q31" i="68"/>
  <c r="Q33" i="68" s="1"/>
  <c r="Q34" i="68" s="1"/>
  <c r="Q38" i="68" s="1"/>
  <c r="R30" i="68"/>
  <c r="R31" i="68" s="1"/>
  <c r="G40" i="68"/>
  <c r="G41" i="68" s="1"/>
  <c r="P40" i="68"/>
  <c r="P41" i="68" s="1"/>
  <c r="O40" i="68"/>
  <c r="O41" i="68" s="1"/>
  <c r="N40" i="68"/>
  <c r="N41" i="68" s="1"/>
  <c r="J33" i="68"/>
  <c r="J34" i="68" s="1"/>
  <c r="J38" i="68" s="1"/>
  <c r="M40" i="68"/>
  <c r="M41" i="68" s="1"/>
  <c r="K33" i="68"/>
  <c r="K34" i="68" s="1"/>
  <c r="K38" i="68" s="1"/>
  <c r="I33" i="68"/>
  <c r="I34" i="68" s="1"/>
  <c r="I38" i="68" s="1"/>
  <c r="R27" i="67"/>
  <c r="R29" i="67" s="1"/>
  <c r="R31" i="67" s="1"/>
  <c r="R32" i="67" s="1"/>
  <c r="F29" i="67"/>
  <c r="F31" i="67" s="1"/>
  <c r="F32" i="67" s="1"/>
  <c r="F35" i="67" s="1"/>
  <c r="L40" i="68"/>
  <c r="L41" i="68" s="1"/>
  <c r="H33" i="68"/>
  <c r="H34" i="68" s="1"/>
  <c r="H38" i="68" s="1"/>
  <c r="R16" i="68"/>
  <c r="R20" i="68" s="1"/>
  <c r="Q31" i="67"/>
  <c r="Q32" i="67" s="1"/>
  <c r="Q35" i="67" s="1"/>
  <c r="Q37" i="67" s="1"/>
  <c r="Q38" i="67" s="1"/>
  <c r="F33" i="68"/>
  <c r="F34" i="68" s="1"/>
  <c r="Q40" i="68" l="1"/>
  <c r="Q41" i="68" s="1"/>
  <c r="F37" i="68"/>
  <c r="F38" i="68"/>
  <c r="R38" i="68" s="1"/>
  <c r="J40" i="68"/>
  <c r="J41" i="68" s="1"/>
  <c r="H40" i="68"/>
  <c r="H41" i="68" s="1"/>
  <c r="R33" i="68"/>
  <c r="R34" i="68" s="1"/>
  <c r="F37" i="67"/>
  <c r="R35" i="67"/>
  <c r="R37" i="67" s="1"/>
  <c r="I40" i="68"/>
  <c r="I41" i="68" s="1"/>
  <c r="K40" i="68"/>
  <c r="K41" i="68" s="1"/>
  <c r="F40" i="68" l="1"/>
  <c r="R37" i="68"/>
  <c r="R40" i="68" s="1"/>
  <c r="R40" i="67"/>
  <c r="R38" i="67"/>
  <c r="R41" i="67" s="1"/>
  <c r="F40" i="67"/>
  <c r="G40" i="67" s="1"/>
  <c r="H40" i="67" s="1"/>
  <c r="I40" i="67" s="1"/>
  <c r="J40" i="67" s="1"/>
  <c r="K40" i="67" s="1"/>
  <c r="L40" i="67" s="1"/>
  <c r="M40" i="67" s="1"/>
  <c r="N40" i="67" s="1"/>
  <c r="O40" i="67" s="1"/>
  <c r="P40" i="67" s="1"/>
  <c r="Q40" i="67" s="1"/>
  <c r="F38" i="67"/>
  <c r="F41" i="67" s="1"/>
  <c r="G41" i="67" s="1"/>
  <c r="H41" i="67" s="1"/>
  <c r="I41" i="67" s="1"/>
  <c r="J41" i="67" s="1"/>
  <c r="K41" i="67" s="1"/>
  <c r="L41" i="67" s="1"/>
  <c r="M41" i="67" s="1"/>
  <c r="N41" i="67" s="1"/>
  <c r="O41" i="67" s="1"/>
  <c r="P41" i="67" s="1"/>
  <c r="Q41" i="67" s="1"/>
  <c r="R43" i="68" l="1"/>
  <c r="R41" i="68"/>
  <c r="R44" i="68" s="1"/>
  <c r="F41" i="68"/>
  <c r="F44" i="68" s="1"/>
  <c r="G44" i="68" s="1"/>
  <c r="H44" i="68" s="1"/>
  <c r="I44" i="68" s="1"/>
  <c r="J44" i="68" s="1"/>
  <c r="K44" i="68" s="1"/>
  <c r="L44" i="68" s="1"/>
  <c r="M44" i="68" s="1"/>
  <c r="N44" i="68" s="1"/>
  <c r="O44" i="68" s="1"/>
  <c r="P44" i="68" s="1"/>
  <c r="Q44" i="68" s="1"/>
  <c r="F43" i="68"/>
  <c r="G43" i="68" s="1"/>
  <c r="H43" i="68" s="1"/>
  <c r="I43" i="68" s="1"/>
  <c r="J43" i="68" s="1"/>
  <c r="K43" i="68" s="1"/>
  <c r="L43" i="68" s="1"/>
  <c r="M43" i="68" s="1"/>
  <c r="N43" i="68" s="1"/>
  <c r="O43" i="68" s="1"/>
  <c r="P43" i="68" s="1"/>
  <c r="Q43" i="68" s="1"/>
  <c r="C19" i="53" l="1"/>
  <c r="D18" i="53" l="1"/>
  <c r="A15" i="53"/>
  <c r="A16" i="53" s="1"/>
  <c r="A17" i="53" s="1"/>
  <c r="A18" i="53" s="1"/>
  <c r="A19" i="53" s="1"/>
  <c r="A20" i="53" s="1"/>
  <c r="A21" i="53" s="1"/>
  <c r="A22" i="53" s="1"/>
  <c r="A23" i="53" s="1"/>
  <c r="A24" i="53" s="1"/>
  <c r="A25" i="53" s="1"/>
  <c r="D14" i="53"/>
  <c r="A14" i="53"/>
  <c r="D16" i="53" l="1"/>
  <c r="D17" i="53"/>
  <c r="D19" i="53"/>
  <c r="C20" i="53"/>
  <c r="E15" i="53" l="1"/>
  <c r="F20" i="53"/>
  <c r="E20" i="53" l="1"/>
  <c r="E22" i="53" s="1"/>
  <c r="E24" i="53" s="1"/>
  <c r="E25" i="53" s="1"/>
  <c r="E29" i="53" s="1"/>
  <c r="D15" i="53"/>
  <c r="D20" i="53" l="1"/>
</calcChain>
</file>

<file path=xl/comments1.xml><?xml version="1.0" encoding="utf-8"?>
<comments xmlns="http://schemas.openxmlformats.org/spreadsheetml/2006/main">
  <authors>
    <author>Annette Moore</author>
  </authors>
  <commentList>
    <comment ref="D10" authorId="0" shapeId="0">
      <text>
        <r>
          <rPr>
            <b/>
            <sz val="9"/>
            <color indexed="81"/>
            <rFont val="Tahoma"/>
            <family val="2"/>
          </rPr>
          <t>Annette Moore:</t>
        </r>
        <r>
          <rPr>
            <sz val="9"/>
            <color indexed="81"/>
            <rFont val="Tahoma"/>
            <family val="2"/>
          </rPr>
          <t xml:space="preserve">
45600074 is Philips Steam Sale.  Happens infrequently.</t>
        </r>
      </text>
    </comment>
  </commentList>
</comments>
</file>

<file path=xl/comments2.xml><?xml version="1.0" encoding="utf-8"?>
<comments xmlns="http://schemas.openxmlformats.org/spreadsheetml/2006/main">
  <authors>
    <author>Kuhn, Greg</author>
  </authors>
  <commentList>
    <comment ref="G8" authorId="0" shapeId="0">
      <text>
        <r>
          <rPr>
            <b/>
            <sz val="9"/>
            <color indexed="81"/>
            <rFont val="Tahoma"/>
            <family val="2"/>
          </rPr>
          <t>Kuhn, Greg:</t>
        </r>
        <r>
          <rPr>
            <sz val="9"/>
            <color indexed="81"/>
            <rFont val="Tahoma"/>
            <family val="2"/>
          </rPr>
          <t xml:space="preserve">
From F24 Final Load Forecast Sumary_053024.xlsx</t>
        </r>
      </text>
    </comment>
  </commentList>
</comments>
</file>

<file path=xl/comments3.xml><?xml version="1.0" encoding="utf-8"?>
<comments xmlns="http://schemas.openxmlformats.org/spreadsheetml/2006/main">
  <authors>
    <author>Kuhn, Greg</author>
  </authors>
  <commentList>
    <comment ref="C4" authorId="0" shapeId="0">
      <text>
        <r>
          <rPr>
            <b/>
            <sz val="9"/>
            <color indexed="81"/>
            <rFont val="Tahoma"/>
            <family val="2"/>
          </rPr>
          <t>Kuhn, Greg:</t>
        </r>
        <r>
          <rPr>
            <sz val="9"/>
            <color indexed="81"/>
            <rFont val="Tahoma"/>
            <family val="2"/>
          </rPr>
          <t xml:space="preserve">
From 2022 GRC/2024 PCU working papers.
BDM WP ( C ) hydro resource inputs.xlsx</t>
        </r>
      </text>
    </comment>
    <comment ref="C20" authorId="0" shapeId="0">
      <text>
        <r>
          <rPr>
            <b/>
            <sz val="9"/>
            <color indexed="81"/>
            <rFont val="Tahoma"/>
            <family val="2"/>
          </rPr>
          <t>Kuhn, Greg:</t>
        </r>
        <r>
          <rPr>
            <sz val="9"/>
            <color indexed="81"/>
            <rFont val="Tahoma"/>
            <family val="2"/>
          </rPr>
          <t xml:space="preserve">
Source:
I:\Power Costs\Regulatory\GRC\2022 GRC Docket UE-220066\2024 power cost update Docket UE-230805\Workpapers
BDM WP ( C ) Hydro resource inputs.xlsx
Mid C% tab</t>
        </r>
      </text>
    </comment>
  </commentList>
</comments>
</file>

<file path=xl/comments4.xml><?xml version="1.0" encoding="utf-8"?>
<comments xmlns="http://schemas.openxmlformats.org/spreadsheetml/2006/main">
  <authors>
    <author>Kuhn, Greg</author>
  </authors>
  <commentList>
    <comment ref="A19" authorId="0" shapeId="0">
      <text>
        <r>
          <rPr>
            <b/>
            <sz val="9"/>
            <color indexed="81"/>
            <rFont val="Tahoma"/>
            <family val="2"/>
          </rPr>
          <t>Kuhn, Greg:</t>
        </r>
        <r>
          <rPr>
            <sz val="9"/>
            <color indexed="81"/>
            <rFont val="Tahoma"/>
            <family val="2"/>
          </rPr>
          <t xml:space="preserve">
From BDM WP ( C ) Final power cost summary 2024 PCU.xlsx.  Snoqualmie total was given (no plant level detail)</t>
        </r>
      </text>
    </comment>
  </commentList>
</comments>
</file>

<file path=xl/comments5.xml><?xml version="1.0" encoding="utf-8"?>
<comments xmlns="http://schemas.openxmlformats.org/spreadsheetml/2006/main">
  <authors>
    <author>Kuhn, Greg</author>
  </authors>
  <commentList>
    <comment ref="A38" authorId="0" shapeId="0">
      <text>
        <r>
          <rPr>
            <b/>
            <sz val="9"/>
            <color indexed="81"/>
            <rFont val="Tahoma"/>
            <family val="2"/>
          </rPr>
          <t>Kuhn, Greg:</t>
        </r>
        <r>
          <rPr>
            <sz val="9"/>
            <color indexed="81"/>
            <rFont val="Tahoma"/>
            <family val="2"/>
          </rPr>
          <t xml:space="preserve">
Should be updated annually as price changes due to CPI adjustment</t>
        </r>
      </text>
    </comment>
  </commentList>
</comments>
</file>

<file path=xl/comments6.xml><?xml version="1.0" encoding="utf-8"?>
<comments xmlns="http://schemas.openxmlformats.org/spreadsheetml/2006/main">
  <authors>
    <author>Kuhn, Greg</author>
  </authors>
  <commentList>
    <comment ref="A18" authorId="0" shapeId="0">
      <text>
        <r>
          <rPr>
            <b/>
            <sz val="9"/>
            <color indexed="81"/>
            <rFont val="Tahoma"/>
            <family val="2"/>
          </rPr>
          <t>Kuhn, Greg:</t>
        </r>
        <r>
          <rPr>
            <sz val="9"/>
            <color indexed="81"/>
            <rFont val="Tahoma"/>
            <family val="2"/>
          </rPr>
          <t xml:space="preserve">
BDM WP ( C ) Final power cost summary 2024 PCU.xlsx Transmission tab rows 61 &amp; 62</t>
        </r>
      </text>
    </comment>
  </commentList>
</comments>
</file>

<file path=xl/comments7.xml><?xml version="1.0" encoding="utf-8"?>
<comments xmlns="http://schemas.openxmlformats.org/spreadsheetml/2006/main">
  <authors>
    <author>Liu, Yiou</author>
  </authors>
  <commentList>
    <comment ref="I13" authorId="0" shapeId="0">
      <text>
        <r>
          <rPr>
            <b/>
            <sz val="9"/>
            <color indexed="81"/>
            <rFont val="Tahoma"/>
            <family val="2"/>
          </rPr>
          <t>Liu, Yiou:</t>
        </r>
        <r>
          <rPr>
            <sz val="9"/>
            <color indexed="81"/>
            <rFont val="Tahoma"/>
            <family val="2"/>
          </rPr>
          <t xml:space="preserve">
order 44700254 Mercuria Energy mapped to SAP after close by Fiancnail System. The original number used for JE283 was (6,478,499). True-up of April amount in May close.</t>
        </r>
      </text>
    </comment>
    <comment ref="G19" authorId="0" shapeId="0">
      <text>
        <r>
          <rPr>
            <b/>
            <sz val="9"/>
            <color indexed="81"/>
            <rFont val="Tahoma"/>
            <family val="2"/>
          </rPr>
          <t>Liu, Yiou:</t>
        </r>
        <r>
          <rPr>
            <sz val="9"/>
            <color indexed="81"/>
            <rFont val="Tahoma"/>
            <family val="2"/>
          </rPr>
          <t xml:space="preserve">
February 2022 Include 2021 adjustment of $(2,202.93)</t>
        </r>
      </text>
    </comment>
  </commentList>
</comments>
</file>

<file path=xl/comments8.xml><?xml version="1.0" encoding="utf-8"?>
<comments xmlns="http://schemas.openxmlformats.org/spreadsheetml/2006/main">
  <authors>
    <author>Le, Quy</author>
    <author>Liu, Yiou</author>
  </authors>
  <commentList>
    <comment ref="Q24" authorId="0" shapeId="0">
      <text>
        <r>
          <rPr>
            <b/>
            <sz val="9"/>
            <color indexed="81"/>
            <rFont val="Tahoma"/>
            <family val="2"/>
          </rPr>
          <t>Le, Quy:</t>
        </r>
        <r>
          <rPr>
            <sz val="9"/>
            <color indexed="81"/>
            <rFont val="Tahoma"/>
            <family val="2"/>
          </rPr>
          <t xml:space="preserve">
Adjusting out the Demand Response in load by increased 86,780 KWh to increase revenue by $4,036. This adjustment is to comply with the Commision's order.</t>
        </r>
      </text>
    </comment>
    <comment ref="C25" authorId="1" shapeId="0">
      <text>
        <r>
          <rPr>
            <b/>
            <sz val="9"/>
            <color indexed="81"/>
            <rFont val="Tahoma"/>
            <family val="2"/>
          </rPr>
          <t>Liu, Yiou:</t>
        </r>
        <r>
          <rPr>
            <sz val="9"/>
            <color indexed="81"/>
            <rFont val="Tahoma"/>
            <family val="2"/>
          </rPr>
          <t xml:space="preserve">
enter as negative</t>
        </r>
      </text>
    </comment>
  </commentList>
</comments>
</file>

<file path=xl/sharedStrings.xml><?xml version="1.0" encoding="utf-8"?>
<sst xmlns="http://schemas.openxmlformats.org/spreadsheetml/2006/main" count="769" uniqueCount="387">
  <si>
    <t>Revised PCA Exhibit B</t>
  </si>
  <si>
    <t>Subject to PCA Sharing</t>
  </si>
  <si>
    <t>Period</t>
  </si>
  <si>
    <t>Row</t>
  </si>
  <si>
    <t>to Date</t>
  </si>
  <si>
    <t>Explanation or source</t>
  </si>
  <si>
    <t>Total Variable Component Actual</t>
  </si>
  <si>
    <t>FERC Acct.</t>
  </si>
  <si>
    <t>SAP - actual Report GR55 Group Z006 (do not include true-ups prior to July 2002).</t>
  </si>
  <si>
    <t xml:space="preserve"> 3A</t>
  </si>
  <si>
    <t xml:space="preserve">  Revised for change in coal costs.</t>
  </si>
  <si>
    <t>Other Power Generation Fuel</t>
  </si>
  <si>
    <t>45600080, 81</t>
  </si>
  <si>
    <t>Sales to Other Utilities</t>
  </si>
  <si>
    <t>Wheeling</t>
  </si>
  <si>
    <t>Brokerage Fees</t>
  </si>
  <si>
    <t>Montana Electric Energy Tax</t>
  </si>
  <si>
    <t>Subtotal Variable Components</t>
  </si>
  <si>
    <t xml:space="preserve">  Centralia PPA ROR Equity Adjustment</t>
  </si>
  <si>
    <t>17A</t>
  </si>
  <si>
    <t>Total allowable costs</t>
  </si>
  <si>
    <t xml:space="preserve"> A</t>
  </si>
  <si>
    <t>From Subtotal line on Sales of Electricity Report</t>
  </si>
  <si>
    <t xml:space="preserve"> 16A</t>
  </si>
  <si>
    <t>Variable Baseline Rate</t>
  </si>
  <si>
    <t xml:space="preserve"> Surcharge or underrecovery/(refund or overrecovery)</t>
  </si>
  <si>
    <t xml:space="preserve"> C</t>
  </si>
  <si>
    <t>Less Firm Wholesale</t>
  </si>
  <si>
    <t xml:space="preserve"> D</t>
  </si>
  <si>
    <t>Gross PCA</t>
  </si>
  <si>
    <t>Gross PCA Contra</t>
  </si>
  <si>
    <t>Cumulative Gross PCA</t>
  </si>
  <si>
    <t xml:space="preserve"> E</t>
  </si>
  <si>
    <t>Cumulative Gross PCA Contra</t>
  </si>
  <si>
    <t>Total</t>
  </si>
  <si>
    <t>Weather Normalized Load Impact</t>
  </si>
  <si>
    <t>Normalized Hydro Generation Impact</t>
  </si>
  <si>
    <t>Normalized Wind Generation Impact</t>
  </si>
  <si>
    <t xml:space="preserve">TEMPERATURE NORMALIZATION </t>
  </si>
  <si>
    <t>TOTAL</t>
  </si>
  <si>
    <t>Lower Baker</t>
  </si>
  <si>
    <t>Upper Baker</t>
  </si>
  <si>
    <t>in power costs of:</t>
  </si>
  <si>
    <t>Hopkins Ridge</t>
  </si>
  <si>
    <t>Lower Snake River</t>
  </si>
  <si>
    <t>Klondike PPA</t>
  </si>
  <si>
    <t xml:space="preserve">Total </t>
  </si>
  <si>
    <t>RY Avg</t>
  </si>
  <si>
    <t>Sumas</t>
  </si>
  <si>
    <t>Stanfield</t>
  </si>
  <si>
    <t>AECO</t>
  </si>
  <si>
    <t>Station 2</t>
  </si>
  <si>
    <t>MidC On-Peak</t>
  </si>
  <si>
    <t>MidC Off-Peak</t>
  </si>
  <si>
    <t>MidC Flat</t>
  </si>
  <si>
    <t>HR - On Peak</t>
  </si>
  <si>
    <t>HR - Off Peak</t>
  </si>
  <si>
    <t>HR - Flat</t>
  </si>
  <si>
    <t>Wild Horse + WH Expansion</t>
  </si>
  <si>
    <t>UE-130617</t>
  </si>
  <si>
    <t>Wild Horse</t>
  </si>
  <si>
    <t>Jan</t>
  </si>
  <si>
    <t>Feb</t>
  </si>
  <si>
    <t>Mar</t>
  </si>
  <si>
    <t>Apr</t>
  </si>
  <si>
    <t>May</t>
  </si>
  <si>
    <t>Jun</t>
  </si>
  <si>
    <t>Jul</t>
  </si>
  <si>
    <t>Aug</t>
  </si>
  <si>
    <t>Sep</t>
  </si>
  <si>
    <t>Oct</t>
  </si>
  <si>
    <t>Nov</t>
  </si>
  <si>
    <t>Dec</t>
  </si>
  <si>
    <t>Hydro</t>
  </si>
  <si>
    <t>Load</t>
  </si>
  <si>
    <t>Wind</t>
  </si>
  <si>
    <t>Fuel</t>
  </si>
  <si>
    <t>Purchases / Sales of Non Core gas</t>
  </si>
  <si>
    <t>PCA</t>
  </si>
  <si>
    <t>market purchases causing</t>
  </si>
  <si>
    <t>Wells</t>
  </si>
  <si>
    <t>Wanapum</t>
  </si>
  <si>
    <t>Baker Total</t>
  </si>
  <si>
    <t>January</t>
  </si>
  <si>
    <t>February</t>
  </si>
  <si>
    <t>March</t>
  </si>
  <si>
    <t>April</t>
  </si>
  <si>
    <t>June</t>
  </si>
  <si>
    <t>July</t>
  </si>
  <si>
    <t>August</t>
  </si>
  <si>
    <t>September</t>
  </si>
  <si>
    <t>October</t>
  </si>
  <si>
    <t>November</t>
  </si>
  <si>
    <t>December</t>
  </si>
  <si>
    <t>Plant 1</t>
  </si>
  <si>
    <t>Plant 2</t>
  </si>
  <si>
    <t>Baseline Power Costs</t>
  </si>
  <si>
    <t>Steam Operating Fuel</t>
  </si>
  <si>
    <t>Purchased &amp; Interchanged</t>
  </si>
  <si>
    <t>Purchases/Sales of Non-Core Gas</t>
  </si>
  <si>
    <t>Sales to Others</t>
  </si>
  <si>
    <t>1:  This schedule was derived from the PCA collaborative Exhibit B which was approved in Exhibit B to Attachment A to the Settlement Stipulation approved in Order 11 of Docket UE-130617 which is also included as Exhibit A in this petition. The row numbers presented correspond to that approved exhibit.</t>
  </si>
  <si>
    <t>Rocky Reach</t>
  </si>
  <si>
    <t>Rock Island</t>
  </si>
  <si>
    <t>Priest Rapids</t>
  </si>
  <si>
    <t xml:space="preserve">     Total Adjustment to Power Costs</t>
  </si>
  <si>
    <t>Add Fixed Deferral Rec'd in Other Rev for GAAP</t>
  </si>
  <si>
    <t>Change in GPI (MWh)</t>
  </si>
  <si>
    <t>GPI ADJUSTMENTS FOR LOSSES</t>
  </si>
  <si>
    <t>2020 PCORC</t>
  </si>
  <si>
    <r>
      <t xml:space="preserve">PUGET SOUND ENERGY-ELECTRIC SYSTEM </t>
    </r>
    <r>
      <rPr>
        <b/>
        <sz val="10"/>
        <color rgb="FFFF0000"/>
        <rFont val="Arial"/>
        <family val="2"/>
      </rPr>
      <t>excluding Green Direct (Sch. 139) loads</t>
    </r>
  </si>
  <si>
    <t>GPI KWh change</t>
  </si>
  <si>
    <t>Current</t>
  </si>
  <si>
    <r>
      <t>Row</t>
    </r>
    <r>
      <rPr>
        <vertAlign val="superscript"/>
        <sz val="10"/>
        <rFont val="Arial"/>
        <family val="2"/>
      </rPr>
      <t>1</t>
    </r>
  </si>
  <si>
    <t>Adjustments</t>
  </si>
  <si>
    <t xml:space="preserve">PCA period delivered load (Kwh) </t>
  </si>
  <si>
    <t>13a</t>
  </si>
  <si>
    <t>Green Direct - load</t>
  </si>
  <si>
    <t>13b</t>
  </si>
  <si>
    <t xml:space="preserve">July 1, 2021 -   </t>
  </si>
  <si>
    <t>Imbalance for Sharing</t>
  </si>
  <si>
    <t xml:space="preserve">July 1, 2021 -    </t>
  </si>
  <si>
    <t xml:space="preserve">Note:  Removal of the Green Direct load for Jan'21 - Jun'21 is priced at the monthly embedded market $/kWh used in the incremental cost analysis provided by PSE in the 2019 GRC.  Per the 2020 PCORC, as of July 2021 the Green Direct load is removed from the PCA period delivered load and the net delivered load is multiplied by the baseline rate.  </t>
  </si>
  <si>
    <t xml:space="preserve">Note: The EIM fixed costs are in the 2020 PCORC baseline rate so as of July 2021 there is no longer an Energy Imbalance Market Fixed Cost Adjustment </t>
  </si>
  <si>
    <t>Normal Mid-C hydro generation</t>
  </si>
  <si>
    <t>Average</t>
  </si>
  <si>
    <t>PSE share of normal Mid C generation, MWh</t>
  </si>
  <si>
    <t>100% project Canadian Entitlement Allocation (CEA), MWh</t>
  </si>
  <si>
    <t>PSE CEA obligation</t>
  </si>
  <si>
    <t>less</t>
  </si>
  <si>
    <t>equals</t>
  </si>
  <si>
    <t>PSE net normal Mid-C hydro</t>
  </si>
  <si>
    <t>Normal hydro generation (MWh)</t>
  </si>
  <si>
    <t>Actual hydro generation (MWh)</t>
  </si>
  <si>
    <t>Net PSE Mid-C hydro</t>
  </si>
  <si>
    <t>Snoqualmie Falls</t>
  </si>
  <si>
    <t>Total normal hydro generation</t>
  </si>
  <si>
    <t>PSE-owned hydro generation</t>
  </si>
  <si>
    <t>Normal PSE-owned hydro generation (MWh)</t>
  </si>
  <si>
    <t>Mid-C prices in rates</t>
  </si>
  <si>
    <t xml:space="preserve">normal hydro, therefore normally there'd be </t>
  </si>
  <si>
    <t>Total actual hydro generation</t>
  </si>
  <si>
    <t>PSE Mid-C generation</t>
  </si>
  <si>
    <r>
      <t xml:space="preserve">CEA returns </t>
    </r>
    <r>
      <rPr>
        <sz val="8"/>
        <rFont val="Arial"/>
        <family val="2"/>
      </rPr>
      <t>(see note 1)</t>
    </r>
  </si>
  <si>
    <t>Power cost impact of hydro generation variance</t>
  </si>
  <si>
    <t>Change in market purchases assuming normal hydro</t>
  </si>
  <si>
    <t>Increase / (decrease) to market purchases cost if normal hydro</t>
  </si>
  <si>
    <t>For the year, actual hydro</t>
  </si>
  <si>
    <t>Power cost normalization for Commission Basis Report</t>
  </si>
  <si>
    <t>Normalized hydro power cost impact</t>
  </si>
  <si>
    <t>Normalized wind power cost impact</t>
  </si>
  <si>
    <t>Actual wind generation (MWh)</t>
  </si>
  <si>
    <t>Normalized load power cost and baseline rate revenue impact</t>
  </si>
  <si>
    <t>Total actual wind generation</t>
  </si>
  <si>
    <t>Normal wind generation MWh</t>
  </si>
  <si>
    <t>Klondike III PPA</t>
  </si>
  <si>
    <t>Total normal wind generation</t>
  </si>
  <si>
    <t>Normal wind generation (MWh)</t>
  </si>
  <si>
    <t>From 2016 Vaisala forecasts for PSE-owned facilities. Klondike III from 2016 owner-provided estimate</t>
  </si>
  <si>
    <t>Power cost impact of wind generation variance</t>
  </si>
  <si>
    <t>Change in market purchases assuming normal wind</t>
  </si>
  <si>
    <t>Increase / (decrease) to market purchases cost if normal wind</t>
  </si>
  <si>
    <t xml:space="preserve">normal wind, therefore normally there'd be </t>
  </si>
  <si>
    <t xml:space="preserve">For the year, actual wind </t>
  </si>
  <si>
    <t>in power costs of</t>
  </si>
  <si>
    <t>Klondike III</t>
  </si>
  <si>
    <t>Day-ahead wind integration cost per MWh</t>
  </si>
  <si>
    <t>Normal wind generation higher / (lower) than actual</t>
  </si>
  <si>
    <t>market purchases causing a</t>
  </si>
  <si>
    <t>Klondike III PPA contract price</t>
  </si>
  <si>
    <t>PPA price higher / (lower) than Mid-C price</t>
  </si>
  <si>
    <t>Increase / (decrease) to PPA cost if normal wind</t>
  </si>
  <si>
    <t>For the year, actual Klondike III generation</t>
  </si>
  <si>
    <t>Klondike purchases causing</t>
  </si>
  <si>
    <t xml:space="preserve">normal, therefore normally there'd be </t>
  </si>
  <si>
    <t xml:space="preserve">because Klondike III price is </t>
  </si>
  <si>
    <t>than the price of market purchases</t>
  </si>
  <si>
    <t>Normal hydro generation higher / (lower) than actual</t>
  </si>
  <si>
    <t>Note 1: In actuals, Mid-C generation is already net of CEA for the Wells and Priest Rapids Projects, so actual CEA returns are only for the Chelan Rocky Reach and Rock Island Project. Forecasted normal CEA includes the obligation for all Mid-C projects.</t>
  </si>
  <si>
    <t>Wind integration cost assumptions included in rates</t>
  </si>
  <si>
    <r>
      <t xml:space="preserve">PSE </t>
    </r>
    <r>
      <rPr>
        <b/>
        <u/>
        <sz val="10"/>
        <color theme="1"/>
        <rFont val="Arial"/>
        <family val="2"/>
      </rPr>
      <t>actual</t>
    </r>
    <r>
      <rPr>
        <b/>
        <sz val="10"/>
        <color theme="1"/>
        <rFont val="Arial"/>
        <family val="2"/>
      </rPr>
      <t xml:space="preserve"> % share for CBR period</t>
    </r>
  </si>
  <si>
    <t>BPA generator imbalance cost per MWh</t>
  </si>
  <si>
    <t xml:space="preserve">Increase / (decrease) to Hopkins Ridge imbalance charges </t>
  </si>
  <si>
    <t xml:space="preserve">Increase / (decrease) to LSR imbalance charges </t>
  </si>
  <si>
    <t>Increase / (decrease) to BPA imbalance charges if normal wind</t>
  </si>
  <si>
    <t>For the year, actual Hopkins &amp; LSR wind</t>
  </si>
  <si>
    <t>wind incurring imbalance charges</t>
  </si>
  <si>
    <t>Total power cost change assuming normal wind</t>
  </si>
  <si>
    <t>Power cost increase / (decrease)</t>
  </si>
  <si>
    <t>Total increase / (decrease) to PCA allowable costs</t>
  </si>
  <si>
    <t>Purchased, interchanged, and other</t>
  </si>
  <si>
    <t xml:space="preserve">     Net power cost normalization adjustment</t>
  </si>
  <si>
    <t>Impact to deferral from normalized load, hydro, and wind</t>
  </si>
  <si>
    <t>Actual PCA under/(over) -recovery from Schedule B</t>
  </si>
  <si>
    <t>Increase / (decrease) to allowable costs from normalization</t>
  </si>
  <si>
    <t>Baseline Rate in effect</t>
  </si>
  <si>
    <t>Baseline Rate revenue increase / (decrease)</t>
  </si>
  <si>
    <t>Mid-C flat</t>
  </si>
  <si>
    <t>Change in delivered load (MWh)</t>
  </si>
  <si>
    <r>
      <t xml:space="preserve">Impact to Baseline Rate revenue </t>
    </r>
    <r>
      <rPr>
        <sz val="10"/>
        <color theme="1"/>
        <rFont val="Arial"/>
        <family val="2"/>
      </rPr>
      <t>(for PCA deferral normalization)</t>
    </r>
  </si>
  <si>
    <t>Impact to power costs</t>
  </si>
  <si>
    <t>Increase / (decrease) to baseline rate revenue from normalization</t>
  </si>
  <si>
    <t>Under / (over) recovery after normalization</t>
  </si>
  <si>
    <t>Cumulative under / (over) recovery after normalization</t>
  </si>
  <si>
    <t>Dead band +/- $17M</t>
  </si>
  <si>
    <t>1st band  ($17-$40M)</t>
  </si>
  <si>
    <t>2nd band (+/-$40M and above)</t>
  </si>
  <si>
    <t>Cumulative customer share (deferral) after normalization</t>
  </si>
  <si>
    <t>Cumualtive actual under/(over) recovery</t>
  </si>
  <si>
    <t>Normalization impact on PCA customer share/deferral</t>
  </si>
  <si>
    <t>-&gt;</t>
  </si>
  <si>
    <t>actual PCA allowable costs by</t>
  </si>
  <si>
    <t xml:space="preserve">and normalized baseline revenue is </t>
  </si>
  <si>
    <t xml:space="preserve">and the customer share of that </t>
  </si>
  <si>
    <t xml:space="preserve">which would </t>
  </si>
  <si>
    <t>net power costs</t>
  </si>
  <si>
    <t>Market prices included in rates</t>
  </si>
  <si>
    <t>$/MMBtu</t>
  </si>
  <si>
    <r>
      <t>$/</t>
    </r>
    <r>
      <rPr>
        <sz val="8"/>
        <rFont val="Calibri"/>
        <family val="2"/>
        <scheme val="minor"/>
      </rPr>
      <t>MW</t>
    </r>
    <r>
      <rPr>
        <sz val="9"/>
        <rFont val="Calibri"/>
        <family val="2"/>
        <scheme val="minor"/>
      </rPr>
      <t>h</t>
    </r>
  </si>
  <si>
    <r>
      <t>MMBtu/</t>
    </r>
    <r>
      <rPr>
        <sz val="8"/>
        <rFont val="Calibri"/>
        <family val="2"/>
        <scheme val="minor"/>
      </rPr>
      <t>MW</t>
    </r>
    <r>
      <rPr>
        <sz val="9"/>
        <rFont val="Calibri"/>
        <family val="2"/>
        <scheme val="minor"/>
      </rPr>
      <t>h</t>
    </r>
  </si>
  <si>
    <t>12-month total</t>
  </si>
  <si>
    <t>ACTUAL KWh</t>
  </si>
  <si>
    <t>Temp-adj. KWh</t>
  </si>
  <si>
    <t>Billed KWh change</t>
  </si>
  <si>
    <t>Schedule B:  Monthly Power Costs -- PCA PERIOD 21</t>
  </si>
  <si>
    <t>MWh from OATI report times $1.23</t>
  </si>
  <si>
    <t xml:space="preserve">From billed/unbilled report in back-up for JE283A </t>
  </si>
  <si>
    <t xml:space="preserve">PCA period net delivered load (Kwh)   </t>
  </si>
  <si>
    <t>Cumulative "actual" customer share (deferral)</t>
  </si>
  <si>
    <t>Total adjustment to net power costs</t>
  </si>
  <si>
    <t>Cumulative customer share increase / (decrease) from normalization</t>
  </si>
  <si>
    <t>Sum of txtVolume</t>
  </si>
  <si>
    <t>Date</t>
  </si>
  <si>
    <t>txtName</t>
  </si>
  <si>
    <t>txtTransTypeDesc</t>
  </si>
  <si>
    <t>Grand Total</t>
  </si>
  <si>
    <t>Chelan PUD - RI &amp; RR</t>
  </si>
  <si>
    <t>Amort - Capacity Res</t>
  </si>
  <si>
    <t>Amort-RI Cvg Fund</t>
  </si>
  <si>
    <t>Amort-RI Wkg Cap</t>
  </si>
  <si>
    <t>Amort-RR Ppd Cvrg Fund</t>
  </si>
  <si>
    <t>Amort-RR Ppd Wkg Cap</t>
  </si>
  <si>
    <t>Debt Serv-Rocky Reach</t>
  </si>
  <si>
    <t>O&amp;M Rocky Reach</t>
  </si>
  <si>
    <t>Other - Rocky Reach</t>
  </si>
  <si>
    <t>Rock Island Admin</t>
  </si>
  <si>
    <t>Rock Island Debt Servi</t>
  </si>
  <si>
    <t>Rock Island O&amp;M</t>
  </si>
  <si>
    <t>Chelan PUD - Rock Island Syst #2</t>
  </si>
  <si>
    <t>Canadian Entitlement</t>
  </si>
  <si>
    <t>Chelan PUD - Rocky Reach</t>
  </si>
  <si>
    <t>Douglas PUD - Wells Project</t>
  </si>
  <si>
    <t>Other</t>
  </si>
  <si>
    <t>Grant PUD - Priest Rapids Project</t>
  </si>
  <si>
    <t>Klondike Wind Power III</t>
  </si>
  <si>
    <t>Energy</t>
  </si>
  <si>
    <t>Mid-C Hydro</t>
  </si>
  <si>
    <t>CEA</t>
  </si>
  <si>
    <t>Electron</t>
  </si>
  <si>
    <t>Hydro Maintenance</t>
  </si>
  <si>
    <t>Hydro Operations</t>
  </si>
  <si>
    <t>Station Service(Hydro)</t>
  </si>
  <si>
    <t>Electron Total</t>
  </si>
  <si>
    <t>Lower Baker Total</t>
  </si>
  <si>
    <t>Snoqualmie Falls #1</t>
  </si>
  <si>
    <t>Snoqualmie Falls #1 Total</t>
  </si>
  <si>
    <t>Snoqualmie Falls #2</t>
  </si>
  <si>
    <t>Snoqualmie Falls #2 Total</t>
  </si>
  <si>
    <t>Undistributed Hydro Expenses</t>
  </si>
  <si>
    <t>Undistributed Hydro Expenses Total</t>
  </si>
  <si>
    <t>Upper Baker Total</t>
  </si>
  <si>
    <t>Snoqualmie</t>
  </si>
  <si>
    <t>Hopkins Ridge (W184)</t>
  </si>
  <si>
    <t>Lease Payment</t>
  </si>
  <si>
    <t>Other Maintenance</t>
  </si>
  <si>
    <t>Other Operations</t>
  </si>
  <si>
    <t>Hopkins Ridge (W184) Total</t>
  </si>
  <si>
    <t>Lower Snake River Total</t>
  </si>
  <si>
    <t>Lower Snake River Ph 2~5</t>
  </si>
  <si>
    <t>Lower Snake River Ph 2~5 Total</t>
  </si>
  <si>
    <t>Wild Horse (W183)</t>
  </si>
  <si>
    <t>Station Service(Other)</t>
  </si>
  <si>
    <t>Wild Horse (W183) Total</t>
  </si>
  <si>
    <t>Total Wind:</t>
  </si>
  <si>
    <t>Source: I:\EA Database\EA-Data.mdb</t>
  </si>
  <si>
    <t xml:space="preserve">  ZO12                      Orders: Actual 12 Month Ended</t>
  </si>
  <si>
    <t>Orders</t>
  </si>
  <si>
    <t>Act. Costs</t>
  </si>
  <si>
    <t>PUGET SOUND ENERGY</t>
  </si>
  <si>
    <t>POWER COSTS</t>
  </si>
  <si>
    <t>COMMISSION BASIS REPORT</t>
  </si>
  <si>
    <t xml:space="preserve">Line </t>
  </si>
  <si>
    <t>INCREASE</t>
  </si>
  <si>
    <t>No.</t>
  </si>
  <si>
    <t>DESCRIPTION</t>
  </si>
  <si>
    <t>ACTUAL</t>
  </si>
  <si>
    <t>RESTATED</t>
  </si>
  <si>
    <t>(DECREASE)</t>
  </si>
  <si>
    <t>PRODUCTION EXPENSES:</t>
  </si>
  <si>
    <t>FUEL (501, 547)</t>
  </si>
  <si>
    <t>Centralia Equity</t>
  </si>
  <si>
    <t>PURCH &amp; INT +ALL OTHER (555, 447)</t>
  </si>
  <si>
    <t>Load, Hydro, Wind (weather related)</t>
  </si>
  <si>
    <t xml:space="preserve">OTHER PWR COSTS (557) </t>
  </si>
  <si>
    <t>WHEELING (565)</t>
  </si>
  <si>
    <t>SALES TO OTHER UTILITIES (447)</t>
  </si>
  <si>
    <t>PURCH/SALES OF NON-CORE GAS (456)</t>
  </si>
  <si>
    <t>SUBTOTAL - POWER COSTS TO BE ADJUSTED</t>
  </si>
  <si>
    <t>Total Normalizing Adjustments</t>
  </si>
  <si>
    <t>INCREASE (DECREASE) INCOME</t>
  </si>
  <si>
    <t>INCREASE (DECREASE) FIT @</t>
  </si>
  <si>
    <t>INCREASE (DECREASE) NOI</t>
  </si>
  <si>
    <t>Schedule B Backup  - Actual Costs</t>
  </si>
  <si>
    <t>FERC/Account</t>
  </si>
  <si>
    <t>Month</t>
  </si>
  <si>
    <t>Year</t>
  </si>
  <si>
    <t>Actual Power Costs:</t>
  </si>
  <si>
    <t>Actual amounts on Rows 1 - 8 are loaded automatically from SAP  PCA report GR55/ Z006 as of Aug'20.</t>
  </si>
  <si>
    <t>45600080/81</t>
  </si>
  <si>
    <t>Adjustments for Power Costs  -  (refer to Section 11 of Attachment A to the 2015 PCA Settlement in UE-130617).</t>
  </si>
  <si>
    <t>45600080,81,74</t>
  </si>
  <si>
    <t xml:space="preserve">Power Costs Included in PCA Schedule B </t>
  </si>
  <si>
    <t xml:space="preserve"> </t>
  </si>
  <si>
    <t>45600080  Othr Elect Rev - Sale of Non-Core Gas</t>
  </si>
  <si>
    <t>45600081  Othr Elect Rev - Cost Non-Core Gas sold</t>
  </si>
  <si>
    <t>Clearwater PPA</t>
  </si>
  <si>
    <t>Golden Hills PPA</t>
  </si>
  <si>
    <t>Clearwater Wind</t>
  </si>
  <si>
    <t>Avangrid Renewable (Golden Hills)</t>
  </si>
  <si>
    <t>2022 GRC</t>
  </si>
  <si>
    <r>
      <t xml:space="preserve">PSE's share of CEA obligation </t>
    </r>
    <r>
      <rPr>
        <sz val="8"/>
        <rFont val="Arial"/>
        <family val="2"/>
      </rPr>
      <t>(see note 1)</t>
    </r>
  </si>
  <si>
    <t>Year Total</t>
  </si>
  <si>
    <t xml:space="preserve">because Clearwater price is </t>
  </si>
  <si>
    <t>Clearwater purchases causing</t>
  </si>
  <si>
    <t>For the year, actual Clearwater generation</t>
  </si>
  <si>
    <t>Clearwater PPA contract price</t>
  </si>
  <si>
    <t xml:space="preserve">because Golden Hills price is </t>
  </si>
  <si>
    <t>Golden Hills purchases causing</t>
  </si>
  <si>
    <t>For the year, actual Golden Hills generation</t>
  </si>
  <si>
    <t>Golden Hills PPA contract price</t>
  </si>
  <si>
    <t>Clearwater</t>
  </si>
  <si>
    <t>Golden Hills</t>
  </si>
  <si>
    <t>would be</t>
  </si>
  <si>
    <t>actual</t>
  </si>
  <si>
    <t>is</t>
  </si>
  <si>
    <t>actual baseline rate revenue. Therefore, normalized</t>
  </si>
  <si>
    <t>Normalized PCA allowable costs are</t>
  </si>
  <si>
    <t>Start cumulative at earliest month</t>
  </si>
  <si>
    <t>*Note 2: Adjusting out the Demand Response in load by increased 86,780 KWh to increase revenue by $4,036. This adjustment is to comply with the Commision's order.</t>
  </si>
  <si>
    <t>Note: Removing Montana Energy Tax in PCA per 22GRC accounting instruction as the tax will be included in the Colstrip Tracker starting the 22GGRC effective rate date Jan 11 2023. This is the Acct 18239811 bal as of 06-2023 booked by GA with support from Tax that already has January prorated.</t>
  </si>
  <si>
    <t xml:space="preserve">Jan 11, 2023 - </t>
  </si>
  <si>
    <t>Jul 1, 2021 -   Jan 10, 2023</t>
  </si>
  <si>
    <t xml:space="preserve">Green Direct - load Jan 11,2023 - </t>
  </si>
  <si>
    <t>Green Direct - load Jan 1 - Jan 10,2023</t>
  </si>
  <si>
    <r>
      <t xml:space="preserve">PCA period delivered load (Kwh) </t>
    </r>
    <r>
      <rPr>
        <sz val="9"/>
        <rFont val="Arial"/>
        <family val="2"/>
      </rPr>
      <t xml:space="preserve">Jan 11, 2023 - </t>
    </r>
  </si>
  <si>
    <t>PCA period delivered load (Kwh) Jan 1- Jan 10, 2023</t>
  </si>
  <si>
    <t>Schedule B:  Monthly Power Costs -- PCA PERIOD 22</t>
  </si>
  <si>
    <t>Schedule B:  Monthly Power Costs -- PCA PERIOD 23</t>
  </si>
  <si>
    <t>PCA period delivered load (Kwh)</t>
  </si>
  <si>
    <t xml:space="preserve">Green Direct - load </t>
  </si>
  <si>
    <t>1/1/2024 until baseline rate is changed</t>
  </si>
  <si>
    <t>Sharing effective 1/1/2024</t>
  </si>
  <si>
    <t>PCA Period 23:  January 1, 2024 through December 31, 2024</t>
  </si>
  <si>
    <t>FOR THE TWELVE MONTHS ENDED Dec 31, 2024</t>
  </si>
  <si>
    <r>
      <t>12 months ended Dec</t>
    </r>
    <r>
      <rPr>
        <sz val="11"/>
        <color rgb="FF00B0F0"/>
        <rFont val="Calibri"/>
        <family val="2"/>
        <scheme val="minor"/>
      </rPr>
      <t xml:space="preserve"> 2024</t>
    </r>
  </si>
  <si>
    <t>MidC + PPA Wind</t>
  </si>
  <si>
    <t>2022 GRC / 2024 PCU</t>
  </si>
  <si>
    <t>Source:</t>
  </si>
  <si>
    <t>I:\Power Costs\Regulatory\GRC\2022 GRC Docket UE-220066\2024 power cost update Docket UE-230805\Workpapers\BDM WP (C) Final power cost summary 2024 PCU (Energy Prices (C) tab)</t>
  </si>
  <si>
    <r>
      <t>FOR THE TWELVE MONTHS ENDED</t>
    </r>
    <r>
      <rPr>
        <b/>
        <sz val="10"/>
        <rFont val="Arial"/>
        <family val="2"/>
      </rPr>
      <t xml:space="preserve"> </t>
    </r>
    <r>
      <rPr>
        <b/>
        <sz val="10"/>
        <color rgb="FFFF0000"/>
        <rFont val="Arial"/>
        <family val="2"/>
      </rPr>
      <t>December</t>
    </r>
    <r>
      <rPr>
        <b/>
        <sz val="10"/>
        <color rgb="FF0070C0"/>
        <rFont val="Arial"/>
        <family val="2"/>
      </rPr>
      <t xml:space="preserve"> </t>
    </r>
    <r>
      <rPr>
        <sz val="10"/>
        <color theme="1"/>
        <rFont val="Arial"/>
        <family val="2"/>
      </rPr>
      <t>2024</t>
    </r>
  </si>
  <si>
    <t>2022 GRC - 2024 PCU</t>
  </si>
  <si>
    <t>Change</t>
  </si>
  <si>
    <t>Jan 24 - Dec 24</t>
  </si>
  <si>
    <t>Prior Report Data</t>
  </si>
  <si>
    <t>%Change</t>
  </si>
  <si>
    <t>PSE's share of 30-yr median Mid-C generation</t>
  </si>
  <si>
    <t>100% project generation (30-year median), MWh</t>
  </si>
  <si>
    <t>Yr</t>
  </si>
  <si>
    <t>generation is based on 30-year median inflows, but varies between rate cases due to planned outage schedules</t>
  </si>
  <si>
    <t>BAKER GENERATION in 2022 GRC/2024 PCU</t>
  </si>
  <si>
    <t>Jan 2024 – Dec 2024 rate year</t>
  </si>
  <si>
    <t>SNOQUALMIE GENERATION in 2022 GRC/2024 PCU</t>
  </si>
  <si>
    <t>PC Details WP</t>
  </si>
  <si>
    <t>2024 PCU to 2022 GRC</t>
  </si>
  <si>
    <t>&gt;&gt; references last month in 12-month period</t>
  </si>
  <si>
    <t>Above reverse sign (P&amp;L side)</t>
  </si>
  <si>
    <t>Monthly Adjustment for SOX 604 (55700130 in SAP)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</si>
</sst>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5" formatCode="&quot;$&quot;#,##0_);\(&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0.000000"/>
    <numFmt numFmtId="165" formatCode="_(&quot;$&quot;* #,##0_);_(&quot;$&quot;* \(#,##0\);_(&quot;$&quot;* &quot;-&quot;??_);_(@_)"/>
    <numFmt numFmtId="166" formatCode="0_);\(0\)"/>
    <numFmt numFmtId="167" formatCode="_(* #,##0_);_(* \(#,##0\);_(* &quot;-&quot;??_);_(@_)"/>
    <numFmt numFmtId="168" formatCode="&quot;$&quot;#,##0.000_);\(&quot;$&quot;#,##0.000\)"/>
    <numFmt numFmtId="169" formatCode="&quot;$&quot;#,##0.000000_);\(&quot;$&quot;#,##0.000000\)"/>
    <numFmt numFmtId="170" formatCode="0.00000%"/>
    <numFmt numFmtId="171" formatCode="[$-409]mmm\-yy;@"/>
    <numFmt numFmtId="172" formatCode="0.000%"/>
    <numFmt numFmtId="173" formatCode="[$-409]mmmm\-yy;@"/>
    <numFmt numFmtId="174" formatCode="&quot;$&quot;#,##0.00000_);\(&quot;$&quot;#,##0.00000\)"/>
    <numFmt numFmtId="175" formatCode="&quot;$&quot;#,##0.0000"/>
    <numFmt numFmtId="176" formatCode="_(* #,##0.0000_);_(* \(#,##0.0000\);_(* &quot;-&quot;??_);_(@_)"/>
    <numFmt numFmtId="177" formatCode="mm/dd/yy;@"/>
    <numFmt numFmtId="178" formatCode="0.000000%"/>
  </numFmts>
  <fonts count="82">
    <font>
      <sz val="10"/>
      <name val="Arial"/>
    </font>
    <font>
      <sz val="11"/>
      <color theme="1"/>
      <name val="Calibri"/>
      <family val="2"/>
      <scheme val="minor"/>
    </font>
    <font>
      <b/>
      <sz val="11"/>
      <color theme="1"/>
      <name val="Calibri"/>
      <family val="2"/>
      <scheme val="minor"/>
    </font>
    <font>
      <b/>
      <sz val="14"/>
      <name val="Arial"/>
      <family val="2"/>
    </font>
    <font>
      <b/>
      <sz val="10"/>
      <color indexed="10"/>
      <name val="Arial"/>
      <family val="2"/>
    </font>
    <font>
      <b/>
      <sz val="12"/>
      <name val="Arial"/>
      <family val="2"/>
    </font>
    <font>
      <sz val="10"/>
      <name val="Arial"/>
      <family val="2"/>
    </font>
    <font>
      <b/>
      <sz val="14"/>
      <color indexed="10"/>
      <name val="Arial"/>
      <family val="2"/>
    </font>
    <font>
      <b/>
      <sz val="10"/>
      <name val="Arial"/>
      <family val="2"/>
    </font>
    <font>
      <u val="singleAccounting"/>
      <sz val="10"/>
      <name val="Arial"/>
      <family val="2"/>
    </font>
    <font>
      <sz val="10"/>
      <color indexed="12"/>
      <name val="Arial"/>
      <family val="2"/>
    </font>
    <font>
      <b/>
      <sz val="10"/>
      <color rgb="FFFF0000"/>
      <name val="Arial"/>
      <family val="2"/>
    </font>
    <font>
      <b/>
      <u/>
      <sz val="10"/>
      <name val="Arial"/>
      <family val="2"/>
    </font>
    <font>
      <b/>
      <sz val="11"/>
      <name val="Arial"/>
      <family val="2"/>
    </font>
    <font>
      <sz val="9"/>
      <name val="Arial"/>
      <family val="2"/>
    </font>
    <font>
      <sz val="8"/>
      <name val="Arial"/>
      <family val="2"/>
    </font>
    <font>
      <sz val="10"/>
      <name val="Times New Roman"/>
      <family val="1"/>
    </font>
    <font>
      <sz val="10"/>
      <name val="Geneva"/>
    </font>
    <font>
      <b/>
      <i/>
      <sz val="10"/>
      <name val="Arial"/>
      <family val="2"/>
    </font>
    <font>
      <b/>
      <sz val="9"/>
      <name val="Arial"/>
      <family val="2"/>
    </font>
    <font>
      <b/>
      <sz val="9"/>
      <color indexed="81"/>
      <name val="Tahoma"/>
      <family val="2"/>
    </font>
    <font>
      <sz val="9"/>
      <color indexed="81"/>
      <name val="Tahoma"/>
      <family val="2"/>
    </font>
    <font>
      <b/>
      <sz val="14"/>
      <color theme="1"/>
      <name val="Calibri"/>
      <family val="2"/>
      <scheme val="minor"/>
    </font>
    <font>
      <b/>
      <sz val="9"/>
      <color rgb="FFFF0000"/>
      <name val="Calibri"/>
      <family val="2"/>
      <scheme val="minor"/>
    </font>
    <font>
      <b/>
      <sz val="11"/>
      <color rgb="FFFF0000"/>
      <name val="Calibri"/>
      <family val="2"/>
      <scheme val="minor"/>
    </font>
    <font>
      <u/>
      <sz val="10"/>
      <name val="Arial"/>
      <family val="2"/>
    </font>
    <font>
      <b/>
      <u/>
      <sz val="11"/>
      <name val="Arial"/>
      <family val="2"/>
    </font>
    <font>
      <sz val="10"/>
      <color rgb="FFFF0000"/>
      <name val="Arial"/>
      <family val="2"/>
    </font>
    <font>
      <sz val="12"/>
      <name val="Arial"/>
      <family val="2"/>
    </font>
    <font>
      <sz val="11"/>
      <color rgb="FFFF0000"/>
      <name val="Calibri"/>
      <family val="2"/>
      <scheme val="minor"/>
    </font>
    <font>
      <sz val="10"/>
      <color theme="1"/>
      <name val="Arial"/>
      <family val="2"/>
    </font>
    <font>
      <b/>
      <sz val="8"/>
      <name val="Arial"/>
      <family val="2"/>
    </font>
    <font>
      <b/>
      <sz val="10"/>
      <color indexed="8"/>
      <name val="Arial"/>
      <family val="2"/>
    </font>
    <font>
      <i/>
      <sz val="10"/>
      <name val="Arial"/>
      <family val="2"/>
    </font>
    <font>
      <sz val="10"/>
      <name val="Calibri"/>
      <family val="2"/>
      <scheme val="minor"/>
    </font>
    <font>
      <b/>
      <sz val="11"/>
      <name val="Calibri"/>
      <family val="2"/>
      <scheme val="minor"/>
    </font>
    <font>
      <sz val="9"/>
      <name val="Geneva"/>
    </font>
    <font>
      <sz val="10"/>
      <color rgb="FF00B050"/>
      <name val="Arial"/>
      <family val="2"/>
    </font>
    <font>
      <i/>
      <sz val="8"/>
      <name val="Arial"/>
      <family val="2"/>
    </font>
    <font>
      <vertAlign val="superscript"/>
      <sz val="10"/>
      <name val="Arial"/>
      <family val="2"/>
    </font>
    <font>
      <b/>
      <sz val="9"/>
      <color rgb="FFFF0000"/>
      <name val="Arial"/>
      <family val="2"/>
    </font>
    <font>
      <b/>
      <sz val="11"/>
      <color rgb="FFFF0000"/>
      <name val="Arial"/>
      <family val="2"/>
    </font>
    <font>
      <sz val="20"/>
      <name val="Arial"/>
      <family val="2"/>
    </font>
    <font>
      <i/>
      <sz val="8"/>
      <color rgb="FFFF0000"/>
      <name val="Arial"/>
      <family val="2"/>
    </font>
    <font>
      <u/>
      <sz val="10"/>
      <color rgb="FF00B050"/>
      <name val="Arial"/>
      <family val="2"/>
    </font>
    <font>
      <b/>
      <u/>
      <sz val="8"/>
      <name val="Arial"/>
      <family val="2"/>
    </font>
    <font>
      <b/>
      <u/>
      <sz val="14"/>
      <name val="Arial"/>
      <family val="2"/>
    </font>
    <font>
      <sz val="11"/>
      <color theme="1"/>
      <name val="Arial"/>
      <family val="2"/>
    </font>
    <font>
      <b/>
      <sz val="10"/>
      <color theme="1"/>
      <name val="Arial"/>
      <family val="2"/>
    </font>
    <font>
      <sz val="11"/>
      <name val="Calibri"/>
      <family val="2"/>
      <scheme val="minor"/>
    </font>
    <font>
      <i/>
      <sz val="10"/>
      <color theme="3"/>
      <name val="Arial"/>
      <family val="2"/>
    </font>
    <font>
      <b/>
      <u/>
      <sz val="10"/>
      <color theme="1"/>
      <name val="Arial"/>
      <family val="2"/>
    </font>
    <font>
      <sz val="10"/>
      <color theme="3"/>
      <name val="Arial"/>
      <family val="2"/>
    </font>
    <font>
      <u/>
      <sz val="10"/>
      <color theme="3"/>
      <name val="Arial"/>
      <family val="2"/>
    </font>
    <font>
      <b/>
      <sz val="12"/>
      <name val="Calibri"/>
      <family val="2"/>
      <scheme val="minor"/>
    </font>
    <font>
      <u/>
      <sz val="9"/>
      <name val="Calibri"/>
      <family val="2"/>
      <scheme val="minor"/>
    </font>
    <font>
      <b/>
      <u/>
      <sz val="11"/>
      <name val="Calibri"/>
      <family val="2"/>
      <scheme val="minor"/>
    </font>
    <font>
      <sz val="9"/>
      <name val="Calibri"/>
      <family val="2"/>
      <scheme val="minor"/>
    </font>
    <font>
      <sz val="8"/>
      <name val="Calibri"/>
      <family val="2"/>
      <scheme val="minor"/>
    </font>
    <font>
      <sz val="10"/>
      <color theme="0"/>
      <name val="Arial"/>
      <family val="2"/>
    </font>
    <font>
      <i/>
      <sz val="9"/>
      <name val="Arial"/>
      <family val="2"/>
    </font>
    <font>
      <b/>
      <sz val="10"/>
      <name val="Geneva"/>
    </font>
    <font>
      <sz val="12"/>
      <color rgb="FF002060"/>
      <name val="Arial"/>
      <family val="2"/>
    </font>
    <font>
      <sz val="10"/>
      <color rgb="FF000000"/>
      <name val="Arial"/>
      <family val="2"/>
    </font>
    <font>
      <b/>
      <u val="singleAccounting"/>
      <sz val="10"/>
      <name val="Arial"/>
      <family val="2"/>
    </font>
    <font>
      <b/>
      <u/>
      <sz val="12"/>
      <name val="Arial"/>
      <family val="2"/>
    </font>
    <font>
      <sz val="10"/>
      <color rgb="FF0070C0"/>
      <name val="Arial"/>
      <family val="2"/>
    </font>
    <font>
      <b/>
      <sz val="10"/>
      <color rgb="FF0070C0"/>
      <name val="Arial"/>
      <family val="2"/>
    </font>
    <font>
      <b/>
      <u/>
      <sz val="10"/>
      <color rgb="FF0070C0"/>
      <name val="Arial"/>
      <family val="2"/>
    </font>
    <font>
      <sz val="11"/>
      <color rgb="FF00B0F0"/>
      <name val="Calibri"/>
      <family val="2"/>
      <scheme val="minor"/>
    </font>
    <font>
      <b/>
      <sz val="11"/>
      <color rgb="FF0070C0"/>
      <name val="Calibri"/>
      <family val="2"/>
      <scheme val="minor"/>
    </font>
    <font>
      <b/>
      <u/>
      <sz val="11"/>
      <color theme="1"/>
      <name val="Calibri"/>
      <family val="2"/>
      <scheme val="minor"/>
    </font>
    <font>
      <b/>
      <i/>
      <sz val="11"/>
      <name val="Calibri"/>
      <family val="2"/>
      <scheme val="minor"/>
    </font>
    <font>
      <sz val="10"/>
      <color rgb="FF002060"/>
      <name val="Arial"/>
      <family val="2"/>
    </font>
    <font>
      <sz val="10"/>
      <color rgb="FF7030A0"/>
      <name val="Arial"/>
      <family val="2"/>
    </font>
    <font>
      <b/>
      <sz val="10"/>
      <color rgb="FF7030A0"/>
      <name val="Arial"/>
      <family val="2"/>
    </font>
    <font>
      <sz val="12"/>
      <color rgb="FFFF0000"/>
      <name val="Arial"/>
      <family val="2"/>
    </font>
    <font>
      <sz val="10"/>
      <color rgb="FF00B0F0"/>
      <name val="Arial"/>
      <family val="2"/>
    </font>
    <font>
      <b/>
      <sz val="10"/>
      <color rgb="FF00B050"/>
      <name val="Arial"/>
      <family val="2"/>
    </font>
    <font>
      <b/>
      <i/>
      <sz val="10"/>
      <color theme="1"/>
      <name val="Arial"/>
      <family val="2"/>
    </font>
    <font>
      <b/>
      <sz val="14"/>
      <color rgb="FFFF0000"/>
      <name val="Calibri"/>
      <family val="2"/>
      <scheme val="minor"/>
    </font>
    <font>
      <b/>
      <i/>
      <sz val="10"/>
      <color rgb="FF00B0F0"/>
      <name val="Arial"/>
      <family val="2"/>
    </font>
  </fonts>
  <fills count="3">
    <fill>
      <patternFill patternType="none"/>
    </fill>
    <fill>
      <patternFill patternType="gray125"/>
    </fill>
    <fill>
      <patternFill patternType="solid">
        <fgColor theme="0" tint="-0.14999847407452621"/>
        <bgColor indexed="64"/>
      </patternFill>
    </fill>
  </fills>
  <borders count="55">
    <border>
      <left/>
      <right/>
      <top/>
      <bottom/>
      <diagonal/>
    </border>
    <border>
      <left/>
      <right/>
      <top style="dotted">
        <color indexed="64"/>
      </top>
      <bottom style="dotted">
        <color indexed="64"/>
      </bottom>
      <diagonal/>
    </border>
    <border>
      <left/>
      <right/>
      <top style="thin">
        <color indexed="64"/>
      </top>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8"/>
      </top>
      <bottom style="thin">
        <color indexed="8"/>
      </bottom>
      <diagonal/>
    </border>
    <border>
      <left/>
      <right/>
      <top style="thin">
        <color indexed="8"/>
      </top>
      <bottom/>
      <diagonal/>
    </border>
    <border>
      <left style="medium">
        <color indexed="64"/>
      </left>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bottom style="thin">
        <color auto="1"/>
      </bottom>
      <diagonal/>
    </border>
    <border>
      <left/>
      <right/>
      <top/>
      <bottom style="thick">
        <color rgb="FFFFFF00"/>
      </bottom>
      <diagonal/>
    </border>
    <border>
      <left/>
      <right style="thick">
        <color rgb="FFFFFF00"/>
      </right>
      <top/>
      <bottom/>
      <diagonal/>
    </border>
    <border>
      <left/>
      <right style="thick">
        <color rgb="FFFFFF00"/>
      </right>
      <top/>
      <bottom style="thick">
        <color rgb="FFFFFF00"/>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65"/>
      </top>
      <bottom/>
      <diagonal/>
    </border>
    <border>
      <left style="thin">
        <color indexed="8"/>
      </left>
      <right/>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style="thin">
        <color indexed="8"/>
      </right>
      <top style="thin">
        <color indexed="8"/>
      </top>
      <bottom style="thin">
        <color indexed="64"/>
      </bottom>
      <diagonal/>
    </border>
    <border>
      <left/>
      <right/>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164" fontId="0" fillId="0" borderId="0">
      <alignment horizontal="left" wrapText="1"/>
    </xf>
  </cellStyleXfs>
  <cellXfs count="651">
    <xf numFmtId="164" fontId="0" fillId="0" borderId="0" xfId="0">
      <alignment horizontal="left" wrapText="1"/>
    </xf>
    <xf numFmtId="0" fontId="8" fillId="0" borderId="0" xfId="0" applyNumberFormat="1" applyFont="1" applyAlignment="1">
      <alignment horizontal="center"/>
    </xf>
    <xf numFmtId="0" fontId="8" fillId="0" borderId="0" xfId="0" applyNumberFormat="1" applyFont="1" applyAlignment="1"/>
    <xf numFmtId="17" fontId="12" fillId="0" borderId="0" xfId="0" applyNumberFormat="1" applyFont="1" applyFill="1" applyAlignment="1">
      <alignment horizontal="center"/>
    </xf>
    <xf numFmtId="167" fontId="6" fillId="0" borderId="0" xfId="0" applyNumberFormat="1" applyFont="1" applyFill="1" applyBorder="1" applyAlignment="1"/>
    <xf numFmtId="167" fontId="6" fillId="0" borderId="0" xfId="0" applyNumberFormat="1" applyFont="1" applyBorder="1" applyAlignment="1"/>
    <xf numFmtId="167" fontId="8" fillId="0" borderId="0" xfId="0" applyNumberFormat="1" applyFont="1" applyAlignment="1"/>
    <xf numFmtId="0" fontId="6" fillId="0" borderId="0" xfId="0" applyNumberFormat="1" applyFont="1" applyAlignment="1">
      <alignment horizontal="center"/>
    </xf>
    <xf numFmtId="167" fontId="6" fillId="0" borderId="0" xfId="0" applyNumberFormat="1" applyFont="1" applyAlignment="1"/>
    <xf numFmtId="167" fontId="6" fillId="0" borderId="0" xfId="0" applyNumberFormat="1" applyFont="1" applyAlignment="1">
      <alignment horizontal="right"/>
    </xf>
    <xf numFmtId="17" fontId="12" fillId="0" borderId="0" xfId="0" applyNumberFormat="1" applyFont="1" applyAlignment="1">
      <alignment horizontal="center"/>
    </xf>
    <xf numFmtId="0" fontId="6" fillId="0" borderId="0" xfId="0" applyNumberFormat="1" applyFont="1" applyFill="1" applyAlignment="1">
      <alignment horizontal="right"/>
    </xf>
    <xf numFmtId="0" fontId="6" fillId="0" borderId="0" xfId="0" applyNumberFormat="1" applyFont="1" applyAlignment="1">
      <alignment horizontal="right"/>
    </xf>
    <xf numFmtId="0" fontId="6" fillId="0" borderId="0" xfId="0" applyNumberFormat="1" applyFont="1" applyFill="1" applyAlignment="1"/>
    <xf numFmtId="0" fontId="27" fillId="0" borderId="0" xfId="0" applyNumberFormat="1" applyFont="1" applyFill="1" applyAlignment="1"/>
    <xf numFmtId="0" fontId="6" fillId="0" borderId="0" xfId="0" applyNumberFormat="1" applyFont="1" applyAlignment="1"/>
    <xf numFmtId="43" fontId="6" fillId="0" borderId="0" xfId="0" applyNumberFormat="1" applyFont="1" applyAlignment="1"/>
    <xf numFmtId="167" fontId="6" fillId="0" borderId="0" xfId="0" applyNumberFormat="1" applyFont="1" applyFill="1" applyAlignment="1"/>
    <xf numFmtId="167" fontId="6" fillId="0" borderId="2" xfId="0" applyNumberFormat="1" applyFont="1" applyBorder="1" applyAlignment="1"/>
    <xf numFmtId="0" fontId="6" fillId="0" borderId="0" xfId="0" applyNumberFormat="1" applyFont="1" applyAlignment="1">
      <alignment horizontal="center"/>
    </xf>
    <xf numFmtId="0" fontId="3" fillId="0" borderId="0" xfId="0" applyNumberFormat="1" applyFont="1" applyAlignment="1">
      <alignment horizontal="left"/>
    </xf>
    <xf numFmtId="0" fontId="6" fillId="0" borderId="0" xfId="0" applyNumberFormat="1" applyFont="1" applyAlignment="1"/>
    <xf numFmtId="164" fontId="4" fillId="0" borderId="0" xfId="0" applyFont="1" applyAlignment="1">
      <alignment horizontal="left"/>
    </xf>
    <xf numFmtId="0" fontId="11" fillId="0" borderId="0" xfId="0" applyNumberFormat="1" applyFont="1" applyAlignment="1"/>
    <xf numFmtId="0" fontId="5" fillId="0" borderId="0" xfId="0" applyNumberFormat="1" applyFont="1" applyAlignment="1">
      <alignment horizontal="left"/>
    </xf>
    <xf numFmtId="0" fontId="6" fillId="0" borderId="0" xfId="0" applyNumberFormat="1" applyFont="1" applyAlignment="1"/>
    <xf numFmtId="167" fontId="7" fillId="0" borderId="0" xfId="0" applyNumberFormat="1" applyFont="1" applyAlignment="1"/>
    <xf numFmtId="0" fontId="6" fillId="0" borderId="0" xfId="0" applyNumberFormat="1" applyFont="1" applyAlignment="1">
      <alignment horizontal="left"/>
    </xf>
    <xf numFmtId="0" fontId="8" fillId="0" borderId="0" xfId="0" applyNumberFormat="1" applyFont="1" applyAlignment="1">
      <alignment horizontal="center"/>
    </xf>
    <xf numFmtId="0" fontId="8" fillId="0" borderId="0" xfId="0" applyNumberFormat="1" applyFont="1" applyAlignment="1"/>
    <xf numFmtId="0" fontId="5" fillId="0" borderId="0" xfId="0" applyNumberFormat="1" applyFont="1" applyFill="1" applyAlignment="1">
      <alignment horizontal="left"/>
    </xf>
    <xf numFmtId="0" fontId="8" fillId="0" borderId="0" xfId="0" applyNumberFormat="1" applyFont="1" applyFill="1" applyBorder="1" applyAlignment="1">
      <alignment horizontal="centerContinuous"/>
    </xf>
    <xf numFmtId="0" fontId="6" fillId="0" borderId="0" xfId="0" applyNumberFormat="1" applyFont="1" applyAlignment="1">
      <alignment horizontal="center"/>
    </xf>
    <xf numFmtId="0" fontId="6" fillId="0" borderId="0" xfId="0" applyNumberFormat="1" applyFont="1" applyBorder="1" applyAlignment="1"/>
    <xf numFmtId="0" fontId="6" fillId="0" borderId="0" xfId="0" applyNumberFormat="1" applyFont="1" applyBorder="1" applyAlignment="1">
      <alignment horizontal="center"/>
    </xf>
    <xf numFmtId="17" fontId="8" fillId="0" borderId="0" xfId="0" applyNumberFormat="1" applyFont="1" applyFill="1" applyBorder="1" applyAlignment="1">
      <alignment horizontal="center"/>
    </xf>
    <xf numFmtId="17" fontId="8" fillId="0" borderId="0" xfId="0" applyNumberFormat="1" applyFont="1" applyBorder="1" applyAlignment="1">
      <alignment horizontal="center"/>
    </xf>
    <xf numFmtId="0" fontId="8" fillId="0" borderId="0" xfId="0" applyNumberFormat="1" applyFont="1" applyBorder="1" applyAlignment="1"/>
    <xf numFmtId="43" fontId="9" fillId="0" borderId="0" xfId="0" applyNumberFormat="1" applyFont="1" applyAlignment="1">
      <alignment horizontal="center"/>
    </xf>
    <xf numFmtId="43" fontId="6" fillId="0" borderId="0" xfId="0" applyNumberFormat="1" applyFont="1" applyAlignment="1"/>
    <xf numFmtId="165" fontId="10" fillId="0" borderId="0" xfId="0" applyNumberFormat="1" applyFont="1" applyBorder="1" applyAlignment="1"/>
    <xf numFmtId="0" fontId="6" fillId="0" borderId="1" xfId="0" applyNumberFormat="1" applyFont="1" applyBorder="1" applyAlignment="1">
      <alignment wrapText="1"/>
    </xf>
    <xf numFmtId="0" fontId="6" fillId="0" borderId="0" xfId="0" applyNumberFormat="1" applyFont="1" applyAlignment="1">
      <alignment horizontal="left" indent="1"/>
    </xf>
    <xf numFmtId="166" fontId="6" fillId="0" borderId="0" xfId="0" applyNumberFormat="1" applyFont="1" applyAlignment="1">
      <alignment horizontal="center"/>
    </xf>
    <xf numFmtId="165" fontId="6" fillId="0" borderId="0" xfId="0" applyNumberFormat="1" applyFont="1" applyFill="1" applyBorder="1" applyAlignment="1"/>
    <xf numFmtId="0" fontId="6" fillId="0" borderId="1" xfId="0" applyNumberFormat="1" applyFont="1" applyFill="1" applyBorder="1" applyAlignment="1">
      <alignment wrapText="1"/>
    </xf>
    <xf numFmtId="167" fontId="6" fillId="0" borderId="0" xfId="0" applyNumberFormat="1" applyFont="1" applyFill="1" applyBorder="1" applyAlignment="1"/>
    <xf numFmtId="0" fontId="6" fillId="0" borderId="0" xfId="0" applyNumberFormat="1" applyFont="1" applyFill="1" applyAlignment="1">
      <alignment horizontal="left" indent="1"/>
    </xf>
    <xf numFmtId="166" fontId="6" fillId="0" borderId="0" xfId="0" applyNumberFormat="1" applyFont="1" applyFill="1" applyAlignment="1">
      <alignment horizontal="center"/>
    </xf>
    <xf numFmtId="43" fontId="6" fillId="0" borderId="0" xfId="0" applyNumberFormat="1" applyFont="1" applyFill="1" applyAlignment="1"/>
    <xf numFmtId="0" fontId="8" fillId="0" borderId="0" xfId="0" applyNumberFormat="1" applyFont="1" applyFill="1" applyAlignment="1"/>
    <xf numFmtId="0" fontId="6" fillId="0" borderId="0" xfId="0" applyNumberFormat="1" applyFont="1" applyFill="1" applyAlignment="1"/>
    <xf numFmtId="0" fontId="6" fillId="0" borderId="0" xfId="0" applyNumberFormat="1" applyFont="1" applyFill="1" applyAlignment="1">
      <alignment horizontal="left" indent="1"/>
    </xf>
    <xf numFmtId="165" fontId="6" fillId="0" borderId="2" xfId="0" applyNumberFormat="1" applyFont="1" applyFill="1" applyBorder="1" applyAlignment="1"/>
    <xf numFmtId="165" fontId="10" fillId="0" borderId="0" xfId="0" applyNumberFormat="1" applyFont="1" applyFill="1" applyBorder="1" applyAlignment="1"/>
    <xf numFmtId="0" fontId="12" fillId="0" borderId="0" xfId="0" applyNumberFormat="1" applyFont="1" applyAlignment="1"/>
    <xf numFmtId="37" fontId="6" fillId="0" borderId="0" xfId="0" applyNumberFormat="1" applyFont="1" applyAlignment="1"/>
    <xf numFmtId="37" fontId="6" fillId="0" borderId="0" xfId="0" applyNumberFormat="1" applyFont="1" applyFill="1" applyAlignment="1"/>
    <xf numFmtId="43" fontId="6" fillId="0" borderId="0" xfId="0" applyNumberFormat="1" applyFont="1" applyBorder="1" applyAlignment="1"/>
    <xf numFmtId="167" fontId="10" fillId="0" borderId="0" xfId="0" applyNumberFormat="1" applyFont="1" applyFill="1" applyBorder="1" applyAlignment="1"/>
    <xf numFmtId="0" fontId="6" fillId="0" borderId="1" xfId="0" applyNumberFormat="1" applyFont="1" applyBorder="1" applyAlignment="1">
      <alignment wrapText="1"/>
    </xf>
    <xf numFmtId="168" fontId="6" fillId="0" borderId="0" xfId="0" applyNumberFormat="1" applyFont="1" applyBorder="1" applyAlignment="1"/>
    <xf numFmtId="165" fontId="6" fillId="0" borderId="3" xfId="0" applyNumberFormat="1" applyFont="1" applyBorder="1" applyAlignment="1"/>
    <xf numFmtId="0" fontId="13" fillId="0" borderId="0" xfId="0" applyNumberFormat="1" applyFont="1" applyAlignment="1"/>
    <xf numFmtId="0" fontId="40" fillId="0" borderId="0" xfId="0" applyNumberFormat="1" applyFont="1" applyAlignment="1">
      <alignment horizontal="right" vertical="top"/>
    </xf>
    <xf numFmtId="0" fontId="11" fillId="0" borderId="0" xfId="0" applyNumberFormat="1" applyFont="1" applyFill="1" applyAlignment="1">
      <alignment horizontal="right"/>
    </xf>
    <xf numFmtId="0" fontId="11" fillId="0" borderId="0" xfId="0" applyNumberFormat="1" applyFont="1" applyFill="1" applyAlignment="1">
      <alignment horizontal="right" vertical="top"/>
    </xf>
    <xf numFmtId="49" fontId="41" fillId="0" borderId="0" xfId="0" applyNumberFormat="1" applyFont="1" applyAlignment="1">
      <alignment horizontal="right" vertical="top"/>
    </xf>
    <xf numFmtId="0" fontId="11" fillId="0" borderId="0" xfId="0" applyNumberFormat="1" applyFont="1" applyAlignment="1">
      <alignment horizontal="center" vertical="top"/>
    </xf>
    <xf numFmtId="37" fontId="6" fillId="0" borderId="0" xfId="0" applyNumberFormat="1" applyFont="1" applyBorder="1" applyAlignment="1"/>
    <xf numFmtId="0" fontId="6" fillId="0" borderId="0" xfId="0" applyNumberFormat="1" applyFont="1" applyAlignment="1" applyProtection="1">
      <alignment horizontal="left"/>
      <protection locked="0"/>
    </xf>
    <xf numFmtId="37" fontId="10" fillId="0" borderId="0" xfId="0" applyNumberFormat="1" applyFont="1" applyFill="1" applyBorder="1" applyAlignment="1"/>
    <xf numFmtId="167" fontId="6" fillId="0" borderId="0" xfId="0" applyNumberFormat="1" applyFont="1" applyBorder="1" applyAlignment="1"/>
    <xf numFmtId="43" fontId="8" fillId="0" borderId="0" xfId="0" applyNumberFormat="1" applyFont="1" applyFill="1" applyBorder="1" applyAlignment="1"/>
    <xf numFmtId="37" fontId="11" fillId="0" borderId="0" xfId="0" applyNumberFormat="1" applyFont="1" applyFill="1" applyBorder="1" applyAlignment="1"/>
    <xf numFmtId="0" fontId="6" fillId="0" borderId="1" xfId="0" applyNumberFormat="1" applyFont="1" applyFill="1" applyBorder="1" applyAlignment="1">
      <alignment wrapText="1"/>
    </xf>
    <xf numFmtId="0" fontId="6" fillId="0" borderId="0" xfId="0" applyNumberFormat="1" applyFont="1" applyFill="1" applyAlignment="1">
      <alignment horizontal="left"/>
    </xf>
    <xf numFmtId="167" fontId="6" fillId="0" borderId="2" xfId="0" applyNumberFormat="1" applyFont="1" applyBorder="1" applyAlignment="1"/>
    <xf numFmtId="169" fontId="14" fillId="0" borderId="0" xfId="0" applyNumberFormat="1" applyFont="1" applyFill="1" applyBorder="1" applyAlignment="1"/>
    <xf numFmtId="165" fontId="6" fillId="0" borderId="0" xfId="0" applyNumberFormat="1" applyFont="1" applyBorder="1" applyAlignment="1"/>
    <xf numFmtId="0" fontId="6" fillId="0" borderId="0" xfId="0" applyNumberFormat="1" applyFont="1" applyFill="1" applyAlignment="1"/>
    <xf numFmtId="0" fontId="6" fillId="0" borderId="0" xfId="0" applyNumberFormat="1" applyFont="1" applyAlignment="1">
      <alignment horizontal="right"/>
    </xf>
    <xf numFmtId="0" fontId="11" fillId="0" borderId="0" xfId="0" applyNumberFormat="1" applyFont="1" applyFill="1" applyAlignment="1">
      <alignment horizontal="left"/>
    </xf>
    <xf numFmtId="165" fontId="11" fillId="0" borderId="0" xfId="0" applyNumberFormat="1" applyFont="1" applyBorder="1" applyAlignment="1"/>
    <xf numFmtId="0" fontId="12" fillId="0" borderId="0" xfId="0" applyNumberFormat="1" applyFont="1" applyAlignment="1">
      <alignment horizontal="left"/>
    </xf>
    <xf numFmtId="49" fontId="41" fillId="0" borderId="0" xfId="0" applyNumberFormat="1" applyFont="1" applyFill="1" applyAlignment="1">
      <alignment horizontal="center" vertical="top"/>
    </xf>
    <xf numFmtId="165" fontId="6" fillId="0" borderId="4" xfId="0" applyNumberFormat="1" applyFont="1" applyBorder="1" applyAlignment="1"/>
    <xf numFmtId="0" fontId="6" fillId="0" borderId="0" xfId="0" applyNumberFormat="1" applyFont="1" applyAlignment="1">
      <alignment horizontal="right"/>
    </xf>
    <xf numFmtId="165" fontId="11" fillId="0" borderId="0" xfId="0" applyNumberFormat="1" applyFont="1" applyBorder="1" applyAlignment="1">
      <alignment horizontal="center" vertical="top"/>
    </xf>
    <xf numFmtId="167" fontId="10" fillId="0" borderId="0" xfId="0" applyNumberFormat="1" applyFont="1" applyBorder="1" applyAlignment="1"/>
    <xf numFmtId="0" fontId="8" fillId="0" borderId="0" xfId="0" quotePrefix="1" applyNumberFormat="1" applyFont="1" applyAlignment="1" applyProtection="1">
      <alignment horizontal="left"/>
      <protection locked="0"/>
    </xf>
    <xf numFmtId="0" fontId="14" fillId="0" borderId="0" xfId="0" applyNumberFormat="1" applyFont="1" applyAlignment="1"/>
    <xf numFmtId="165" fontId="6" fillId="0" borderId="0" xfId="0" applyNumberFormat="1" applyFont="1" applyAlignment="1"/>
    <xf numFmtId="0" fontId="14" fillId="0" borderId="0" xfId="0" quotePrefix="1" applyNumberFormat="1" applyFont="1" applyAlignment="1">
      <alignment horizontal="center"/>
    </xf>
    <xf numFmtId="165" fontId="6" fillId="0" borderId="0" xfId="0" applyNumberFormat="1" applyFont="1" applyAlignment="1"/>
    <xf numFmtId="0" fontId="6" fillId="0" borderId="0" xfId="0" applyNumberFormat="1" applyFont="1" applyFill="1" applyAlignment="1">
      <alignment horizontal="right"/>
    </xf>
    <xf numFmtId="170" fontId="14" fillId="0" borderId="0" xfId="0" applyNumberFormat="1" applyFont="1" applyFill="1" applyAlignment="1"/>
    <xf numFmtId="165" fontId="6" fillId="0" borderId="0" xfId="0" applyNumberFormat="1" applyFont="1" applyFill="1" applyBorder="1" applyAlignment="1">
      <alignment horizontal="left" wrapText="1"/>
    </xf>
    <xf numFmtId="0" fontId="6" fillId="0" borderId="0" xfId="0" applyNumberFormat="1" applyFont="1" applyBorder="1" applyAlignment="1">
      <alignment horizontal="left" wrapText="1"/>
    </xf>
    <xf numFmtId="0" fontId="6" fillId="0" borderId="0" xfId="0" applyNumberFormat="1" applyFont="1" applyBorder="1" applyAlignment="1">
      <alignment wrapText="1"/>
    </xf>
    <xf numFmtId="164" fontId="8" fillId="0" borderId="0" xfId="0" applyFont="1" applyAlignment="1">
      <alignment wrapText="1"/>
    </xf>
    <xf numFmtId="44" fontId="6" fillId="0" borderId="0" xfId="0" applyNumberFormat="1" applyFont="1" applyBorder="1" applyAlignment="1"/>
    <xf numFmtId="167" fontId="6" fillId="0" borderId="0" xfId="0" applyNumberFormat="1" applyFont="1" applyAlignment="1"/>
    <xf numFmtId="0" fontId="42" fillId="0" borderId="0" xfId="0" applyNumberFormat="1" applyFont="1" applyAlignment="1"/>
    <xf numFmtId="43" fontId="6" fillId="0" borderId="0" xfId="0" applyNumberFormat="1" applyFont="1" applyAlignment="1"/>
    <xf numFmtId="44" fontId="6" fillId="0" borderId="0" xfId="0" applyNumberFormat="1" applyFont="1" applyAlignment="1"/>
    <xf numFmtId="167" fontId="6" fillId="0" borderId="0" xfId="0" applyNumberFormat="1" applyFont="1" applyAlignment="1"/>
    <xf numFmtId="0" fontId="6" fillId="0" borderId="0" xfId="0" applyNumberFormat="1" applyFont="1" applyAlignment="1" applyProtection="1">
      <alignment horizontal="center"/>
      <protection locked="0"/>
    </xf>
    <xf numFmtId="164" fontId="6" fillId="0" borderId="0" xfId="0" applyFont="1">
      <alignment horizontal="left" wrapText="1"/>
    </xf>
    <xf numFmtId="164" fontId="6" fillId="0" borderId="37" xfId="0" applyFont="1" applyFill="1" applyBorder="1" applyAlignment="1"/>
    <xf numFmtId="167" fontId="6" fillId="0" borderId="37" xfId="0" applyNumberFormat="1" applyFont="1" applyFill="1" applyBorder="1" applyAlignment="1"/>
    <xf numFmtId="167" fontId="6" fillId="0" borderId="27" xfId="0" applyNumberFormat="1" applyFont="1" applyFill="1" applyBorder="1" applyAlignment="1"/>
    <xf numFmtId="167" fontId="6" fillId="0" borderId="40" xfId="0" applyNumberFormat="1" applyFont="1" applyFill="1" applyBorder="1" applyAlignment="1"/>
    <xf numFmtId="164" fontId="6" fillId="0" borderId="41" xfId="0" applyFont="1" applyFill="1" applyBorder="1" applyAlignment="1"/>
    <xf numFmtId="164" fontId="6" fillId="0" borderId="42" xfId="0" applyFont="1" applyFill="1" applyBorder="1" applyAlignment="1"/>
    <xf numFmtId="167" fontId="6" fillId="0" borderId="43" xfId="0" applyNumberFormat="1" applyFont="1" applyFill="1" applyBorder="1" applyAlignment="1"/>
    <xf numFmtId="164" fontId="6" fillId="0" borderId="38" xfId="0" applyFont="1" applyFill="1" applyBorder="1" applyAlignment="1"/>
    <xf numFmtId="164" fontId="6" fillId="0" borderId="0" xfId="0" applyFont="1" applyFill="1" applyAlignment="1"/>
    <xf numFmtId="164" fontId="6" fillId="0" borderId="0" xfId="0" applyFont="1">
      <alignment horizontal="left" wrapText="1"/>
    </xf>
    <xf numFmtId="164" fontId="5" fillId="0" borderId="0" xfId="0" applyFont="1" applyFill="1" applyAlignment="1">
      <alignment horizontal="centerContinuous"/>
    </xf>
    <xf numFmtId="164" fontId="28" fillId="0" borderId="0" xfId="0" applyFont="1" applyFill="1" applyAlignment="1"/>
    <xf numFmtId="164" fontId="5" fillId="0" borderId="0" xfId="0" applyFont="1" applyFill="1" applyBorder="1" applyAlignment="1">
      <alignment horizontal="center"/>
    </xf>
    <xf numFmtId="164" fontId="28" fillId="0" borderId="0" xfId="0" applyFont="1" applyFill="1" applyBorder="1" applyAlignment="1"/>
    <xf numFmtId="164" fontId="28" fillId="0" borderId="2" xfId="0" applyFont="1" applyFill="1" applyBorder="1" applyAlignment="1"/>
    <xf numFmtId="165" fontId="28" fillId="0" borderId="0" xfId="0" applyNumberFormat="1" applyFont="1" applyFill="1" applyAlignment="1"/>
    <xf numFmtId="167" fontId="28" fillId="0" borderId="0" xfId="0" applyNumberFormat="1" applyFont="1" applyFill="1" applyAlignment="1"/>
    <xf numFmtId="164" fontId="6" fillId="0" borderId="0" xfId="0" applyFont="1" applyFill="1">
      <alignment horizontal="left" wrapText="1"/>
    </xf>
    <xf numFmtId="164" fontId="6" fillId="0" borderId="0" xfId="0" applyFont="1" applyFill="1" applyAlignment="1">
      <alignment horizontal="left"/>
    </xf>
    <xf numFmtId="167" fontId="28" fillId="0" borderId="2" xfId="0" applyNumberFormat="1" applyFont="1" applyFill="1" applyBorder="1" applyAlignment="1"/>
    <xf numFmtId="164" fontId="6" fillId="0" borderId="0" xfId="0" applyFont="1" applyFill="1">
      <alignment horizontal="left" wrapText="1"/>
    </xf>
    <xf numFmtId="9" fontId="28" fillId="0" borderId="0" xfId="0" applyNumberFormat="1" applyFont="1" applyFill="1" applyAlignment="1"/>
    <xf numFmtId="165" fontId="28" fillId="0" borderId="5" xfId="0" applyNumberFormat="1" applyFont="1" applyFill="1" applyBorder="1" applyAlignment="1"/>
    <xf numFmtId="164" fontId="28" fillId="0" borderId="0" xfId="0" applyFont="1" applyFill="1" applyAlignment="1">
      <alignment horizontal="centerContinuous"/>
    </xf>
    <xf numFmtId="164" fontId="27" fillId="0" borderId="0" xfId="0" applyFont="1" applyFill="1" applyAlignment="1">
      <alignment horizontal="left"/>
    </xf>
    <xf numFmtId="164" fontId="0" fillId="0" borderId="0" xfId="0" applyAlignment="1"/>
    <xf numFmtId="167" fontId="0" fillId="0" borderId="0" xfId="0" applyNumberFormat="1" applyFont="1" applyAlignment="1"/>
    <xf numFmtId="0" fontId="5" fillId="0" borderId="0" xfId="0" applyNumberFormat="1" applyFont="1" applyAlignment="1"/>
    <xf numFmtId="164" fontId="4" fillId="0" borderId="0" xfId="0" applyFont="1" applyAlignment="1">
      <alignment horizontal="left"/>
    </xf>
    <xf numFmtId="0" fontId="11" fillId="0" borderId="0" xfId="0" applyNumberFormat="1" applyFont="1" applyAlignment="1"/>
    <xf numFmtId="0" fontId="4" fillId="0" borderId="0" xfId="0" applyNumberFormat="1" applyFont="1" applyFill="1" applyAlignment="1"/>
    <xf numFmtId="0" fontId="4" fillId="0" borderId="0" xfId="0" applyNumberFormat="1" applyFont="1" applyAlignment="1"/>
    <xf numFmtId="0" fontId="12" fillId="0" borderId="0" xfId="0" applyNumberFormat="1" applyFont="1" applyAlignment="1">
      <alignment horizontal="center"/>
    </xf>
    <xf numFmtId="167" fontId="64" fillId="0" borderId="23" xfId="0" applyNumberFormat="1" applyFont="1" applyBorder="1" applyAlignment="1"/>
    <xf numFmtId="0" fontId="65" fillId="0" borderId="0" xfId="0" applyNumberFormat="1" applyFont="1" applyAlignment="1"/>
    <xf numFmtId="0" fontId="6" fillId="0" borderId="23" xfId="0" applyNumberFormat="1" applyFont="1" applyBorder="1" applyAlignment="1"/>
    <xf numFmtId="49" fontId="6" fillId="0" borderId="23" xfId="0" applyNumberFormat="1" applyFont="1" applyBorder="1" applyAlignment="1"/>
    <xf numFmtId="0" fontId="0" fillId="0" borderId="0" xfId="0" applyNumberFormat="1" applyAlignment="1">
      <alignment horizontal="left" indent="1"/>
    </xf>
    <xf numFmtId="0" fontId="0" fillId="0" borderId="0" xfId="0" applyNumberFormat="1" applyFill="1" applyAlignment="1">
      <alignment horizontal="left" indent="1"/>
    </xf>
    <xf numFmtId="167" fontId="11" fillId="0" borderId="0" xfId="0" applyNumberFormat="1" applyFont="1" applyAlignment="1"/>
    <xf numFmtId="0" fontId="6" fillId="0" borderId="0" xfId="0" applyNumberFormat="1" applyFont="1" applyFill="1" applyAlignment="1">
      <alignment horizontal="left" indent="1"/>
    </xf>
    <xf numFmtId="167" fontId="6" fillId="0" borderId="4" xfId="0" applyNumberFormat="1" applyFont="1" applyBorder="1" applyAlignment="1"/>
    <xf numFmtId="167" fontId="6" fillId="0" borderId="4" xfId="0" applyNumberFormat="1" applyFont="1" applyFill="1" applyBorder="1" applyAlignment="1"/>
    <xf numFmtId="9" fontId="6" fillId="0" borderId="0" xfId="0" applyNumberFormat="1" applyFont="1" applyAlignment="1"/>
    <xf numFmtId="167" fontId="10" fillId="0" borderId="0" xfId="0" applyNumberFormat="1" applyFont="1" applyFill="1" applyAlignment="1"/>
    <xf numFmtId="167" fontId="10" fillId="0" borderId="0" xfId="0" applyNumberFormat="1" applyFont="1" applyAlignment="1"/>
    <xf numFmtId="167" fontId="14" fillId="0" borderId="0" xfId="0" applyNumberFormat="1" applyFont="1" applyAlignment="1">
      <alignment horizontal="center"/>
    </xf>
    <xf numFmtId="0" fontId="14" fillId="0" borderId="0" xfId="0" applyNumberFormat="1" applyFont="1" applyFill="1" applyAlignment="1">
      <alignment horizontal="right"/>
    </xf>
    <xf numFmtId="167" fontId="8" fillId="0" borderId="0" xfId="0" applyNumberFormat="1" applyFont="1" applyFill="1" applyAlignment="1"/>
    <xf numFmtId="49" fontId="41" fillId="0" borderId="0" xfId="0" applyNumberFormat="1" applyFont="1" applyAlignment="1"/>
    <xf numFmtId="166" fontId="6" fillId="0" borderId="0" xfId="0" applyNumberFormat="1" applyFont="1" applyAlignment="1">
      <alignment horizontal="right"/>
    </xf>
    <xf numFmtId="167" fontId="8" fillId="0" borderId="0" xfId="0" applyNumberFormat="1" applyFont="1" applyAlignment="1">
      <alignment horizontal="left"/>
    </xf>
    <xf numFmtId="0" fontId="6" fillId="0" borderId="0" xfId="0" applyNumberFormat="1" applyFont="1" applyAlignment="1">
      <alignment wrapText="1"/>
    </xf>
    <xf numFmtId="167" fontId="27" fillId="0" borderId="0" xfId="0" applyNumberFormat="1" applyFont="1" applyFill="1" applyBorder="1" applyAlignment="1"/>
    <xf numFmtId="167" fontId="66" fillId="0" borderId="0" xfId="0" applyNumberFormat="1" applyFont="1" applyFill="1" applyAlignment="1"/>
    <xf numFmtId="167" fontId="30" fillId="0" borderId="0" xfId="0" applyNumberFormat="1" applyFont="1" applyFill="1" applyAlignment="1"/>
    <xf numFmtId="0" fontId="27" fillId="0" borderId="0" xfId="0" applyNumberFormat="1" applyFont="1" applyAlignment="1"/>
    <xf numFmtId="167" fontId="6" fillId="0" borderId="33" xfId="0" applyNumberFormat="1" applyFont="1" applyFill="1" applyBorder="1" applyAlignment="1">
      <alignment horizontal="center"/>
    </xf>
    <xf numFmtId="167" fontId="6" fillId="0" borderId="0" xfId="0" applyNumberFormat="1" applyFont="1" applyFill="1" applyAlignment="1"/>
    <xf numFmtId="9" fontId="10" fillId="0" borderId="0" xfId="0" applyNumberFormat="1" applyFont="1" applyFill="1" applyBorder="1" applyAlignment="1"/>
    <xf numFmtId="0" fontId="6" fillId="0" borderId="0" xfId="0" applyNumberFormat="1" applyFont="1" applyFill="1" applyAlignment="1" applyProtection="1">
      <alignment horizontal="left"/>
      <protection locked="0"/>
    </xf>
    <xf numFmtId="165" fontId="0" fillId="0" borderId="0" xfId="0" applyNumberFormat="1" applyFont="1" applyFill="1" applyAlignment="1"/>
    <xf numFmtId="0" fontId="5" fillId="0" borderId="0" xfId="0" applyNumberFormat="1" applyFont="1" applyFill="1" applyAlignment="1">
      <alignment horizontal="left"/>
    </xf>
    <xf numFmtId="0" fontId="8" fillId="0" borderId="0" xfId="0" applyNumberFormat="1" applyFont="1" applyFill="1" applyBorder="1" applyAlignment="1">
      <alignment horizontal="centerContinuous"/>
    </xf>
    <xf numFmtId="17" fontId="8" fillId="0" borderId="0" xfId="0" applyNumberFormat="1" applyFont="1" applyFill="1" applyBorder="1" applyAlignment="1">
      <alignment horizontal="center"/>
    </xf>
    <xf numFmtId="165" fontId="6" fillId="0" borderId="0" xfId="0" applyNumberFormat="1" applyFont="1" applyFill="1" applyBorder="1" applyAlignment="1"/>
    <xf numFmtId="0" fontId="0" fillId="0" borderId="1" xfId="0" applyNumberFormat="1" applyFill="1" applyBorder="1" applyAlignment="1">
      <alignment wrapText="1"/>
    </xf>
    <xf numFmtId="166" fontId="6" fillId="0" borderId="0" xfId="0" applyNumberFormat="1" applyFont="1" applyFill="1" applyAlignment="1">
      <alignment horizontal="center"/>
    </xf>
    <xf numFmtId="43" fontId="6" fillId="0" borderId="0" xfId="0" applyNumberFormat="1" applyFont="1" applyFill="1" applyAlignment="1"/>
    <xf numFmtId="0" fontId="0" fillId="0" borderId="0" xfId="0" applyNumberFormat="1" applyFill="1" applyAlignment="1"/>
    <xf numFmtId="165" fontId="6" fillId="0" borderId="2" xfId="0" applyNumberFormat="1" applyFont="1" applyFill="1" applyBorder="1" applyAlignment="1"/>
    <xf numFmtId="165" fontId="10" fillId="0" borderId="0" xfId="0" applyNumberFormat="1" applyFont="1" applyFill="1" applyBorder="1" applyAlignment="1"/>
    <xf numFmtId="37" fontId="6" fillId="0" borderId="0" xfId="0" applyNumberFormat="1" applyFont="1" applyFill="1" applyAlignment="1"/>
    <xf numFmtId="167" fontId="10" fillId="0" borderId="0" xfId="0" applyNumberFormat="1" applyFont="1" applyFill="1" applyBorder="1" applyAlignment="1"/>
    <xf numFmtId="0" fontId="11" fillId="0" borderId="0" xfId="0" applyNumberFormat="1" applyFont="1" applyFill="1" applyAlignment="1">
      <alignment horizontal="right"/>
    </xf>
    <xf numFmtId="0" fontId="11" fillId="0" borderId="0" xfId="0" applyNumberFormat="1" applyFont="1" applyFill="1" applyAlignment="1">
      <alignment horizontal="right" vertical="top"/>
    </xf>
    <xf numFmtId="37" fontId="10" fillId="0" borderId="0" xfId="0" applyNumberFormat="1" applyFont="1" applyFill="1" applyBorder="1" applyAlignment="1"/>
    <xf numFmtId="43" fontId="8" fillId="0" borderId="0" xfId="0" applyNumberFormat="1" applyFont="1" applyFill="1" applyBorder="1" applyAlignment="1"/>
    <xf numFmtId="37" fontId="11" fillId="0" borderId="0" xfId="0" applyNumberFormat="1" applyFont="1" applyFill="1" applyBorder="1" applyAlignment="1"/>
    <xf numFmtId="0" fontId="6" fillId="0" borderId="1" xfId="0" applyNumberFormat="1" applyFont="1" applyFill="1" applyBorder="1" applyAlignment="1">
      <alignment wrapText="1"/>
    </xf>
    <xf numFmtId="0" fontId="6" fillId="0" borderId="0" xfId="0" applyNumberFormat="1" applyFont="1" applyFill="1" applyAlignment="1" applyProtection="1">
      <alignment horizontal="left"/>
      <protection locked="0"/>
    </xf>
    <xf numFmtId="0" fontId="6" fillId="0" borderId="0" xfId="0" applyNumberFormat="1" applyFont="1" applyFill="1" applyAlignment="1">
      <alignment horizontal="left"/>
    </xf>
    <xf numFmtId="169" fontId="14" fillId="0" borderId="0" xfId="0" applyNumberFormat="1" applyFont="1" applyFill="1" applyBorder="1" applyAlignment="1"/>
    <xf numFmtId="49" fontId="41" fillId="0" borderId="0" xfId="0" applyNumberFormat="1" applyFont="1" applyFill="1" applyAlignment="1">
      <alignment horizontal="center" vertical="top"/>
    </xf>
    <xf numFmtId="178" fontId="14" fillId="0" borderId="0" xfId="0" applyNumberFormat="1" applyFont="1" applyFill="1" applyAlignment="1"/>
    <xf numFmtId="170" fontId="14" fillId="0" borderId="0" xfId="0" applyNumberFormat="1" applyFont="1" applyFill="1" applyAlignment="1"/>
    <xf numFmtId="165" fontId="0" fillId="0" borderId="0" xfId="0" applyNumberFormat="1" applyFill="1" applyBorder="1" applyAlignment="1">
      <alignment horizontal="left" wrapText="1"/>
    </xf>
    <xf numFmtId="0" fontId="22" fillId="0" borderId="0" xfId="0" applyNumberFormat="1" applyFont="1" applyAlignment="1"/>
    <xf numFmtId="0" fontId="1" fillId="0" borderId="0" xfId="0" applyNumberFormat="1" applyFont="1" applyAlignment="1"/>
    <xf numFmtId="0" fontId="1" fillId="0" borderId="0" xfId="0" applyNumberFormat="1" applyFont="1" applyFill="1" applyAlignment="1">
      <alignment horizontal="center"/>
    </xf>
    <xf numFmtId="0" fontId="1" fillId="0" borderId="0" xfId="0" applyNumberFormat="1" applyFont="1" applyFill="1" applyAlignment="1"/>
    <xf numFmtId="0" fontId="2" fillId="0" borderId="0" xfId="0" applyNumberFormat="1" applyFont="1" applyAlignment="1">
      <alignment horizontal="left"/>
    </xf>
    <xf numFmtId="17" fontId="2" fillId="0" borderId="0" xfId="0" applyNumberFormat="1" applyFont="1" applyFill="1" applyAlignment="1">
      <alignment horizontal="center"/>
    </xf>
    <xf numFmtId="17" fontId="2" fillId="0" borderId="0" xfId="0" applyNumberFormat="1" applyFont="1" applyFill="1" applyBorder="1" applyAlignment="1">
      <alignment horizontal="center"/>
    </xf>
    <xf numFmtId="17" fontId="35" fillId="0" borderId="0" xfId="0" applyNumberFormat="1" applyFont="1" applyFill="1" applyBorder="1" applyAlignment="1">
      <alignment horizontal="center"/>
    </xf>
    <xf numFmtId="17" fontId="35" fillId="0" borderId="0" xfId="0" applyNumberFormat="1" applyFont="1" applyFill="1" applyAlignment="1">
      <alignment horizontal="center"/>
    </xf>
    <xf numFmtId="17" fontId="70" fillId="0" borderId="0" xfId="0" applyNumberFormat="1" applyFont="1" applyFill="1" applyBorder="1" applyAlignment="1">
      <alignment horizontal="center"/>
    </xf>
    <xf numFmtId="17" fontId="2" fillId="0" borderId="25" xfId="0" applyNumberFormat="1" applyFont="1" applyFill="1" applyBorder="1" applyAlignment="1">
      <alignment horizontal="center" wrapText="1"/>
    </xf>
    <xf numFmtId="17" fontId="1" fillId="0" borderId="0" xfId="0" applyNumberFormat="1" applyFont="1" applyAlignment="1"/>
    <xf numFmtId="0" fontId="1" fillId="0" borderId="0" xfId="0" applyNumberFormat="1" applyFont="1" applyAlignment="1">
      <alignment horizontal="right"/>
    </xf>
    <xf numFmtId="5" fontId="1" fillId="0" borderId="0" xfId="0" applyNumberFormat="1" applyFont="1" applyFill="1" applyAlignment="1"/>
    <xf numFmtId="5" fontId="1" fillId="0" borderId="0" xfId="0" applyNumberFormat="1" applyFont="1" applyFill="1" applyBorder="1" applyAlignment="1"/>
    <xf numFmtId="5" fontId="1" fillId="0" borderId="25" xfId="0" applyNumberFormat="1" applyFont="1" applyFill="1" applyBorder="1" applyAlignment="1"/>
    <xf numFmtId="5" fontId="29" fillId="0" borderId="0" xfId="0" applyNumberFormat="1" applyFont="1" applyAlignment="1"/>
    <xf numFmtId="0" fontId="29" fillId="0" borderId="0" xfId="0" applyNumberFormat="1" applyFont="1" applyAlignment="1"/>
    <xf numFmtId="0" fontId="2" fillId="0" borderId="0" xfId="0" applyNumberFormat="1" applyFont="1" applyBorder="1" applyAlignment="1">
      <alignment horizontal="right"/>
    </xf>
    <xf numFmtId="5" fontId="2" fillId="0" borderId="0" xfId="0" applyNumberFormat="1" applyFont="1" applyFill="1" applyBorder="1" applyAlignment="1"/>
    <xf numFmtId="5" fontId="2" fillId="0" borderId="25" xfId="0" applyNumberFormat="1" applyFont="1" applyFill="1" applyBorder="1" applyAlignment="1"/>
    <xf numFmtId="0" fontId="1" fillId="0" borderId="0" xfId="0" applyNumberFormat="1" applyFont="1" applyBorder="1" applyAlignment="1"/>
    <xf numFmtId="0" fontId="1" fillId="0" borderId="0" xfId="0" applyNumberFormat="1" applyFont="1" applyBorder="1" applyAlignment="1">
      <alignment horizontal="right"/>
    </xf>
    <xf numFmtId="5" fontId="49" fillId="0" borderId="0" xfId="0" quotePrefix="1" applyNumberFormat="1" applyFont="1" applyFill="1" applyBorder="1" applyAlignment="1">
      <alignment horizontal="right"/>
    </xf>
    <xf numFmtId="0" fontId="2" fillId="0" borderId="0" xfId="0" applyNumberFormat="1" applyFont="1" applyAlignment="1">
      <alignment horizontal="right"/>
    </xf>
    <xf numFmtId="5" fontId="49" fillId="0" borderId="0" xfId="0" quotePrefix="1" applyNumberFormat="1" applyFont="1" applyFill="1" applyBorder="1" applyAlignment="1">
      <alignment horizontal="center"/>
    </xf>
    <xf numFmtId="0" fontId="2" fillId="0" borderId="0" xfId="0" applyNumberFormat="1" applyFont="1" applyAlignment="1"/>
    <xf numFmtId="37" fontId="24" fillId="0" borderId="0" xfId="0" applyNumberFormat="1" applyFont="1" applyFill="1" applyAlignment="1">
      <alignment horizontal="center"/>
    </xf>
    <xf numFmtId="0" fontId="23" fillId="0" borderId="0" xfId="0" applyNumberFormat="1" applyFont="1" applyAlignment="1">
      <alignment horizontal="right"/>
    </xf>
    <xf numFmtId="165" fontId="1" fillId="0" borderId="0" xfId="0" applyNumberFormat="1" applyFont="1" applyFill="1" applyAlignment="1"/>
    <xf numFmtId="42" fontId="1" fillId="0" borderId="0" xfId="0" applyNumberFormat="1" applyFont="1" applyFill="1" applyAlignment="1"/>
    <xf numFmtId="43" fontId="1" fillId="0" borderId="0" xfId="0" applyNumberFormat="1" applyFont="1" applyAlignment="1"/>
    <xf numFmtId="44" fontId="1" fillId="0" borderId="0" xfId="0" applyNumberFormat="1" applyFont="1" applyAlignment="1"/>
    <xf numFmtId="165" fontId="1" fillId="0" borderId="0" xfId="0" applyNumberFormat="1" applyFont="1" applyAlignment="1"/>
    <xf numFmtId="167" fontId="30" fillId="0" borderId="42" xfId="0" applyNumberFormat="1" applyFont="1" applyFill="1" applyBorder="1" applyAlignment="1"/>
    <xf numFmtId="167" fontId="30" fillId="0" borderId="27" xfId="0" applyNumberFormat="1" applyFont="1" applyFill="1" applyBorder="1" applyAlignment="1"/>
    <xf numFmtId="167" fontId="6" fillId="0" borderId="42" xfId="0" applyNumberFormat="1" applyFont="1" applyFill="1" applyBorder="1" applyAlignment="1"/>
    <xf numFmtId="167" fontId="66" fillId="0" borderId="27" xfId="0" applyNumberFormat="1" applyFont="1" applyFill="1" applyBorder="1" applyAlignment="1"/>
    <xf numFmtId="164" fontId="5" fillId="0" borderId="0" xfId="0" applyFont="1" applyAlignment="1">
      <alignment horizontal="left"/>
    </xf>
    <xf numFmtId="164" fontId="54" fillId="0" borderId="33" xfId="0" applyFont="1" applyFill="1" applyBorder="1" applyAlignment="1"/>
    <xf numFmtId="164" fontId="34" fillId="0" borderId="33" xfId="0" applyFont="1" applyFill="1" applyBorder="1" applyAlignment="1"/>
    <xf numFmtId="0" fontId="33" fillId="0" borderId="0" xfId="0" applyNumberFormat="1" applyFont="1" applyFill="1" applyAlignment="1">
      <alignment wrapText="1"/>
    </xf>
    <xf numFmtId="164" fontId="55" fillId="0" borderId="0" xfId="0" applyFont="1" applyFill="1" applyBorder="1" applyAlignment="1">
      <alignment wrapText="1"/>
    </xf>
    <xf numFmtId="171" fontId="56" fillId="0" borderId="0" xfId="0" applyNumberFormat="1" applyFont="1" applyBorder="1" applyAlignment="1">
      <alignment horizontal="center"/>
    </xf>
    <xf numFmtId="171" fontId="56" fillId="0" borderId="0" xfId="0" applyNumberFormat="1" applyFont="1" applyFill="1" applyBorder="1" applyAlignment="1">
      <alignment horizontal="center"/>
    </xf>
    <xf numFmtId="171" fontId="71" fillId="0" borderId="0" xfId="0" applyNumberFormat="1" applyFont="1" applyBorder="1" applyAlignment="1">
      <alignment horizontal="center"/>
    </xf>
    <xf numFmtId="164" fontId="56" fillId="0" borderId="0" xfId="0" applyFont="1" applyFill="1" applyBorder="1" applyAlignment="1">
      <alignment horizontal="center" wrapText="1"/>
    </xf>
    <xf numFmtId="164" fontId="49" fillId="0" borderId="0" xfId="0" applyFont="1" applyFill="1" applyAlignment="1">
      <alignment horizontal="right"/>
    </xf>
    <xf numFmtId="164" fontId="57" fillId="0" borderId="0" xfId="0" applyFont="1" applyFill="1" applyAlignment="1">
      <alignment horizontal="center"/>
    </xf>
    <xf numFmtId="7" fontId="1" fillId="0" borderId="0" xfId="0" applyNumberFormat="1" applyFont="1" applyFill="1" applyBorder="1" applyAlignment="1"/>
    <xf numFmtId="7" fontId="35" fillId="0" borderId="0" xfId="0" applyNumberFormat="1" applyFont="1" applyFill="1" applyBorder="1" applyAlignment="1"/>
    <xf numFmtId="7" fontId="35" fillId="0" borderId="34" xfId="0" applyNumberFormat="1" applyFont="1" applyFill="1" applyBorder="1" applyAlignment="1"/>
    <xf numFmtId="7" fontId="35" fillId="2" borderId="35" xfId="0" applyNumberFormat="1" applyFont="1" applyFill="1" applyBorder="1" applyAlignment="1"/>
    <xf numFmtId="39" fontId="35" fillId="2" borderId="35" xfId="0" applyNumberFormat="1" applyFont="1" applyFill="1" applyBorder="1" applyAlignment="1"/>
    <xf numFmtId="39" fontId="35" fillId="2" borderId="36" xfId="0" applyNumberFormat="1" applyFont="1" applyFill="1" applyBorder="1" applyAlignment="1"/>
    <xf numFmtId="164" fontId="72" fillId="0" borderId="0" xfId="0" applyNumberFormat="1" applyFont="1" applyFill="1" applyAlignment="1">
      <alignment horizontal="right"/>
    </xf>
    <xf numFmtId="0" fontId="73" fillId="0" borderId="0" xfId="0" applyNumberFormat="1" applyFont="1" applyAlignment="1"/>
    <xf numFmtId="2" fontId="0" fillId="0" borderId="0" xfId="0" applyNumberFormat="1">
      <alignment horizontal="left" wrapText="1"/>
    </xf>
    <xf numFmtId="0" fontId="8" fillId="0" borderId="0" xfId="0" applyNumberFormat="1" applyFont="1" applyFill="1" applyAlignment="1">
      <alignment horizontal="left"/>
    </xf>
    <xf numFmtId="17" fontId="48" fillId="0" borderId="0" xfId="0" applyNumberFormat="1" applyFont="1" applyFill="1" applyAlignment="1">
      <alignment horizontal="center"/>
    </xf>
    <xf numFmtId="7" fontId="27" fillId="0" borderId="0" xfId="0" applyNumberFormat="1" applyFont="1" applyFill="1" applyAlignment="1"/>
    <xf numFmtId="0" fontId="6" fillId="0" borderId="0" xfId="0" applyNumberFormat="1" applyFont="1" applyFill="1" applyAlignment="1">
      <alignment horizontal="centerContinuous"/>
    </xf>
    <xf numFmtId="0" fontId="19" fillId="0" borderId="0" xfId="0" applyNumberFormat="1" applyFont="1" applyFill="1" applyBorder="1" applyAlignment="1">
      <alignment horizontal="center"/>
    </xf>
    <xf numFmtId="167" fontId="66" fillId="0" borderId="0" xfId="0" applyNumberFormat="1" applyFont="1" applyFill="1" applyBorder="1" applyAlignment="1"/>
    <xf numFmtId="167" fontId="74" fillId="0" borderId="0" xfId="0" applyNumberFormat="1" applyFont="1" applyFill="1" applyBorder="1" applyAlignment="1"/>
    <xf numFmtId="167" fontId="75" fillId="0" borderId="0" xfId="0" applyNumberFormat="1" applyFont="1" applyFill="1" applyBorder="1" applyAlignment="1"/>
    <xf numFmtId="173" fontId="30" fillId="0" borderId="33" xfId="0" applyNumberFormat="1" applyFont="1" applyFill="1" applyBorder="1" applyAlignment="1">
      <alignment horizontal="right"/>
    </xf>
    <xf numFmtId="167" fontId="66" fillId="0" borderId="33" xfId="0" applyNumberFormat="1" applyFont="1" applyFill="1" applyBorder="1" applyAlignment="1"/>
    <xf numFmtId="167" fontId="66" fillId="0" borderId="0" xfId="0" applyNumberFormat="1" applyFont="1" applyFill="1" applyAlignment="1">
      <alignment horizontal="right"/>
    </xf>
    <xf numFmtId="167" fontId="6" fillId="0" borderId="0" xfId="0" applyNumberFormat="1" applyFont="1" applyFill="1" applyBorder="1" applyAlignment="1"/>
    <xf numFmtId="167" fontId="8" fillId="0" borderId="0" xfId="0" applyNumberFormat="1" applyFont="1" applyFill="1" applyBorder="1" applyAlignment="1"/>
    <xf numFmtId="37" fontId="8" fillId="0" borderId="0" xfId="0" applyNumberFormat="1" applyFont="1" applyFill="1" applyBorder="1" applyAlignment="1"/>
    <xf numFmtId="37" fontId="8" fillId="0" borderId="2" xfId="0" applyNumberFormat="1" applyFont="1" applyFill="1" applyBorder="1" applyAlignment="1"/>
    <xf numFmtId="164" fontId="0" fillId="0" borderId="0" xfId="0" applyFill="1">
      <alignment horizontal="left" wrapText="1"/>
    </xf>
    <xf numFmtId="0" fontId="6" fillId="0" borderId="0" xfId="0" applyNumberFormat="1" applyFont="1" applyFill="1" applyAlignment="1">
      <alignment horizontal="center"/>
    </xf>
    <xf numFmtId="171" fontId="43" fillId="0" borderId="0" xfId="0" applyNumberFormat="1" applyFont="1" applyFill="1" applyAlignment="1">
      <alignment horizontal="left"/>
    </xf>
    <xf numFmtId="171" fontId="25" fillId="0" borderId="0" xfId="0" applyNumberFormat="1" applyFont="1" applyFill="1" applyAlignment="1">
      <alignment horizontal="center"/>
    </xf>
    <xf numFmtId="37" fontId="31" fillId="0" borderId="0" xfId="0" applyNumberFormat="1" applyFont="1" applyFill="1" applyBorder="1" applyAlignment="1"/>
    <xf numFmtId="37" fontId="52" fillId="0" borderId="0" xfId="0" applyNumberFormat="1" applyFont="1" applyFill="1" applyAlignment="1"/>
    <xf numFmtId="37" fontId="6" fillId="0" borderId="25" xfId="0" applyNumberFormat="1" applyFont="1" applyFill="1" applyBorder="1" applyAlignment="1"/>
    <xf numFmtId="37" fontId="53" fillId="0" borderId="0" xfId="0" applyNumberFormat="1" applyFont="1" applyFill="1" applyAlignment="1"/>
    <xf numFmtId="37" fontId="25" fillId="0" borderId="25" xfId="0" applyNumberFormat="1" applyFont="1" applyFill="1" applyBorder="1" applyAlignment="1"/>
    <xf numFmtId="37" fontId="45" fillId="0" borderId="0" xfId="0" applyNumberFormat="1" applyFont="1" applyFill="1" applyBorder="1" applyAlignment="1"/>
    <xf numFmtId="37" fontId="6" fillId="0" borderId="0" xfId="0" applyNumberFormat="1" applyFont="1" applyFill="1" applyBorder="1" applyAlignment="1"/>
    <xf numFmtId="37" fontId="12" fillId="0" borderId="0" xfId="0" applyNumberFormat="1" applyFont="1" applyFill="1" applyBorder="1" applyAlignment="1"/>
    <xf numFmtId="0" fontId="8" fillId="0" borderId="0" xfId="0" applyNumberFormat="1" applyFont="1" applyFill="1" applyAlignment="1">
      <alignment horizontal="right"/>
    </xf>
    <xf numFmtId="37" fontId="6" fillId="0" borderId="3" xfId="0" applyNumberFormat="1" applyFont="1" applyFill="1" applyBorder="1" applyAlignment="1"/>
    <xf numFmtId="37" fontId="6" fillId="0" borderId="20" xfId="0" applyNumberFormat="1" applyFont="1" applyFill="1" applyBorder="1" applyAlignment="1"/>
    <xf numFmtId="0" fontId="6" fillId="0" borderId="25" xfId="0" applyNumberFormat="1" applyFont="1" applyFill="1" applyBorder="1" applyAlignment="1"/>
    <xf numFmtId="167" fontId="30" fillId="0" borderId="0" xfId="0" applyNumberFormat="1" applyFont="1" applyFill="1" applyAlignment="1">
      <alignment horizontal="center"/>
    </xf>
    <xf numFmtId="167" fontId="30" fillId="0" borderId="33" xfId="0" applyNumberFormat="1" applyFont="1" applyFill="1" applyBorder="1" applyAlignment="1">
      <alignment horizontal="center"/>
    </xf>
    <xf numFmtId="37" fontId="6" fillId="0" borderId="24" xfId="0" applyNumberFormat="1" applyFont="1" applyFill="1" applyBorder="1" applyAlignment="1"/>
    <xf numFmtId="5" fontId="8" fillId="0" borderId="5" xfId="0" applyNumberFormat="1" applyFont="1" applyFill="1" applyBorder="1" applyAlignment="1"/>
    <xf numFmtId="5" fontId="8" fillId="0" borderId="32" xfId="0" applyNumberFormat="1" applyFont="1" applyFill="1" applyBorder="1" applyAlignment="1"/>
    <xf numFmtId="37" fontId="8" fillId="0" borderId="0" xfId="0" applyNumberFormat="1" applyFont="1" applyFill="1" applyAlignment="1"/>
    <xf numFmtId="0" fontId="8" fillId="0" borderId="0" xfId="0" applyNumberFormat="1" applyFont="1" applyFill="1" applyAlignment="1"/>
    <xf numFmtId="0" fontId="8" fillId="0" borderId="0" xfId="0" applyNumberFormat="1" applyFont="1" applyFill="1" applyBorder="1" applyAlignment="1"/>
    <xf numFmtId="0" fontId="8" fillId="0" borderId="0" xfId="0" applyNumberFormat="1" applyFont="1" applyFill="1" applyBorder="1" applyAlignment="1">
      <alignment horizontal="center"/>
    </xf>
    <xf numFmtId="0" fontId="48" fillId="0" borderId="0" xfId="0" applyNumberFormat="1" applyFont="1" applyFill="1" applyBorder="1" applyAlignment="1"/>
    <xf numFmtId="164" fontId="5" fillId="0" borderId="0" xfId="0" applyFont="1" applyAlignment="1"/>
    <xf numFmtId="164" fontId="6" fillId="0" borderId="0" xfId="0" applyFont="1" applyAlignment="1"/>
    <xf numFmtId="164" fontId="6" fillId="0" borderId="0" xfId="0" applyFont="1" applyBorder="1" applyAlignment="1"/>
    <xf numFmtId="164" fontId="6" fillId="0" borderId="0" xfId="0" applyFont="1" applyFill="1" applyBorder="1" applyAlignment="1">
      <alignment horizontal="right"/>
    </xf>
    <xf numFmtId="164" fontId="6" fillId="0" borderId="0" xfId="0" applyFont="1" applyAlignment="1">
      <alignment horizontal="right"/>
    </xf>
    <xf numFmtId="164" fontId="66" fillId="0" borderId="0" xfId="0" applyFont="1" applyAlignment="1"/>
    <xf numFmtId="164" fontId="66" fillId="0" borderId="0" xfId="0" applyFont="1" applyAlignment="1">
      <alignment horizontal="left"/>
    </xf>
    <xf numFmtId="164" fontId="6" fillId="0" borderId="0" xfId="0" applyFont="1" applyAlignment="1">
      <alignment horizontal="left"/>
    </xf>
    <xf numFmtId="164" fontId="30" fillId="0" borderId="0" xfId="0" applyFont="1" applyBorder="1" applyAlignment="1">
      <alignment horizontal="right"/>
    </xf>
    <xf numFmtId="164" fontId="8" fillId="0" borderId="0" xfId="0" applyFont="1" applyAlignment="1">
      <alignment horizontal="right"/>
    </xf>
    <xf numFmtId="164" fontId="6" fillId="0" borderId="0" xfId="0" applyFont="1" applyAlignment="1">
      <alignment horizontal="center"/>
    </xf>
    <xf numFmtId="3" fontId="66" fillId="0" borderId="0" xfId="0" applyNumberFormat="1" applyFont="1" applyAlignment="1"/>
    <xf numFmtId="3" fontId="66" fillId="0" borderId="0" xfId="0" applyNumberFormat="1" applyFont="1" applyBorder="1" applyAlignment="1"/>
    <xf numFmtId="3" fontId="6" fillId="0" borderId="0" xfId="0" applyNumberFormat="1" applyFont="1" applyAlignment="1"/>
    <xf numFmtId="3" fontId="30" fillId="0" borderId="0" xfId="0" applyNumberFormat="1" applyFont="1" applyBorder="1" applyAlignment="1"/>
    <xf numFmtId="3" fontId="6" fillId="0" borderId="0" xfId="0" applyNumberFormat="1" applyFont="1" applyBorder="1" applyAlignment="1"/>
    <xf numFmtId="1" fontId="6" fillId="0" borderId="0" xfId="0" applyNumberFormat="1" applyFont="1" applyBorder="1" applyAlignment="1"/>
    <xf numFmtId="164" fontId="8" fillId="0" borderId="0" xfId="0" applyFont="1" applyAlignment="1"/>
    <xf numFmtId="164" fontId="48" fillId="0" borderId="0" xfId="0" applyFont="1" applyBorder="1" applyAlignment="1">
      <alignment horizontal="right"/>
    </xf>
    <xf numFmtId="0" fontId="17" fillId="0" borderId="0" xfId="0" applyNumberFormat="1" applyFont="1" applyFill="1" applyAlignment="1">
      <alignment horizontal="center"/>
    </xf>
    <xf numFmtId="17" fontId="51" fillId="0" borderId="0" xfId="0" applyNumberFormat="1" applyFont="1" applyFill="1" applyAlignment="1">
      <alignment horizontal="center"/>
    </xf>
    <xf numFmtId="5" fontId="37" fillId="0" borderId="0" xfId="0" applyNumberFormat="1" applyFont="1" applyFill="1" applyAlignment="1">
      <alignment horizontal="right" vertical="center"/>
    </xf>
    <xf numFmtId="5" fontId="8" fillId="0" borderId="4" xfId="0" applyNumberFormat="1" applyFont="1" applyFill="1" applyBorder="1" applyAlignment="1"/>
    <xf numFmtId="5" fontId="8" fillId="0" borderId="30" xfId="0" applyNumberFormat="1" applyFont="1" applyFill="1" applyBorder="1" applyAlignment="1"/>
    <xf numFmtId="5" fontId="8" fillId="0" borderId="0" xfId="0" applyNumberFormat="1" applyFont="1" applyFill="1" applyBorder="1" applyAlignment="1"/>
    <xf numFmtId="5" fontId="8" fillId="0" borderId="25" xfId="0" applyNumberFormat="1" applyFont="1" applyFill="1" applyBorder="1" applyAlignment="1"/>
    <xf numFmtId="5" fontId="78" fillId="0" borderId="0" xfId="0" applyNumberFormat="1" applyFont="1" applyFill="1" applyBorder="1" applyAlignment="1">
      <alignment horizontal="center" vertical="center"/>
    </xf>
    <xf numFmtId="7" fontId="52" fillId="0" borderId="0" xfId="0" applyNumberFormat="1" applyFont="1" applyFill="1" applyAlignment="1"/>
    <xf numFmtId="0" fontId="13" fillId="0" borderId="0" xfId="0" applyNumberFormat="1" applyFont="1" applyFill="1" applyAlignment="1">
      <alignment horizontal="right"/>
    </xf>
    <xf numFmtId="5" fontId="13" fillId="0" borderId="4" xfId="0" applyNumberFormat="1" applyFont="1" applyFill="1" applyBorder="1" applyAlignment="1"/>
    <xf numFmtId="5" fontId="13" fillId="0" borderId="30" xfId="0" applyNumberFormat="1" applyFont="1" applyFill="1" applyBorder="1" applyAlignment="1"/>
    <xf numFmtId="164" fontId="6" fillId="0" borderId="0" xfId="0" applyFont="1">
      <alignment horizontal="left" wrapText="1"/>
    </xf>
    <xf numFmtId="164" fontId="12" fillId="0" borderId="0" xfId="0" applyFont="1" applyAlignment="1">
      <alignment horizontal="left"/>
    </xf>
    <xf numFmtId="164" fontId="6" fillId="0" borderId="0" xfId="0" applyFont="1" applyAlignment="1">
      <alignment horizontal="center" wrapText="1"/>
    </xf>
    <xf numFmtId="167" fontId="6" fillId="0" borderId="0" xfId="0" applyNumberFormat="1" applyFont="1" applyAlignment="1">
      <alignment horizontal="left" wrapText="1"/>
    </xf>
    <xf numFmtId="0" fontId="79" fillId="0" borderId="0" xfId="0" applyNumberFormat="1" applyFont="1" applyFill="1" applyBorder="1" applyAlignment="1">
      <alignment horizontal="right"/>
    </xf>
    <xf numFmtId="164" fontId="30" fillId="0" borderId="0" xfId="0" applyFont="1" applyFill="1" applyBorder="1" applyAlignment="1">
      <alignment horizontal="left"/>
    </xf>
    <xf numFmtId="164" fontId="30" fillId="0" borderId="0" xfId="0" applyFont="1" applyFill="1" applyBorder="1">
      <alignment horizontal="left" wrapText="1"/>
    </xf>
    <xf numFmtId="164" fontId="48" fillId="0" borderId="0" xfId="0" applyFont="1" applyFill="1" applyBorder="1" applyAlignment="1">
      <alignment horizontal="center" wrapText="1"/>
    </xf>
    <xf numFmtId="164" fontId="30" fillId="0" borderId="0" xfId="0" applyFont="1" applyFill="1" applyBorder="1" applyAlignment="1">
      <alignment horizontal="right"/>
    </xf>
    <xf numFmtId="167" fontId="30" fillId="0" borderId="0" xfId="0" applyNumberFormat="1" applyFont="1" applyFill="1" applyBorder="1" applyAlignment="1">
      <alignment horizontal="right" wrapText="1"/>
    </xf>
    <xf numFmtId="164" fontId="6" fillId="0" borderId="0" xfId="0" applyFont="1" applyFill="1" applyBorder="1">
      <alignment horizontal="left" wrapText="1"/>
    </xf>
    <xf numFmtId="164" fontId="48" fillId="0" borderId="0" xfId="0" applyFont="1" applyFill="1" applyBorder="1" applyAlignment="1">
      <alignment horizontal="right"/>
    </xf>
    <xf numFmtId="0" fontId="6" fillId="0" borderId="0" xfId="0" applyNumberFormat="1" applyFont="1" applyFill="1" applyBorder="1" applyAlignment="1">
      <alignment horizontal="right"/>
    </xf>
    <xf numFmtId="0" fontId="48" fillId="0" borderId="0" xfId="0" applyNumberFormat="1" applyFont="1" applyFill="1" applyBorder="1" applyAlignment="1">
      <alignment horizontal="right"/>
    </xf>
    <xf numFmtId="0" fontId="35" fillId="0" borderId="0" xfId="0" applyNumberFormat="1" applyFont="1" applyFill="1" applyBorder="1" applyAlignment="1">
      <alignment horizontal="left"/>
    </xf>
    <xf numFmtId="17" fontId="2" fillId="0" borderId="0" xfId="0" applyNumberFormat="1" applyFont="1" applyBorder="1" applyAlignment="1">
      <alignment horizontal="center"/>
    </xf>
    <xf numFmtId="0" fontId="49" fillId="0" borderId="0" xfId="0" applyNumberFormat="1" applyFont="1" applyFill="1" applyBorder="1" applyAlignment="1">
      <alignment horizontal="left"/>
    </xf>
    <xf numFmtId="164" fontId="49" fillId="0" borderId="0" xfId="0" applyNumberFormat="1" applyFont="1" applyFill="1" applyBorder="1" applyAlignment="1">
      <alignment horizontal="right"/>
    </xf>
    <xf numFmtId="175" fontId="49" fillId="0" borderId="0" xfId="0" applyNumberFormat="1" applyFont="1" applyFill="1" applyBorder="1" applyAlignment="1"/>
    <xf numFmtId="175" fontId="80" fillId="0" borderId="0" xfId="0" applyNumberFormat="1" applyFont="1" applyFill="1" applyBorder="1" applyAlignment="1"/>
    <xf numFmtId="164" fontId="81" fillId="0" borderId="0" xfId="0" applyFont="1" applyAlignment="1">
      <alignment horizontal="right" wrapText="1"/>
    </xf>
    <xf numFmtId="164" fontId="6" fillId="0" borderId="0" xfId="0" applyFont="1" applyAlignment="1">
      <alignment horizontal="right" wrapText="1"/>
    </xf>
    <xf numFmtId="7" fontId="77" fillId="0" borderId="0" xfId="0" applyNumberFormat="1" applyFont="1" applyAlignment="1">
      <alignment horizontal="right" wrapText="1"/>
    </xf>
    <xf numFmtId="164" fontId="25" fillId="0" borderId="0" xfId="0" applyFont="1" applyAlignment="1">
      <alignment horizontal="right" wrapText="1"/>
    </xf>
    <xf numFmtId="7" fontId="0" fillId="0" borderId="0" xfId="0" applyNumberFormat="1" applyAlignment="1">
      <alignment horizontal="right" wrapText="1"/>
    </xf>
    <xf numFmtId="17" fontId="0" fillId="0" borderId="0" xfId="0" applyNumberFormat="1" applyFill="1" applyBorder="1" applyAlignment="1"/>
    <xf numFmtId="5" fontId="8" fillId="0" borderId="0" xfId="0" applyNumberFormat="1" applyFont="1" applyFill="1" applyBorder="1" applyAlignment="1">
      <alignment horizontal="right"/>
    </xf>
    <xf numFmtId="0" fontId="0" fillId="0" borderId="0" xfId="0" applyNumberFormat="1" applyFill="1" applyBorder="1" applyAlignment="1">
      <alignment wrapText="1"/>
    </xf>
    <xf numFmtId="0" fontId="0" fillId="0" borderId="0" xfId="0" applyNumberFormat="1" applyFill="1" applyBorder="1" applyAlignment="1"/>
    <xf numFmtId="43" fontId="6" fillId="0" borderId="0" xfId="0" applyNumberFormat="1" applyFont="1" applyFill="1" applyBorder="1" applyAlignment="1"/>
    <xf numFmtId="167" fontId="6" fillId="0" borderId="0" xfId="0" applyNumberFormat="1" applyFont="1" applyFill="1" applyBorder="1" applyAlignment="1">
      <alignment horizontal="right"/>
    </xf>
    <xf numFmtId="0" fontId="0" fillId="0" borderId="0" xfId="0" applyNumberFormat="1" applyFill="1" applyBorder="1" applyAlignment="1">
      <alignment horizontal="center"/>
    </xf>
    <xf numFmtId="0" fontId="0" fillId="0" borderId="0" xfId="0" applyNumberFormat="1" applyFill="1" applyBorder="1" applyAlignment="1">
      <alignment horizontal="left" indent="1"/>
    </xf>
    <xf numFmtId="165" fontId="50" fillId="0" borderId="0" xfId="0" applyNumberFormat="1" applyFont="1" applyFill="1" applyBorder="1" applyAlignment="1">
      <alignment horizontal="left" vertical="center"/>
    </xf>
    <xf numFmtId="0" fontId="11" fillId="0" borderId="7" xfId="0" applyNumberFormat="1" applyFont="1" applyFill="1" applyBorder="1" applyAlignment="1">
      <alignment horizontal="left"/>
    </xf>
    <xf numFmtId="43" fontId="8" fillId="0" borderId="7" xfId="0" applyNumberFormat="1" applyFont="1" applyFill="1" applyBorder="1" applyAlignment="1"/>
    <xf numFmtId="37" fontId="11" fillId="0" borderId="7" xfId="0" applyNumberFormat="1" applyFont="1" applyFill="1" applyBorder="1" applyAlignment="1"/>
    <xf numFmtId="37" fontId="10" fillId="0" borderId="7" xfId="0" applyNumberFormat="1" applyFont="1" applyFill="1" applyBorder="1" applyAlignment="1"/>
    <xf numFmtId="37" fontId="10" fillId="0" borderId="52" xfId="0" applyNumberFormat="1" applyFont="1" applyFill="1" applyBorder="1" applyAlignment="1"/>
    <xf numFmtId="0" fontId="6" fillId="0" borderId="0" xfId="0" applyNumberFormat="1" applyFont="1" applyFill="1" applyBorder="1" applyAlignment="1"/>
    <xf numFmtId="0" fontId="11" fillId="0" borderId="29" xfId="0" applyNumberFormat="1" applyFont="1" applyFill="1" applyBorder="1" applyAlignment="1">
      <alignment horizontal="left"/>
    </xf>
    <xf numFmtId="167" fontId="10" fillId="0" borderId="29" xfId="0" applyNumberFormat="1" applyFont="1" applyFill="1" applyBorder="1" applyAlignment="1"/>
    <xf numFmtId="0" fontId="11" fillId="0" borderId="0" xfId="0" applyNumberFormat="1" applyFont="1" applyFill="1" applyBorder="1" applyAlignment="1">
      <alignment horizontal="left"/>
    </xf>
    <xf numFmtId="165" fontId="11" fillId="0" borderId="0" xfId="0" applyNumberFormat="1" applyFont="1" applyFill="1" applyBorder="1" applyAlignment="1"/>
    <xf numFmtId="49" fontId="41" fillId="0" borderId="0" xfId="0" applyNumberFormat="1" applyFont="1" applyFill="1" applyBorder="1" applyAlignment="1">
      <alignment horizontal="center" vertical="top"/>
    </xf>
    <xf numFmtId="0" fontId="11" fillId="0" borderId="0" xfId="0" applyNumberFormat="1" applyFont="1" applyFill="1" applyBorder="1" applyAlignment="1">
      <alignment horizontal="right" vertical="top"/>
    </xf>
    <xf numFmtId="170" fontId="14" fillId="0" borderId="0" xfId="0" applyNumberFormat="1" applyFont="1" applyFill="1" applyBorder="1" applyAlignment="1"/>
    <xf numFmtId="164" fontId="6" fillId="0" borderId="2" xfId="0" applyFont="1" applyFill="1" applyBorder="1">
      <alignment horizontal="left" wrapText="1"/>
    </xf>
    <xf numFmtId="0" fontId="6" fillId="0" borderId="0" xfId="0" applyNumberFormat="1" applyFont="1" applyFill="1" applyAlignment="1">
      <alignment horizontal="center" wrapText="1"/>
    </xf>
    <xf numFmtId="165" fontId="62" fillId="0" borderId="0" xfId="0" applyNumberFormat="1" applyFont="1" applyFill="1" applyAlignment="1"/>
    <xf numFmtId="167" fontId="6" fillId="0" borderId="0" xfId="0" applyNumberFormat="1" applyFont="1" applyFill="1" applyAlignment="1">
      <alignment horizontal="left" wrapText="1"/>
    </xf>
    <xf numFmtId="167" fontId="0" fillId="0" borderId="0" xfId="0" applyNumberFormat="1" applyFont="1" applyFill="1" applyAlignment="1"/>
    <xf numFmtId="0" fontId="2" fillId="0" borderId="50" xfId="0" applyNumberFormat="1" applyFont="1" applyFill="1" applyBorder="1" applyAlignment="1">
      <alignment horizontal="right"/>
    </xf>
    <xf numFmtId="0" fontId="2" fillId="0" borderId="6" xfId="0" applyNumberFormat="1" applyFont="1" applyFill="1" applyBorder="1" applyAlignment="1">
      <alignment horizontal="center"/>
    </xf>
    <xf numFmtId="0" fontId="2" fillId="0" borderId="7" xfId="0" applyNumberFormat="1" applyFont="1" applyFill="1" applyBorder="1" applyAlignment="1">
      <alignment horizontal="center"/>
    </xf>
    <xf numFmtId="0" fontId="2" fillId="0" borderId="8" xfId="0" applyNumberFormat="1" applyFont="1" applyFill="1" applyBorder="1" applyAlignment="1">
      <alignment horizontal="center" wrapText="1"/>
    </xf>
    <xf numFmtId="0" fontId="1" fillId="0" borderId="28" xfId="0" applyNumberFormat="1" applyFont="1" applyFill="1" applyBorder="1" applyAlignment="1">
      <alignment horizontal="right"/>
    </xf>
    <xf numFmtId="0" fontId="1" fillId="0" borderId="15" xfId="0" applyNumberFormat="1" applyFont="1" applyFill="1" applyBorder="1" applyAlignment="1"/>
    <xf numFmtId="0" fontId="1" fillId="0" borderId="16" xfId="0" applyNumberFormat="1" applyFont="1" applyFill="1" applyBorder="1" applyAlignment="1"/>
    <xf numFmtId="0" fontId="1" fillId="0" borderId="2" xfId="0" applyNumberFormat="1" applyFont="1" applyFill="1" applyBorder="1" applyAlignment="1"/>
    <xf numFmtId="37" fontId="1" fillId="0" borderId="17" xfId="0" applyNumberFormat="1" applyFont="1" applyFill="1" applyBorder="1" applyAlignment="1"/>
    <xf numFmtId="0" fontId="1" fillId="0" borderId="9" xfId="0" applyNumberFormat="1" applyFont="1" applyFill="1" applyBorder="1" applyAlignment="1">
      <alignment horizontal="right"/>
    </xf>
    <xf numFmtId="5" fontId="1" fillId="0" borderId="10" xfId="0" applyNumberFormat="1" applyFont="1" applyFill="1" applyBorder="1" applyAlignment="1"/>
    <xf numFmtId="5" fontId="1" fillId="0" borderId="11" xfId="0" applyNumberFormat="1" applyFont="1" applyFill="1" applyBorder="1" applyAlignment="1"/>
    <xf numFmtId="5" fontId="1" fillId="0" borderId="12" xfId="0" applyNumberFormat="1" applyFont="1" applyFill="1" applyBorder="1" applyAlignment="1"/>
    <xf numFmtId="0" fontId="1" fillId="0" borderId="10" xfId="0" applyNumberFormat="1" applyFont="1" applyFill="1" applyBorder="1" applyAlignment="1"/>
    <xf numFmtId="0" fontId="1" fillId="0" borderId="11" xfId="0" applyNumberFormat="1" applyFont="1" applyFill="1" applyBorder="1" applyAlignment="1"/>
    <xf numFmtId="0" fontId="1" fillId="0" borderId="0" xfId="0" applyNumberFormat="1" applyFont="1" applyFill="1" applyBorder="1" applyAlignment="1"/>
    <xf numFmtId="37" fontId="1" fillId="0" borderId="12" xfId="0" applyNumberFormat="1" applyFont="1" applyFill="1" applyBorder="1" applyAlignment="1"/>
    <xf numFmtId="0" fontId="1" fillId="0" borderId="13" xfId="0" applyNumberFormat="1" applyFont="1" applyFill="1" applyBorder="1" applyAlignment="1"/>
    <xf numFmtId="0" fontId="2" fillId="0" borderId="18" xfId="0" applyNumberFormat="1" applyFont="1" applyFill="1" applyBorder="1" applyAlignment="1">
      <alignment horizontal="right"/>
    </xf>
    <xf numFmtId="5" fontId="1" fillId="0" borderId="19" xfId="0" applyNumberFormat="1" applyFont="1" applyFill="1" applyBorder="1" applyAlignment="1"/>
    <xf numFmtId="5" fontId="1" fillId="0" borderId="20" xfId="0" applyNumberFormat="1" applyFont="1" applyFill="1" applyBorder="1" applyAlignment="1"/>
    <xf numFmtId="5" fontId="1" fillId="0" borderId="21" xfId="0" applyNumberFormat="1" applyFont="1" applyFill="1" applyBorder="1" applyAlignment="1"/>
    <xf numFmtId="164" fontId="8" fillId="0" borderId="0" xfId="0" applyFont="1" applyFill="1" applyAlignment="1"/>
    <xf numFmtId="164" fontId="6" fillId="0" borderId="39" xfId="0" applyFont="1" applyFill="1" applyBorder="1" applyAlignment="1"/>
    <xf numFmtId="171" fontId="30" fillId="0" borderId="37" xfId="0" applyNumberFormat="1" applyFont="1" applyFill="1" applyBorder="1" applyAlignment="1">
      <alignment horizontal="left"/>
    </xf>
    <xf numFmtId="171" fontId="30" fillId="0" borderId="27" xfId="0" applyNumberFormat="1" applyFont="1" applyFill="1" applyBorder="1" applyAlignment="1">
      <alignment horizontal="left"/>
    </xf>
    <xf numFmtId="171" fontId="6" fillId="0" borderId="27" xfId="0" applyNumberFormat="1" applyFont="1" applyFill="1" applyBorder="1" applyAlignment="1">
      <alignment horizontal="left"/>
    </xf>
    <xf numFmtId="164" fontId="6" fillId="0" borderId="40" xfId="0" applyFont="1" applyFill="1" applyBorder="1" applyAlignment="1"/>
    <xf numFmtId="167" fontId="66" fillId="0" borderId="37" xfId="0" applyNumberFormat="1" applyFont="1" applyFill="1" applyBorder="1" applyAlignment="1"/>
    <xf numFmtId="167" fontId="66" fillId="0" borderId="42" xfId="0" applyNumberFormat="1" applyFont="1" applyFill="1" applyBorder="1" applyAlignment="1"/>
    <xf numFmtId="167" fontId="30" fillId="0" borderId="37" xfId="0" applyNumberFormat="1" applyFont="1" applyFill="1" applyBorder="1" applyAlignment="1"/>
    <xf numFmtId="164" fontId="6" fillId="0" borderId="44" xfId="0" applyFont="1" applyFill="1" applyBorder="1" applyAlignment="1"/>
    <xf numFmtId="164" fontId="6" fillId="0" borderId="45" xfId="0" applyFont="1" applyFill="1" applyBorder="1" applyAlignment="1"/>
    <xf numFmtId="167" fontId="6" fillId="0" borderId="44" xfId="0" applyNumberFormat="1" applyFont="1" applyFill="1" applyBorder="1" applyAlignment="1"/>
    <xf numFmtId="167" fontId="6" fillId="0" borderId="26" xfId="0" applyNumberFormat="1" applyFont="1" applyFill="1" applyBorder="1" applyAlignment="1"/>
    <xf numFmtId="167" fontId="6" fillId="0" borderId="46" xfId="0" applyNumberFormat="1" applyFont="1" applyFill="1" applyBorder="1" applyAlignment="1"/>
    <xf numFmtId="164" fontId="6" fillId="0" borderId="47" xfId="0" applyFont="1" applyFill="1" applyBorder="1" applyAlignment="1"/>
    <xf numFmtId="167" fontId="6" fillId="0" borderId="2" xfId="0" applyNumberFormat="1" applyFont="1" applyFill="1" applyBorder="1" applyAlignment="1"/>
    <xf numFmtId="167" fontId="6" fillId="0" borderId="16" xfId="0" applyNumberFormat="1" applyFont="1" applyFill="1" applyBorder="1" applyAlignment="1"/>
    <xf numFmtId="164" fontId="6" fillId="0" borderId="25" xfId="0" applyFont="1" applyFill="1" applyBorder="1" applyAlignment="1"/>
    <xf numFmtId="167" fontId="6" fillId="0" borderId="33" xfId="0" applyNumberFormat="1" applyFont="1" applyFill="1" applyBorder="1" applyAlignment="1"/>
    <xf numFmtId="167" fontId="6" fillId="0" borderId="14" xfId="0" applyNumberFormat="1" applyFont="1" applyFill="1" applyBorder="1" applyAlignment="1"/>
    <xf numFmtId="164" fontId="6" fillId="0" borderId="24" xfId="0" applyFont="1" applyFill="1" applyBorder="1" applyAlignment="1"/>
    <xf numFmtId="167" fontId="32" fillId="0" borderId="33" xfId="0" applyNumberFormat="1" applyFont="1" applyFill="1" applyBorder="1" applyAlignment="1"/>
    <xf numFmtId="167" fontId="32" fillId="0" borderId="14" xfId="0" applyNumberFormat="1" applyFont="1" applyFill="1" applyBorder="1" applyAlignment="1"/>
    <xf numFmtId="171" fontId="6" fillId="0" borderId="37" xfId="0" applyNumberFormat="1" applyFont="1" applyFill="1" applyBorder="1" applyAlignment="1">
      <alignment horizontal="left"/>
    </xf>
    <xf numFmtId="171" fontId="6" fillId="0" borderId="48" xfId="0" applyNumberFormat="1" applyFont="1" applyFill="1" applyBorder="1" applyAlignment="1">
      <alignment horizontal="left"/>
    </xf>
    <xf numFmtId="0" fontId="8" fillId="0" borderId="47" xfId="0" applyNumberFormat="1" applyFont="1" applyFill="1" applyBorder="1" applyAlignment="1"/>
    <xf numFmtId="0" fontId="8" fillId="0" borderId="25" xfId="0" applyNumberFormat="1" applyFont="1" applyFill="1" applyBorder="1" applyAlignment="1"/>
    <xf numFmtId="167" fontId="6" fillId="0" borderId="11" xfId="0" applyNumberFormat="1" applyFont="1" applyFill="1" applyBorder="1" applyAlignment="1"/>
    <xf numFmtId="0" fontId="8" fillId="0" borderId="24" xfId="0" applyNumberFormat="1" applyFont="1" applyFill="1" applyBorder="1" applyAlignment="1"/>
    <xf numFmtId="43" fontId="6" fillId="0" borderId="33" xfId="0" applyNumberFormat="1" applyFont="1" applyFill="1" applyBorder="1" applyAlignment="1"/>
    <xf numFmtId="0" fontId="17" fillId="0" borderId="47" xfId="0" applyNumberFormat="1" applyFont="1" applyFill="1" applyBorder="1" applyAlignment="1"/>
    <xf numFmtId="43" fontId="6" fillId="0" borderId="2" xfId="0" applyNumberFormat="1" applyFont="1" applyFill="1" applyBorder="1" applyAlignment="1"/>
    <xf numFmtId="0" fontId="17" fillId="0" borderId="25" xfId="0" applyNumberFormat="1" applyFont="1" applyFill="1" applyBorder="1" applyAlignment="1"/>
    <xf numFmtId="0" fontId="61" fillId="0" borderId="24" xfId="0" applyNumberFormat="1" applyFont="1" applyFill="1" applyBorder="1" applyAlignment="1"/>
    <xf numFmtId="167" fontId="8" fillId="0" borderId="33" xfId="0" applyNumberFormat="1" applyFont="1" applyFill="1" applyBorder="1" applyAlignment="1"/>
    <xf numFmtId="167" fontId="8" fillId="0" borderId="14" xfId="0" applyNumberFormat="1" applyFont="1" applyFill="1" applyBorder="1" applyAlignment="1"/>
    <xf numFmtId="0" fontId="46" fillId="0" borderId="0" xfId="0" applyNumberFormat="1" applyFont="1" applyFill="1" applyAlignment="1"/>
    <xf numFmtId="0" fontId="47" fillId="0" borderId="0" xfId="0" applyNumberFormat="1" applyFont="1" applyFill="1" applyAlignment="1"/>
    <xf numFmtId="0" fontId="47" fillId="0" borderId="0" xfId="0" applyNumberFormat="1" applyFont="1" applyFill="1" applyAlignment="1">
      <alignment horizontal="center"/>
    </xf>
    <xf numFmtId="0" fontId="47" fillId="0" borderId="25" xfId="0" applyNumberFormat="1" applyFont="1" applyFill="1" applyBorder="1" applyAlignment="1"/>
    <xf numFmtId="0" fontId="30" fillId="0" borderId="0" xfId="0" applyNumberFormat="1" applyFont="1" applyFill="1" applyAlignment="1"/>
    <xf numFmtId="0" fontId="12" fillId="0" borderId="25" xfId="0" applyNumberFormat="1" applyFont="1" applyFill="1" applyBorder="1" applyAlignment="1">
      <alignment horizontal="center"/>
    </xf>
    <xf numFmtId="0" fontId="48" fillId="0" borderId="0" xfId="0" applyNumberFormat="1" applyFont="1" applyFill="1" applyAlignment="1"/>
    <xf numFmtId="17" fontId="48" fillId="0" borderId="25" xfId="0" applyNumberFormat="1" applyFont="1" applyFill="1" applyBorder="1" applyAlignment="1">
      <alignment horizontal="center"/>
    </xf>
    <xf numFmtId="0" fontId="30" fillId="0" borderId="0" xfId="0" applyNumberFormat="1" applyFont="1" applyFill="1" applyAlignment="1">
      <alignment horizontal="right"/>
    </xf>
    <xf numFmtId="167" fontId="30" fillId="0" borderId="0" xfId="0" applyNumberFormat="1" applyFont="1" applyFill="1" applyBorder="1" applyAlignment="1"/>
    <xf numFmtId="167" fontId="30" fillId="0" borderId="25" xfId="0" applyNumberFormat="1" applyFont="1" applyFill="1" applyBorder="1" applyAlignment="1"/>
    <xf numFmtId="7" fontId="30" fillId="0" borderId="30" xfId="0" applyNumberFormat="1" applyFont="1" applyFill="1" applyBorder="1" applyAlignment="1"/>
    <xf numFmtId="7" fontId="30" fillId="0" borderId="4" xfId="0" applyNumberFormat="1" applyFont="1" applyFill="1" applyBorder="1" applyAlignment="1"/>
    <xf numFmtId="7" fontId="30" fillId="0" borderId="0" xfId="0" applyNumberFormat="1" applyFont="1" applyFill="1" applyBorder="1" applyAlignment="1"/>
    <xf numFmtId="5" fontId="30" fillId="0" borderId="49" xfId="0" applyNumberFormat="1" applyFont="1" applyFill="1" applyBorder="1" applyAlignment="1"/>
    <xf numFmtId="5" fontId="48" fillId="0" borderId="32" xfId="0" applyNumberFormat="1" applyFont="1" applyFill="1" applyBorder="1" applyAlignment="1"/>
    <xf numFmtId="0" fontId="30" fillId="0" borderId="25" xfId="0" applyNumberFormat="1" applyFont="1" applyFill="1" applyBorder="1" applyAlignment="1"/>
    <xf numFmtId="7" fontId="66" fillId="0" borderId="30" xfId="0" applyNumberFormat="1" applyFont="1" applyFill="1" applyBorder="1" applyAlignment="1"/>
    <xf numFmtId="7" fontId="66" fillId="0" borderId="31" xfId="0" applyNumberFormat="1" applyFont="1" applyFill="1" applyBorder="1" applyAlignment="1"/>
    <xf numFmtId="7" fontId="30" fillId="0" borderId="0" xfId="0" applyNumberFormat="1" applyFont="1" applyFill="1" applyAlignment="1"/>
    <xf numFmtId="43" fontId="47" fillId="0" borderId="0" xfId="0" applyNumberFormat="1" applyFont="1" applyFill="1" applyAlignment="1"/>
    <xf numFmtId="167" fontId="47" fillId="0" borderId="0" xfId="0" applyNumberFormat="1" applyFont="1" applyFill="1" applyAlignment="1"/>
    <xf numFmtId="14" fontId="47" fillId="0" borderId="0" xfId="0" applyNumberFormat="1" applyFont="1" applyFill="1" applyAlignment="1"/>
    <xf numFmtId="0" fontId="8" fillId="0" borderId="0" xfId="0" applyNumberFormat="1" applyFont="1" applyFill="1" applyAlignment="1" applyProtection="1">
      <alignment horizontal="left"/>
      <protection locked="0"/>
    </xf>
    <xf numFmtId="0" fontId="8" fillId="0" borderId="0" xfId="0" applyNumberFormat="1" applyFont="1" applyFill="1" applyAlignment="1" applyProtection="1">
      <alignment horizontal="centerContinuous"/>
      <protection locked="0"/>
    </xf>
    <xf numFmtId="0" fontId="6" fillId="0" borderId="0" xfId="0" applyNumberFormat="1" applyFont="1" applyFill="1" applyAlignment="1" applyProtection="1">
      <alignment horizontal="centerContinuous"/>
      <protection locked="0"/>
    </xf>
    <xf numFmtId="0" fontId="8" fillId="0" borderId="0" xfId="0" applyNumberFormat="1" applyFont="1" applyFill="1" applyAlignment="1" applyProtection="1">
      <protection locked="0"/>
    </xf>
    <xf numFmtId="0" fontId="6" fillId="0" borderId="33" xfId="0" applyNumberFormat="1" applyFont="1" applyFill="1" applyBorder="1" applyAlignment="1"/>
    <xf numFmtId="0" fontId="19" fillId="0" borderId="0" xfId="0" applyNumberFormat="1" applyFont="1" applyFill="1" applyAlignment="1"/>
    <xf numFmtId="0" fontId="14" fillId="0" borderId="0" xfId="0" applyNumberFormat="1" applyFont="1" applyFill="1" applyAlignment="1">
      <alignment horizontal="center"/>
    </xf>
    <xf numFmtId="0" fontId="19" fillId="0" borderId="0" xfId="0" quotePrefix="1" applyNumberFormat="1" applyFont="1" applyFill="1" applyAlignment="1">
      <alignment horizontal="center"/>
    </xf>
    <xf numFmtId="0" fontId="18" fillId="0" borderId="0" xfId="0" applyNumberFormat="1" applyFont="1" applyFill="1" applyAlignment="1"/>
    <xf numFmtId="173" fontId="66" fillId="0" borderId="0" xfId="0" applyNumberFormat="1" applyFont="1" applyFill="1" applyAlignment="1">
      <alignment horizontal="right"/>
    </xf>
    <xf numFmtId="0" fontId="38" fillId="0" borderId="0" xfId="0" applyNumberFormat="1" applyFont="1" applyFill="1" applyAlignment="1">
      <alignment horizontal="right"/>
    </xf>
    <xf numFmtId="10" fontId="6" fillId="0" borderId="22" xfId="0" applyNumberFormat="1" applyFont="1" applyFill="1" applyBorder="1" applyAlignment="1">
      <alignment horizontal="center"/>
    </xf>
    <xf numFmtId="173" fontId="74" fillId="0" borderId="0" xfId="0" applyNumberFormat="1" applyFont="1" applyFill="1" applyAlignment="1">
      <alignment horizontal="right"/>
    </xf>
    <xf numFmtId="167" fontId="74" fillId="0" borderId="0" xfId="0" applyNumberFormat="1" applyFont="1" applyFill="1" applyAlignment="1">
      <alignment horizontal="right"/>
    </xf>
    <xf numFmtId="10" fontId="6" fillId="0" borderId="0" xfId="0" applyNumberFormat="1" applyFont="1" applyFill="1" applyAlignment="1"/>
    <xf numFmtId="176" fontId="6" fillId="0" borderId="0" xfId="0" applyNumberFormat="1" applyFont="1" applyFill="1" applyAlignment="1"/>
    <xf numFmtId="177" fontId="6" fillId="0" borderId="0" xfId="0" applyNumberFormat="1" applyFont="1" applyFill="1" applyAlignment="1"/>
    <xf numFmtId="167" fontId="6" fillId="0" borderId="0" xfId="0" applyNumberFormat="1" applyFont="1" applyFill="1" applyAlignment="1">
      <alignment horizontal="right"/>
    </xf>
    <xf numFmtId="164" fontId="76" fillId="0" borderId="0" xfId="0" applyFont="1" applyFill="1" applyAlignment="1">
      <alignment horizontal="left"/>
    </xf>
    <xf numFmtId="172" fontId="6" fillId="0" borderId="0" xfId="0" applyNumberFormat="1" applyFont="1" applyFill="1" applyAlignment="1"/>
    <xf numFmtId="167" fontId="0" fillId="0" borderId="0" xfId="0" applyNumberFormat="1" applyFont="1" applyFill="1" applyAlignment="1">
      <alignment horizontal="left" wrapText="1"/>
    </xf>
    <xf numFmtId="0" fontId="16" fillId="0" borderId="0" xfId="0" applyNumberFormat="1" applyFont="1" applyFill="1" applyAlignment="1"/>
    <xf numFmtId="0" fontId="8" fillId="0" borderId="0" xfId="0" applyNumberFormat="1" applyFont="1" applyFill="1" applyAlignment="1">
      <alignment horizontal="center"/>
    </xf>
    <xf numFmtId="0" fontId="26" fillId="0" borderId="25" xfId="0" applyNumberFormat="1" applyFont="1" applyFill="1" applyBorder="1" applyAlignment="1">
      <alignment horizontal="center"/>
    </xf>
    <xf numFmtId="0" fontId="12" fillId="0" borderId="0" xfId="0" applyNumberFormat="1" applyFont="1" applyFill="1" applyAlignment="1"/>
    <xf numFmtId="0" fontId="25" fillId="0" borderId="0" xfId="0" applyNumberFormat="1" applyFont="1" applyFill="1" applyAlignment="1">
      <alignment horizontal="right"/>
    </xf>
    <xf numFmtId="0" fontId="12" fillId="0" borderId="0" xfId="0" applyNumberFormat="1" applyFont="1" applyFill="1" applyBorder="1" applyAlignment="1"/>
    <xf numFmtId="1" fontId="44" fillId="0" borderId="0" xfId="0" applyNumberFormat="1" applyFont="1" applyFill="1" applyBorder="1" applyAlignment="1"/>
    <xf numFmtId="1" fontId="12" fillId="0" borderId="0" xfId="0" applyNumberFormat="1" applyFont="1" applyFill="1" applyBorder="1" applyAlignment="1"/>
    <xf numFmtId="1" fontId="37" fillId="0" borderId="0" xfId="0" applyNumberFormat="1" applyFont="1" applyFill="1" applyAlignment="1"/>
    <xf numFmtId="1" fontId="8" fillId="0" borderId="0" xfId="0" applyNumberFormat="1" applyFont="1" applyFill="1" applyAlignment="1"/>
    <xf numFmtId="167" fontId="66" fillId="0" borderId="0" xfId="0" applyNumberFormat="1" applyFont="1" applyFill="1" applyAlignment="1">
      <alignment horizontal="center"/>
    </xf>
    <xf numFmtId="37" fontId="6" fillId="0" borderId="2" xfId="0" applyNumberFormat="1" applyFont="1" applyFill="1" applyBorder="1" applyAlignment="1"/>
    <xf numFmtId="7" fontId="6" fillId="0" borderId="0" xfId="0" applyNumberFormat="1" applyFont="1" applyFill="1" applyAlignment="1"/>
    <xf numFmtId="7" fontId="8" fillId="0" borderId="25" xfId="0" applyNumberFormat="1" applyFont="1" applyFill="1" applyBorder="1" applyAlignment="1"/>
    <xf numFmtId="7" fontId="11" fillId="0" borderId="0" xfId="0" applyNumberFormat="1" applyFont="1" applyFill="1" applyBorder="1" applyAlignment="1"/>
    <xf numFmtId="0" fontId="11" fillId="0" borderId="0" xfId="0" applyNumberFormat="1" applyFont="1" applyFill="1" applyBorder="1" applyAlignment="1"/>
    <xf numFmtId="9" fontId="6" fillId="0" borderId="0" xfId="0" applyNumberFormat="1" applyFont="1" applyFill="1" applyAlignment="1"/>
    <xf numFmtId="167" fontId="6" fillId="0" borderId="25" xfId="0" applyNumberFormat="1" applyFont="1" applyFill="1" applyBorder="1" applyAlignment="1"/>
    <xf numFmtId="0" fontId="50" fillId="0" borderId="0" xfId="0" applyNumberFormat="1" applyFont="1" applyFill="1" applyBorder="1" applyAlignment="1"/>
    <xf numFmtId="5" fontId="50" fillId="0" borderId="0" xfId="0" applyNumberFormat="1" applyFont="1" applyFill="1" applyBorder="1" applyAlignment="1">
      <alignment horizontal="right"/>
    </xf>
    <xf numFmtId="5" fontId="50" fillId="0" borderId="0" xfId="0" applyNumberFormat="1" applyFont="1" applyFill="1" applyBorder="1" applyAlignment="1">
      <alignment horizontal="center"/>
    </xf>
    <xf numFmtId="5" fontId="50" fillId="0" borderId="0" xfId="0" applyNumberFormat="1" applyFont="1" applyFill="1" applyBorder="1" applyAlignment="1"/>
    <xf numFmtId="0" fontId="14" fillId="0" borderId="0" xfId="0" applyNumberFormat="1" applyFont="1" applyFill="1" applyAlignment="1"/>
    <xf numFmtId="0" fontId="3" fillId="0" borderId="0" xfId="0" applyNumberFormat="1" applyFont="1" applyFill="1" applyAlignment="1"/>
    <xf numFmtId="167" fontId="6" fillId="0" borderId="0" xfId="0" applyNumberFormat="1" applyFont="1" applyFill="1" applyAlignment="1">
      <alignment horizontal="center"/>
    </xf>
    <xf numFmtId="0" fontId="30" fillId="0" borderId="33" xfId="0" applyNumberFormat="1" applyFont="1" applyFill="1" applyBorder="1" applyAlignment="1">
      <alignment horizontal="right"/>
    </xf>
    <xf numFmtId="43" fontId="30" fillId="0" borderId="0" xfId="0" applyNumberFormat="1" applyFont="1" applyFill="1" applyAlignment="1"/>
    <xf numFmtId="0" fontId="77" fillId="0" borderId="0" xfId="0" applyNumberFormat="1" applyFont="1" applyFill="1" applyAlignment="1"/>
    <xf numFmtId="0" fontId="77" fillId="0" borderId="0" xfId="0" applyNumberFormat="1" applyFont="1" applyFill="1" applyAlignment="1">
      <alignment horizontal="right"/>
    </xf>
    <xf numFmtId="10" fontId="77" fillId="0" borderId="23" xfId="0" applyNumberFormat="1" applyFont="1" applyFill="1" applyBorder="1" applyAlignment="1">
      <alignment horizontal="center"/>
    </xf>
    <xf numFmtId="10" fontId="77" fillId="0" borderId="23" xfId="0" applyNumberFormat="1" applyFont="1" applyFill="1" applyBorder="1" applyAlignment="1"/>
    <xf numFmtId="10" fontId="30" fillId="0" borderId="0" xfId="0" applyNumberFormat="1" applyFont="1" applyFill="1" applyAlignment="1"/>
    <xf numFmtId="0" fontId="77" fillId="0" borderId="33" xfId="0" applyNumberFormat="1" applyFont="1" applyFill="1" applyBorder="1" applyAlignment="1">
      <alignment horizontal="right"/>
    </xf>
    <xf numFmtId="10" fontId="30" fillId="0" borderId="0" xfId="0" applyNumberFormat="1" applyFont="1" applyFill="1" applyAlignment="1">
      <alignment horizontal="center"/>
    </xf>
    <xf numFmtId="0" fontId="48" fillId="0" borderId="23" xfId="0" applyNumberFormat="1" applyFont="1" applyFill="1" applyBorder="1" applyAlignment="1">
      <alignment horizontal="center"/>
    </xf>
    <xf numFmtId="0" fontId="6" fillId="0" borderId="25" xfId="0" applyNumberFormat="1" applyFont="1" applyFill="1" applyBorder="1" applyAlignment="1">
      <alignment horizontal="center"/>
    </xf>
    <xf numFmtId="0" fontId="6" fillId="0" borderId="0" xfId="0" applyNumberFormat="1" applyFont="1" applyFill="1" applyBorder="1" applyAlignment="1">
      <alignment horizontal="center" wrapText="1"/>
    </xf>
    <xf numFmtId="0" fontId="6" fillId="0" borderId="0" xfId="0" applyNumberFormat="1" applyFont="1" applyFill="1" applyBorder="1" applyAlignment="1">
      <alignment horizontal="center"/>
    </xf>
    <xf numFmtId="167" fontId="6" fillId="0" borderId="11" xfId="0" applyNumberFormat="1" applyFont="1" applyFill="1" applyBorder="1" applyAlignment="1">
      <alignment horizontal="center"/>
    </xf>
    <xf numFmtId="0" fontId="30" fillId="0" borderId="10" xfId="0" applyNumberFormat="1" applyFont="1" applyFill="1" applyBorder="1" applyAlignment="1">
      <alignment horizontal="center" wrapText="1"/>
    </xf>
    <xf numFmtId="167" fontId="30" fillId="0" borderId="11" xfId="0" applyNumberFormat="1" applyFont="1" applyFill="1" applyBorder="1" applyAlignment="1"/>
    <xf numFmtId="167" fontId="30" fillId="0" borderId="10" xfId="0" applyNumberFormat="1" applyFont="1" applyFill="1" applyBorder="1" applyAlignment="1"/>
    <xf numFmtId="37" fontId="30" fillId="0" borderId="10" xfId="0" applyNumberFormat="1" applyFont="1" applyFill="1" applyBorder="1" applyAlignment="1"/>
    <xf numFmtId="167" fontId="30" fillId="0" borderId="24" xfId="0" applyNumberFormat="1" applyFont="1" applyFill="1" applyBorder="1" applyAlignment="1"/>
    <xf numFmtId="167" fontId="30" fillId="0" borderId="33" xfId="0" applyNumberFormat="1" applyFont="1" applyFill="1" applyBorder="1" applyAlignment="1"/>
    <xf numFmtId="167" fontId="30" fillId="0" borderId="14" xfId="0" applyNumberFormat="1" applyFont="1" applyFill="1" applyBorder="1" applyAlignment="1"/>
    <xf numFmtId="167" fontId="30" fillId="0" borderId="13" xfId="0" applyNumberFormat="1" applyFont="1" applyFill="1" applyBorder="1" applyAlignment="1"/>
    <xf numFmtId="37" fontId="30" fillId="0" borderId="13" xfId="0" applyNumberFormat="1" applyFont="1" applyFill="1" applyBorder="1" applyAlignment="1"/>
    <xf numFmtId="0" fontId="48" fillId="0" borderId="0" xfId="0" applyNumberFormat="1" applyFont="1" applyFill="1" applyAlignment="1">
      <alignment horizontal="right"/>
    </xf>
    <xf numFmtId="167" fontId="6" fillId="0" borderId="24" xfId="0" applyNumberFormat="1" applyFont="1" applyFill="1" applyBorder="1" applyAlignment="1">
      <alignment horizontal="center"/>
    </xf>
    <xf numFmtId="167" fontId="6" fillId="0" borderId="14" xfId="0" applyNumberFormat="1" applyFont="1" applyFill="1" applyBorder="1" applyAlignment="1">
      <alignment horizontal="center"/>
    </xf>
    <xf numFmtId="167" fontId="6" fillId="0" borderId="13" xfId="0" applyNumberFormat="1" applyFont="1" applyFill="1" applyBorder="1" applyAlignment="1">
      <alignment horizontal="center"/>
    </xf>
    <xf numFmtId="0" fontId="17" fillId="0" borderId="0" xfId="0" applyNumberFormat="1" applyFont="1" applyFill="1" applyAlignment="1"/>
    <xf numFmtId="17" fontId="68" fillId="0" borderId="0" xfId="0" applyNumberFormat="1" applyFont="1" applyFill="1" applyAlignment="1">
      <alignment horizontal="center"/>
    </xf>
    <xf numFmtId="37" fontId="30" fillId="0" borderId="0" xfId="0" applyNumberFormat="1" applyFont="1" applyFill="1" applyAlignment="1"/>
    <xf numFmtId="0" fontId="12" fillId="0" borderId="0" xfId="0" applyNumberFormat="1" applyFont="1" applyFill="1" applyAlignment="1">
      <alignment horizontal="left"/>
    </xf>
    <xf numFmtId="44" fontId="6" fillId="0" borderId="0" xfId="0" applyNumberFormat="1" applyFont="1" applyFill="1" applyAlignment="1"/>
    <xf numFmtId="7" fontId="6" fillId="0" borderId="25" xfId="0" applyNumberFormat="1" applyFont="1" applyFill="1" applyBorder="1" applyAlignment="1"/>
    <xf numFmtId="0" fontId="50" fillId="0" borderId="0" xfId="0" applyNumberFormat="1" applyFont="1" applyFill="1" applyBorder="1" applyAlignment="1">
      <alignment vertical="center"/>
    </xf>
    <xf numFmtId="5" fontId="50" fillId="0" borderId="0" xfId="0" applyNumberFormat="1" applyFont="1" applyFill="1" applyBorder="1" applyAlignment="1">
      <alignment horizontal="right" vertical="center"/>
    </xf>
    <xf numFmtId="5" fontId="50" fillId="0" borderId="0" xfId="0" applyNumberFormat="1" applyFont="1" applyFill="1" applyBorder="1" applyAlignment="1">
      <alignment horizontal="center" vertical="center"/>
    </xf>
    <xf numFmtId="5" fontId="50" fillId="0" borderId="0" xfId="0" applyNumberFormat="1" applyFont="1" applyFill="1" applyBorder="1" applyAlignment="1">
      <alignment vertical="center"/>
    </xf>
    <xf numFmtId="5" fontId="6" fillId="0" borderId="25" xfId="0" applyNumberFormat="1" applyFont="1" applyFill="1" applyBorder="1" applyAlignment="1"/>
    <xf numFmtId="44" fontId="6" fillId="0" borderId="0" xfId="0" applyNumberFormat="1" applyFont="1" applyFill="1" applyBorder="1" applyAlignment="1"/>
    <xf numFmtId="0" fontId="6" fillId="0" borderId="0" xfId="0" applyNumberFormat="1" applyFont="1" applyFill="1" applyAlignment="1">
      <alignment vertical="center"/>
    </xf>
    <xf numFmtId="5" fontId="6" fillId="0" borderId="0" xfId="0" applyNumberFormat="1" applyFont="1" applyFill="1" applyAlignment="1"/>
    <xf numFmtId="5" fontId="8" fillId="0" borderId="0" xfId="0" applyNumberFormat="1" applyFont="1" applyFill="1" applyBorder="1" applyAlignment="1">
      <alignment horizontal="center" vertical="center"/>
    </xf>
    <xf numFmtId="5" fontId="8" fillId="0" borderId="0" xfId="0" applyNumberFormat="1" applyFont="1" applyFill="1" applyBorder="1" applyAlignment="1">
      <alignment vertical="center"/>
    </xf>
    <xf numFmtId="0" fontId="6" fillId="0" borderId="0" xfId="0" applyNumberFormat="1" applyFont="1" applyFill="1" applyAlignment="1">
      <alignment horizontal="right" vertical="center"/>
    </xf>
    <xf numFmtId="7" fontId="6" fillId="0" borderId="0" xfId="0" applyNumberFormat="1" applyFont="1" applyFill="1" applyAlignment="1">
      <alignment horizontal="right" vertical="center"/>
    </xf>
    <xf numFmtId="7" fontId="6" fillId="0" borderId="25" xfId="0" applyNumberFormat="1" applyFont="1" applyFill="1" applyBorder="1" applyAlignment="1">
      <alignment horizontal="right" vertical="center"/>
    </xf>
    <xf numFmtId="5" fontId="6" fillId="0" borderId="0" xfId="0" applyNumberFormat="1" applyFont="1" applyFill="1" applyAlignment="1">
      <alignment horizontal="right" vertical="center"/>
    </xf>
    <xf numFmtId="5" fontId="50" fillId="0" borderId="25" xfId="0" applyNumberFormat="1" applyFont="1" applyFill="1" applyBorder="1" applyAlignment="1"/>
    <xf numFmtId="5" fontId="30" fillId="0" borderId="0" xfId="0" applyNumberFormat="1" applyFont="1" applyFill="1" applyAlignment="1">
      <alignment horizontal="right" vertical="center" wrapText="1"/>
    </xf>
    <xf numFmtId="5" fontId="6" fillId="0" borderId="0" xfId="0" applyNumberFormat="1" applyFont="1" applyFill="1" applyAlignment="1">
      <alignment horizontal="right" vertical="center" wrapText="1"/>
    </xf>
    <xf numFmtId="5" fontId="6" fillId="0" borderId="25" xfId="0" applyNumberFormat="1" applyFont="1" applyFill="1" applyBorder="1" applyAlignment="1">
      <alignment horizontal="right" vertical="center" wrapText="1"/>
    </xf>
    <xf numFmtId="0" fontId="36" fillId="0" borderId="0" xfId="0" applyNumberFormat="1" applyFont="1" applyFill="1" applyAlignment="1"/>
    <xf numFmtId="5" fontId="17" fillId="0" borderId="0" xfId="0" applyNumberFormat="1" applyFont="1" applyFill="1" applyAlignment="1"/>
    <xf numFmtId="5" fontId="17" fillId="0" borderId="25" xfId="0" applyNumberFormat="1" applyFont="1" applyFill="1" applyBorder="1" applyAlignment="1"/>
    <xf numFmtId="7" fontId="17" fillId="0" borderId="0" xfId="0" applyNumberFormat="1" applyFont="1" applyFill="1" applyAlignment="1"/>
    <xf numFmtId="7" fontId="17" fillId="0" borderId="25" xfId="0" applyNumberFormat="1" applyFont="1" applyFill="1" applyBorder="1" applyAlignment="1"/>
    <xf numFmtId="0" fontId="3" fillId="0" borderId="0" xfId="0" applyNumberFormat="1" applyFont="1" applyFill="1" applyBorder="1" applyAlignment="1">
      <alignment horizontal="left"/>
    </xf>
    <xf numFmtId="164" fontId="4" fillId="0" borderId="0" xfId="0" applyFont="1" applyFill="1" applyBorder="1" applyAlignment="1">
      <alignment horizontal="left"/>
    </xf>
    <xf numFmtId="0" fontId="33" fillId="0" borderId="0" xfId="0" applyNumberFormat="1" applyFont="1" applyFill="1" applyBorder="1" applyAlignment="1">
      <alignment horizontal="right"/>
    </xf>
    <xf numFmtId="0" fontId="5" fillId="0" borderId="0" xfId="0" applyNumberFormat="1" applyFont="1" applyFill="1" applyBorder="1" applyAlignment="1">
      <alignment horizontal="left"/>
    </xf>
    <xf numFmtId="167" fontId="7" fillId="0" borderId="0" xfId="0" applyNumberFormat="1" applyFont="1" applyFill="1" applyBorder="1" applyAlignment="1"/>
    <xf numFmtId="0" fontId="0" fillId="0" borderId="0" xfId="0" applyNumberFormat="1" applyFill="1" applyBorder="1" applyAlignment="1">
      <alignment horizontal="right"/>
    </xf>
    <xf numFmtId="0" fontId="0" fillId="0" borderId="0" xfId="0" applyNumberFormat="1" applyFill="1" applyBorder="1" applyAlignment="1">
      <alignment horizontal="left"/>
    </xf>
    <xf numFmtId="0" fontId="12" fillId="0" borderId="0" xfId="0" applyNumberFormat="1" applyFont="1" applyFill="1" applyBorder="1" applyAlignment="1">
      <alignment horizontal="center"/>
    </xf>
    <xf numFmtId="5" fontId="6" fillId="0" borderId="0" xfId="0" applyNumberFormat="1" applyFont="1" applyFill="1" applyBorder="1" applyAlignment="1">
      <alignment horizontal="right"/>
    </xf>
    <xf numFmtId="17" fontId="60" fillId="0" borderId="0" xfId="0" applyNumberFormat="1" applyFont="1" applyFill="1" applyBorder="1" applyAlignment="1">
      <alignment horizontal="left" vertical="center"/>
    </xf>
    <xf numFmtId="5" fontId="59" fillId="0" borderId="0" xfId="0" applyNumberFormat="1" applyFont="1" applyFill="1" applyBorder="1" applyAlignment="1">
      <alignment horizontal="right"/>
    </xf>
    <xf numFmtId="5" fontId="0" fillId="0" borderId="0" xfId="0" applyNumberFormat="1" applyFill="1" applyBorder="1" applyAlignment="1">
      <alignment horizontal="right"/>
    </xf>
    <xf numFmtId="5" fontId="66" fillId="0" borderId="0" xfId="0" applyNumberFormat="1" applyFont="1" applyFill="1" applyBorder="1" applyAlignment="1">
      <alignment horizontal="right"/>
    </xf>
    <xf numFmtId="5" fontId="0" fillId="0" borderId="0" xfId="0" applyNumberFormat="1" applyFill="1" applyBorder="1" applyAlignment="1"/>
    <xf numFmtId="5" fontId="27" fillId="0" borderId="0" xfId="0" applyNumberFormat="1" applyFont="1" applyFill="1" applyBorder="1" applyAlignment="1">
      <alignment horizontal="right"/>
    </xf>
    <xf numFmtId="0" fontId="0" fillId="0" borderId="0" xfId="0" applyNumberFormat="1" applyFill="1" applyBorder="1" applyAlignment="1">
      <alignment horizontal="right" indent="1"/>
    </xf>
    <xf numFmtId="7" fontId="0" fillId="0" borderId="0" xfId="0" applyNumberFormat="1" applyFill="1" applyBorder="1" applyAlignment="1">
      <alignment horizontal="right"/>
    </xf>
    <xf numFmtId="5" fontId="33" fillId="0" borderId="0" xfId="0" applyNumberFormat="1" applyFont="1" applyFill="1" applyBorder="1" applyAlignment="1">
      <alignment horizontal="center" vertical="center"/>
    </xf>
    <xf numFmtId="5" fontId="50" fillId="0" borderId="0" xfId="0" applyNumberFormat="1" applyFont="1" applyFill="1" applyBorder="1" applyAlignment="1">
      <alignment horizontal="left" vertical="center"/>
    </xf>
    <xf numFmtId="5" fontId="33" fillId="0" borderId="0" xfId="0" applyNumberFormat="1" applyFont="1" applyFill="1" applyBorder="1" applyAlignment="1">
      <alignment vertical="center"/>
    </xf>
    <xf numFmtId="5" fontId="50" fillId="0" borderId="0" xfId="0" applyNumberFormat="1" applyFont="1" applyFill="1" applyBorder="1" applyAlignment="1">
      <alignment horizontal="left" vertical="center" wrapText="1"/>
    </xf>
    <xf numFmtId="0" fontId="13" fillId="0" borderId="0" xfId="0" applyNumberFormat="1" applyFont="1" applyFill="1" applyBorder="1" applyAlignment="1"/>
    <xf numFmtId="0" fontId="50" fillId="0" borderId="0" xfId="0" applyNumberFormat="1" applyFont="1" applyFill="1" applyBorder="1" applyAlignment="1">
      <alignment horizontal="right" vertical="center"/>
    </xf>
    <xf numFmtId="0" fontId="50" fillId="0" borderId="0" xfId="0" applyNumberFormat="1" applyFont="1" applyFill="1" applyBorder="1" applyAlignment="1">
      <alignment horizontal="left" vertical="center"/>
    </xf>
    <xf numFmtId="0" fontId="11" fillId="0" borderId="0" xfId="0" applyNumberFormat="1" applyFont="1" applyFill="1" applyBorder="1" applyAlignment="1">
      <alignment horizontal="center" vertical="top"/>
    </xf>
    <xf numFmtId="0" fontId="6" fillId="0" borderId="0" xfId="0" applyNumberFormat="1" applyFont="1" applyFill="1" applyBorder="1" applyAlignment="1" applyProtection="1">
      <alignment horizontal="left"/>
      <protection locked="0"/>
    </xf>
    <xf numFmtId="0" fontId="6" fillId="0" borderId="51" xfId="0" applyNumberFormat="1" applyFont="1" applyFill="1" applyBorder="1" applyAlignment="1">
      <alignment horizontal="center"/>
    </xf>
    <xf numFmtId="0" fontId="6" fillId="0" borderId="7" xfId="0" applyNumberFormat="1" applyFont="1" applyFill="1" applyBorder="1" applyAlignment="1">
      <alignment horizontal="center"/>
    </xf>
    <xf numFmtId="0" fontId="11" fillId="0" borderId="9" xfId="0" applyNumberFormat="1" applyFont="1" applyFill="1" applyBorder="1" applyAlignment="1">
      <alignment horizontal="right"/>
    </xf>
    <xf numFmtId="5" fontId="6" fillId="0" borderId="0" xfId="0" applyNumberFormat="1" applyFont="1" applyFill="1" applyBorder="1" applyAlignment="1">
      <alignment horizontal="center"/>
    </xf>
    <xf numFmtId="5" fontId="6" fillId="0" borderId="53" xfId="0" applyNumberFormat="1" applyFont="1" applyFill="1" applyBorder="1" applyAlignment="1">
      <alignment horizontal="center"/>
    </xf>
    <xf numFmtId="0" fontId="6" fillId="0" borderId="9" xfId="0" applyNumberFormat="1" applyFont="1" applyFill="1" applyBorder="1" applyAlignment="1">
      <alignment horizontal="center"/>
    </xf>
    <xf numFmtId="165" fontId="6" fillId="0" borderId="53" xfId="0" applyNumberFormat="1" applyFont="1" applyFill="1" applyBorder="1" applyAlignment="1"/>
    <xf numFmtId="0" fontId="6" fillId="0" borderId="18" xfId="0" applyNumberFormat="1" applyFont="1" applyFill="1" applyBorder="1" applyAlignment="1">
      <alignment horizontal="center"/>
    </xf>
    <xf numFmtId="0" fontId="6" fillId="0" borderId="29" xfId="0" applyNumberFormat="1" applyFont="1" applyFill="1" applyBorder="1" applyAlignment="1">
      <alignment horizontal="center"/>
    </xf>
    <xf numFmtId="0" fontId="6" fillId="0" borderId="29" xfId="0" applyNumberFormat="1" applyFont="1" applyFill="1" applyBorder="1" applyAlignment="1"/>
    <xf numFmtId="174" fontId="11" fillId="0" borderId="29" xfId="0" applyNumberFormat="1" applyFont="1" applyFill="1" applyBorder="1" applyAlignment="1"/>
    <xf numFmtId="174" fontId="11" fillId="0" borderId="54" xfId="0" applyNumberFormat="1" applyFont="1" applyFill="1" applyBorder="1" applyAlignment="1"/>
    <xf numFmtId="174" fontId="11" fillId="0" borderId="0" xfId="0" applyNumberFormat="1" applyFont="1" applyFill="1" applyBorder="1" applyAlignment="1"/>
    <xf numFmtId="0" fontId="12" fillId="0" borderId="0" xfId="0" applyNumberFormat="1" applyFont="1" applyFill="1" applyBorder="1" applyAlignment="1">
      <alignment horizontal="left"/>
    </xf>
    <xf numFmtId="0" fontId="40" fillId="0" borderId="0" xfId="0" applyNumberFormat="1" applyFont="1" applyFill="1" applyBorder="1" applyAlignment="1">
      <alignment horizontal="right" vertical="top"/>
    </xf>
    <xf numFmtId="49" fontId="41" fillId="0" borderId="0" xfId="0" applyNumberFormat="1" applyFont="1" applyFill="1" applyBorder="1" applyAlignment="1">
      <alignment horizontal="right" vertical="top"/>
    </xf>
    <xf numFmtId="165" fontId="11" fillId="0" borderId="0" xfId="0" applyNumberFormat="1" applyFont="1" applyFill="1" applyBorder="1" applyAlignment="1">
      <alignment horizontal="center" vertical="top"/>
    </xf>
    <xf numFmtId="0" fontId="8" fillId="0" borderId="0" xfId="0" quotePrefix="1" applyNumberFormat="1" applyFont="1" applyFill="1" applyBorder="1" applyAlignment="1" applyProtection="1">
      <alignment horizontal="left"/>
      <protection locked="0"/>
    </xf>
    <xf numFmtId="0" fontId="14" fillId="0" borderId="0" xfId="0" applyNumberFormat="1" applyFont="1" applyFill="1" applyBorder="1" applyAlignment="1"/>
    <xf numFmtId="165" fontId="0" fillId="0" borderId="0" xfId="0" applyNumberFormat="1" applyFill="1" applyBorder="1" applyAlignment="1"/>
    <xf numFmtId="0" fontId="14" fillId="0" borderId="0" xfId="0" quotePrefix="1" applyNumberFormat="1" applyFont="1" applyFill="1" applyBorder="1" applyAlignment="1">
      <alignment horizontal="center"/>
    </xf>
    <xf numFmtId="0" fontId="0" fillId="0" borderId="0" xfId="0" applyNumberFormat="1" applyFill="1" applyBorder="1" applyAlignment="1">
      <alignment horizontal="left" wrapText="1"/>
    </xf>
    <xf numFmtId="164" fontId="8" fillId="0" borderId="0" xfId="0" applyFont="1" applyFill="1" applyBorder="1" applyAlignment="1">
      <alignment wrapText="1"/>
    </xf>
    <xf numFmtId="167" fontId="0" fillId="0" borderId="0" xfId="0" applyNumberFormat="1" applyFont="1" applyFill="1" applyBorder="1" applyAlignment="1"/>
    <xf numFmtId="0" fontId="42" fillId="0" borderId="0" xfId="0" applyNumberFormat="1" applyFont="1" applyFill="1" applyBorder="1" applyAlignment="1"/>
    <xf numFmtId="43" fontId="0" fillId="0" borderId="0" xfId="0" applyNumberFormat="1" applyFill="1" applyBorder="1" applyAlignment="1"/>
    <xf numFmtId="44" fontId="0" fillId="0" borderId="0" xfId="0" applyNumberFormat="1" applyFill="1" applyBorder="1" applyAlignment="1"/>
    <xf numFmtId="43" fontId="0" fillId="0" borderId="0" xfId="0" applyNumberFormat="1" applyFont="1" applyFill="1" applyBorder="1" applyAlignment="1"/>
    <xf numFmtId="167" fontId="0" fillId="0" borderId="0" xfId="0" applyNumberFormat="1" applyFill="1" applyBorder="1" applyAlignment="1"/>
    <xf numFmtId="0" fontId="0" fillId="0" borderId="0" xfId="0" applyNumberFormat="1" applyFill="1" applyBorder="1" applyAlignment="1" applyProtection="1">
      <alignment horizontal="center"/>
      <protection locked="0"/>
    </xf>
    <xf numFmtId="0" fontId="0" fillId="0" borderId="0" xfId="0" applyNumberFormat="1" applyFill="1" applyAlignment="1">
      <alignment horizontal="center"/>
    </xf>
    <xf numFmtId="0" fontId="3" fillId="0" borderId="0" xfId="0" applyNumberFormat="1" applyFont="1" applyFill="1" applyAlignment="1">
      <alignment horizontal="left"/>
    </xf>
    <xf numFmtId="164" fontId="4" fillId="0" borderId="0" xfId="0" applyFont="1" applyFill="1" applyAlignment="1">
      <alignment horizontal="left"/>
    </xf>
    <xf numFmtId="0" fontId="11" fillId="0" borderId="0" xfId="0" applyNumberFormat="1" applyFont="1" applyFill="1" applyAlignment="1"/>
    <xf numFmtId="167" fontId="7" fillId="0" borderId="0" xfId="0" applyNumberFormat="1" applyFont="1" applyFill="1" applyAlignment="1"/>
    <xf numFmtId="0" fontId="0" fillId="0" borderId="0" xfId="0" applyNumberFormat="1" applyFill="1" applyAlignment="1">
      <alignment horizontal="left"/>
    </xf>
    <xf numFmtId="43" fontId="9" fillId="0" borderId="0" xfId="0" applyNumberFormat="1" applyFont="1" applyFill="1" applyAlignment="1">
      <alignment horizontal="center"/>
    </xf>
    <xf numFmtId="168" fontId="6" fillId="0" borderId="0" xfId="0" applyNumberFormat="1" applyFont="1" applyFill="1" applyBorder="1" applyAlignment="1"/>
    <xf numFmtId="165" fontId="6" fillId="0" borderId="3" xfId="0" applyNumberFormat="1" applyFont="1" applyFill="1" applyBorder="1" applyAlignment="1"/>
    <xf numFmtId="0" fontId="13" fillId="0" borderId="0" xfId="0" applyNumberFormat="1" applyFont="1" applyFill="1" applyAlignment="1"/>
    <xf numFmtId="0" fontId="40" fillId="0" borderId="0" xfId="0" applyNumberFormat="1" applyFont="1" applyFill="1" applyAlignment="1">
      <alignment horizontal="right" vertical="top"/>
    </xf>
    <xf numFmtId="49" fontId="41" fillId="0" borderId="0" xfId="0" applyNumberFormat="1" applyFont="1" applyFill="1" applyAlignment="1">
      <alignment horizontal="right" vertical="top"/>
    </xf>
    <xf numFmtId="0" fontId="11" fillId="0" borderId="0" xfId="0" applyNumberFormat="1" applyFont="1" applyFill="1" applyAlignment="1">
      <alignment horizontal="center" vertical="top"/>
    </xf>
    <xf numFmtId="14" fontId="6" fillId="0" borderId="0" xfId="0" applyNumberFormat="1" applyFont="1" applyFill="1" applyAlignment="1">
      <alignment horizontal="right"/>
    </xf>
    <xf numFmtId="165" fontId="6" fillId="0" borderId="4" xfId="0" applyNumberFormat="1" applyFont="1" applyFill="1" applyBorder="1" applyAlignment="1"/>
    <xf numFmtId="0" fontId="0" fillId="0" borderId="0" xfId="0" applyNumberFormat="1" applyFill="1" applyAlignment="1">
      <alignment horizontal="right"/>
    </xf>
    <xf numFmtId="0" fontId="8" fillId="0" borderId="0" xfId="0" quotePrefix="1" applyNumberFormat="1" applyFont="1" applyFill="1" applyAlignment="1" applyProtection="1">
      <alignment horizontal="left"/>
      <protection locked="0"/>
    </xf>
    <xf numFmtId="165" fontId="0" fillId="0" borderId="0" xfId="0" applyNumberFormat="1" applyFill="1" applyAlignment="1"/>
    <xf numFmtId="0" fontId="14" fillId="0" borderId="0" xfId="0" quotePrefix="1" applyNumberFormat="1" applyFont="1" applyFill="1" applyAlignment="1">
      <alignment horizontal="center"/>
    </xf>
    <xf numFmtId="165" fontId="6" fillId="0" borderId="0" xfId="0" applyNumberFormat="1" applyFont="1" applyFill="1" applyAlignment="1"/>
    <xf numFmtId="164" fontId="8" fillId="0" borderId="0" xfId="0" applyFont="1" applyFill="1" applyAlignment="1">
      <alignment wrapText="1"/>
    </xf>
    <xf numFmtId="0" fontId="6" fillId="0" borderId="0" xfId="0" applyNumberFormat="1" applyFont="1" applyFill="1" applyAlignment="1" applyProtection="1">
      <alignment horizontal="center"/>
      <protection locked="0"/>
    </xf>
    <xf numFmtId="0" fontId="6" fillId="0" borderId="0" xfId="0" applyNumberFormat="1" applyFont="1" applyFill="1" applyBorder="1" applyAlignment="1">
      <alignment horizontal="left" wrapText="1"/>
    </xf>
    <xf numFmtId="0" fontId="6" fillId="0" borderId="0" xfId="0" applyNumberFormat="1" applyFont="1" applyFill="1" applyBorder="1" applyAlignment="1">
      <alignment wrapText="1"/>
    </xf>
    <xf numFmtId="0" fontId="42" fillId="0" borderId="0" xfId="0" applyNumberFormat="1" applyFont="1" applyFill="1" applyAlignment="1"/>
    <xf numFmtId="0" fontId="8" fillId="0" borderId="30" xfId="0" applyNumberFormat="1" applyFont="1" applyFill="1" applyBorder="1" applyAlignment="1">
      <alignment horizontal="center"/>
    </xf>
    <xf numFmtId="0" fontId="8" fillId="0" borderId="4" xfId="0" applyNumberFormat="1" applyFont="1" applyFill="1" applyBorder="1" applyAlignment="1">
      <alignment horizontal="center"/>
    </xf>
    <xf numFmtId="0" fontId="8" fillId="0" borderId="31" xfId="0" applyNumberFormat="1" applyFont="1" applyFill="1" applyBorder="1" applyAlignment="1">
      <alignment horizontal="center"/>
    </xf>
    <xf numFmtId="0" fontId="48" fillId="0" borderId="30" xfId="0" applyNumberFormat="1" applyFont="1" applyFill="1" applyBorder="1" applyAlignment="1">
      <alignment horizontal="center"/>
    </xf>
    <xf numFmtId="0" fontId="48" fillId="0" borderId="4" xfId="0" applyNumberFormat="1" applyFont="1" applyFill="1" applyBorder="1" applyAlignment="1">
      <alignment horizontal="center"/>
    </xf>
    <xf numFmtId="0" fontId="48" fillId="0" borderId="31" xfId="0" applyNumberFormat="1" applyFont="1" applyFill="1" applyBorder="1" applyAlignment="1">
      <alignment horizontal="center"/>
    </xf>
    <xf numFmtId="0" fontId="6" fillId="0" borderId="0" xfId="0" applyNumberFormat="1" applyFont="1" applyFill="1" applyBorder="1" applyAlignment="1">
      <alignment wrapText="1"/>
    </xf>
    <xf numFmtId="0" fontId="6" fillId="0" borderId="0" xfId="0" applyNumberFormat="1" applyFont="1" applyFill="1" applyAlignment="1">
      <alignment wrapText="1"/>
    </xf>
    <xf numFmtId="0" fontId="6" fillId="0" borderId="0" xfId="0" applyNumberFormat="1" applyFont="1" applyAlignment="1">
      <alignment wrapText="1"/>
    </xf>
  </cellXfs>
  <cellStyles count="1">
    <cellStyle name="Normal" xfId="0" builtinId="0"/>
  </cellStyles>
  <dxfs count="0"/>
  <tableStyles count="0" defaultTableStyle="TableStyleMedium2" defaultPivotStyle="PivotStyleLight16"/>
  <colors>
    <mruColors>
      <color rgb="FFFFCCCC"/>
      <color rgb="FF00FF00"/>
      <color rgb="FF00FFFF"/>
      <color rgb="FFCCFF33"/>
      <color rgb="FFCCFFFF"/>
      <color rgb="FFFFFF99"/>
      <color rgb="FFCCFFCC"/>
      <color rgb="FFFF00FF"/>
      <color rgb="FFCCCCFF"/>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7</xdr:col>
      <xdr:colOff>481853</xdr:colOff>
      <xdr:row>3</xdr:row>
      <xdr:rowOff>168089</xdr:rowOff>
    </xdr:from>
    <xdr:to>
      <xdr:col>15</xdr:col>
      <xdr:colOff>296822</xdr:colOff>
      <xdr:row>16</xdr:row>
      <xdr:rowOff>91021</xdr:rowOff>
    </xdr:to>
    <xdr:pic>
      <xdr:nvPicPr>
        <xdr:cNvPr id="3" name="Picture 2"/>
        <xdr:cNvPicPr>
          <a:picLocks noChangeAspect="1"/>
        </xdr:cNvPicPr>
      </xdr:nvPicPr>
      <xdr:blipFill>
        <a:blip xmlns:r="http://schemas.openxmlformats.org/officeDocument/2006/relationships" r:embed="rId1"/>
        <a:stretch>
          <a:fillRect/>
        </a:stretch>
      </xdr:blipFill>
      <xdr:spPr>
        <a:xfrm>
          <a:off x="11721353" y="638736"/>
          <a:ext cx="5552381" cy="2466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6</xdr:row>
      <xdr:rowOff>0</xdr:rowOff>
    </xdr:from>
    <xdr:to>
      <xdr:col>12</xdr:col>
      <xdr:colOff>532800</xdr:colOff>
      <xdr:row>20</xdr:row>
      <xdr:rowOff>56859</xdr:rowOff>
    </xdr:to>
    <xdr:pic>
      <xdr:nvPicPr>
        <xdr:cNvPr id="2" name="Picture 1"/>
        <xdr:cNvPicPr>
          <a:picLocks noChangeAspect="1"/>
        </xdr:cNvPicPr>
      </xdr:nvPicPr>
      <xdr:blipFill>
        <a:blip xmlns:r="http://schemas.openxmlformats.org/officeDocument/2006/relationships" r:embed="rId1"/>
        <a:stretch>
          <a:fillRect/>
        </a:stretch>
      </xdr:blipFill>
      <xdr:spPr>
        <a:xfrm>
          <a:off x="3505200" y="971550"/>
          <a:ext cx="4800000" cy="23238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38100</xdr:colOff>
          <xdr:row>4</xdr:row>
          <xdr:rowOff>19050</xdr:rowOff>
        </xdr:from>
        <xdr:to>
          <xdr:col>22</xdr:col>
          <xdr:colOff>0</xdr:colOff>
          <xdr:row>6</xdr:row>
          <xdr:rowOff>28575</xdr:rowOff>
        </xdr:to>
        <xdr:sp macro="" textlink="">
          <xdr:nvSpPr>
            <xdr:cNvPr id="108545" name="Button 1" hidden="1">
              <a:extLst>
                <a:ext uri="{63B3BB69-23CF-44E3-9099-C40C66FF867C}">
                  <a14:compatExt spid="_x0000_s10854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Get Actuals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38100</xdr:colOff>
          <xdr:row>4</xdr:row>
          <xdr:rowOff>19050</xdr:rowOff>
        </xdr:from>
        <xdr:to>
          <xdr:col>22</xdr:col>
          <xdr:colOff>0</xdr:colOff>
          <xdr:row>6</xdr:row>
          <xdr:rowOff>28575</xdr:rowOff>
        </xdr:to>
        <xdr:sp macro="" textlink="">
          <xdr:nvSpPr>
            <xdr:cNvPr id="108550" name="Button 6" hidden="1">
              <a:extLst>
                <a:ext uri="{63B3BB69-23CF-44E3-9099-C40C66FF867C}">
                  <a14:compatExt spid="_x0000_s10855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Get Actuals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38100</xdr:colOff>
          <xdr:row>4</xdr:row>
          <xdr:rowOff>19050</xdr:rowOff>
        </xdr:from>
        <xdr:to>
          <xdr:col>22</xdr:col>
          <xdr:colOff>0</xdr:colOff>
          <xdr:row>6</xdr:row>
          <xdr:rowOff>28575</xdr:rowOff>
        </xdr:to>
        <xdr:sp macro="" textlink="">
          <xdr:nvSpPr>
            <xdr:cNvPr id="108556" name="Button 12" hidden="1">
              <a:extLst>
                <a:ext uri="{63B3BB69-23CF-44E3-9099-C40C66FF867C}">
                  <a14:compatExt spid="_x0000_s10855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Get Actuals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38100</xdr:colOff>
          <xdr:row>4</xdr:row>
          <xdr:rowOff>19050</xdr:rowOff>
        </xdr:from>
        <xdr:to>
          <xdr:col>22</xdr:col>
          <xdr:colOff>0</xdr:colOff>
          <xdr:row>6</xdr:row>
          <xdr:rowOff>28575</xdr:rowOff>
        </xdr:to>
        <xdr:sp macro="" textlink="">
          <xdr:nvSpPr>
            <xdr:cNvPr id="108557" name="Button 13" hidden="1">
              <a:extLst>
                <a:ext uri="{63B3BB69-23CF-44E3-9099-C40C66FF867C}">
                  <a14:compatExt spid="_x0000_s10855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Get Actuals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6</xdr:col>
      <xdr:colOff>178328</xdr:colOff>
      <xdr:row>12</xdr:row>
      <xdr:rowOff>46566</xdr:rowOff>
    </xdr:from>
    <xdr:ext cx="7079721" cy="994834"/>
    <xdr:sp macro="" textlink="">
      <xdr:nvSpPr>
        <xdr:cNvPr id="2" name="TextBox 1"/>
        <xdr:cNvSpPr txBox="1"/>
      </xdr:nvSpPr>
      <xdr:spPr>
        <a:xfrm>
          <a:off x="9608078" y="3151716"/>
          <a:ext cx="7079721" cy="994834"/>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aseline="0">
              <a:solidFill>
                <a:srgbClr val="FF0000"/>
              </a:solidFill>
              <a:effectLst/>
              <a:latin typeface="+mn-lt"/>
              <a:ea typeface="+mn-ea"/>
              <a:cs typeface="+mn-cs"/>
            </a:rPr>
            <a:t>Under Normal conditions, there is less load -&gt; less market purchases -&gt; decrease power costs</a:t>
          </a:r>
          <a:endParaRPr lang="en-US" sz="1100">
            <a:solidFill>
              <a:srgbClr val="FF0000"/>
            </a:solidFill>
          </a:endParaRPr>
        </a:p>
        <a:p>
          <a:r>
            <a:rPr lang="en-US" sz="1100">
              <a:solidFill>
                <a:srgbClr val="FF0000"/>
              </a:solidFill>
            </a:rPr>
            <a:t>Under Normal</a:t>
          </a:r>
          <a:r>
            <a:rPr lang="en-US" sz="1100" baseline="0">
              <a:solidFill>
                <a:srgbClr val="FF0000"/>
              </a:solidFill>
            </a:rPr>
            <a:t> conditions, there is more hydro -&gt; less market purchases -&gt; decrease power costs</a:t>
          </a:r>
        </a:p>
        <a:p>
          <a:r>
            <a:rPr lang="en-US" sz="1100" baseline="0">
              <a:solidFill>
                <a:srgbClr val="FF0000"/>
              </a:solidFill>
            </a:rPr>
            <a:t>Under Normal conditions, there is more wind -&gt; less market purchases -&gt; decrease power costs</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rgbClr val="FF0000"/>
              </a:solidFill>
              <a:effectLst/>
              <a:latin typeface="+mn-lt"/>
              <a:ea typeface="+mn-ea"/>
              <a:cs typeface="+mn-cs"/>
            </a:rPr>
            <a:t>Under Normal conditions, PCA imbalance is lower -&gt; PSE defers less to customers -&gt; increase net power costs</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rgbClr val="FF0000"/>
              </a:solidFill>
              <a:effectLst/>
              <a:latin typeface="+mn-lt"/>
              <a:ea typeface="+mn-ea"/>
              <a:cs typeface="+mn-cs"/>
            </a:rPr>
            <a:t>	</a:t>
          </a:r>
          <a:endParaRPr lang="en-US" sz="1100" i="1" baseline="0">
            <a:solidFill>
              <a:srgbClr val="FF0000"/>
            </a:solidFill>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5</xdr:col>
      <xdr:colOff>899584</xdr:colOff>
      <xdr:row>0</xdr:row>
      <xdr:rowOff>1</xdr:rowOff>
    </xdr:from>
    <xdr:to>
      <xdr:col>9</xdr:col>
      <xdr:colOff>486834</xdr:colOff>
      <xdr:row>4</xdr:row>
      <xdr:rowOff>52917</xdr:rowOff>
    </xdr:to>
    <xdr:pic>
      <xdr:nvPicPr>
        <xdr:cNvPr id="2" name="Picture 1"/>
        <xdr:cNvPicPr>
          <a:picLocks noChangeAspect="1"/>
        </xdr:cNvPicPr>
      </xdr:nvPicPr>
      <xdr:blipFill>
        <a:blip xmlns:r="http://schemas.openxmlformats.org/officeDocument/2006/relationships" r:embed="rId1"/>
        <a:stretch>
          <a:fillRect/>
        </a:stretch>
      </xdr:blipFill>
      <xdr:spPr>
        <a:xfrm>
          <a:off x="6519334" y="1"/>
          <a:ext cx="3902075" cy="70061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500062</xdr:colOff>
      <xdr:row>34</xdr:row>
      <xdr:rowOff>142876</xdr:rowOff>
    </xdr:from>
    <xdr:to>
      <xdr:col>39</xdr:col>
      <xdr:colOff>200840</xdr:colOff>
      <xdr:row>43</xdr:row>
      <xdr:rowOff>14117</xdr:rowOff>
    </xdr:to>
    <xdr:pic>
      <xdr:nvPicPr>
        <xdr:cNvPr id="2" name="Picture 1"/>
        <xdr:cNvPicPr>
          <a:picLocks noChangeAspect="1"/>
        </xdr:cNvPicPr>
      </xdr:nvPicPr>
      <xdr:blipFill>
        <a:blip xmlns:r="http://schemas.openxmlformats.org/officeDocument/2006/relationships" r:embed="rId1"/>
        <a:stretch>
          <a:fillRect/>
        </a:stretch>
      </xdr:blipFill>
      <xdr:spPr>
        <a:xfrm>
          <a:off x="20512087" y="5743576"/>
          <a:ext cx="12569053" cy="132856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7</xdr:col>
      <xdr:colOff>142096</xdr:colOff>
      <xdr:row>27</xdr:row>
      <xdr:rowOff>189869</xdr:rowOff>
    </xdr:from>
    <xdr:to>
      <xdr:col>9</xdr:col>
      <xdr:colOff>818796</xdr:colOff>
      <xdr:row>32</xdr:row>
      <xdr:rowOff>114054</xdr:rowOff>
    </xdr:to>
    <xdr:sp macro="" textlink="">
      <xdr:nvSpPr>
        <xdr:cNvPr id="2" name="Text Box 1" hidden="1"/>
        <xdr:cNvSpPr txBox="1">
          <a:spLocks noChangeArrowheads="1"/>
        </xdr:cNvSpPr>
      </xdr:nvSpPr>
      <xdr:spPr bwMode="auto">
        <a:xfrm>
          <a:off x="6485746" y="5019044"/>
          <a:ext cx="2715050" cy="107671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8</xdr:col>
      <xdr:colOff>41241</xdr:colOff>
      <xdr:row>24</xdr:row>
      <xdr:rowOff>42707</xdr:rowOff>
    </xdr:from>
    <xdr:to>
      <xdr:col>8</xdr:col>
      <xdr:colOff>71721</xdr:colOff>
      <xdr:row>27</xdr:row>
      <xdr:rowOff>33906</xdr:rowOff>
    </xdr:to>
    <xdr:sp macro="" textlink="">
      <xdr:nvSpPr>
        <xdr:cNvPr id="3" name="Text Box 2" hidden="1"/>
        <xdr:cNvSpPr txBox="1">
          <a:spLocks noChangeArrowheads="1"/>
        </xdr:cNvSpPr>
      </xdr:nvSpPr>
      <xdr:spPr bwMode="auto">
        <a:xfrm>
          <a:off x="7404066" y="4348007"/>
          <a:ext cx="30480" cy="515074"/>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drawings/drawing8.xml><?xml version="1.0" encoding="utf-8"?>
<xdr:wsDr xmlns:xdr="http://schemas.openxmlformats.org/drawingml/2006/spreadsheetDrawing" xmlns:a="http://schemas.openxmlformats.org/drawingml/2006/main">
  <xdr:absoluteAnchor>
    <xdr:pos x="6484625" y="4929957"/>
    <xdr:ext cx="2716171" cy="1078391"/>
    <xdr:sp macro="" textlink="">
      <xdr:nvSpPr>
        <xdr:cNvPr id="2" name="Text Box 1" hidden="1"/>
        <xdr:cNvSpPr txBox="1">
          <a:spLocks noChangeArrowheads="1"/>
        </xdr:cNvSpPr>
      </xdr:nvSpPr>
      <xdr:spPr bwMode="auto">
        <a:xfrm>
          <a:off x="6484625" y="4929957"/>
          <a:ext cx="2716171" cy="1078391"/>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absoluteAnchor>
  <xdr:absoluteAnchor>
    <xdr:pos x="7403506" y="4267325"/>
    <xdr:ext cx="30480" cy="506669"/>
    <xdr:sp macro="" textlink="">
      <xdr:nvSpPr>
        <xdr:cNvPr id="3" name="Text Box 2" hidden="1"/>
        <xdr:cNvSpPr txBox="1">
          <a:spLocks noChangeArrowheads="1"/>
        </xdr:cNvSpPr>
      </xdr:nvSpPr>
      <xdr:spPr bwMode="auto">
        <a:xfrm>
          <a:off x="7403506" y="4267325"/>
          <a:ext cx="30480" cy="506669"/>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20Income%20Statement%20Dec%202024%20CB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Allocated (CBR)"/>
      <sheetName val="Unallocated Summary (CBR)"/>
      <sheetName val="Unallocated Detail (CBR)"/>
      <sheetName val="Common by Account (CBR)"/>
      <sheetName val="==&gt;"/>
      <sheetName val="Allocators (CBR)"/>
      <sheetName val="FM"/>
      <sheetName val="FERC 9496000"/>
      <sheetName val="Topsides Q4 24"/>
    </sheetNames>
    <sheetDataSet>
      <sheetData sheetId="0"/>
      <sheetData sheetId="1">
        <row r="9">
          <cell r="B9">
            <v>3002846860.5500002</v>
          </cell>
        </row>
        <row r="11">
          <cell r="B11">
            <v>381190070.37</v>
          </cell>
        </row>
        <row r="18">
          <cell r="B18">
            <v>336725396.80000001</v>
          </cell>
        </row>
        <row r="20">
          <cell r="B20">
            <v>163156079.44999999</v>
          </cell>
        </row>
      </sheetData>
      <sheetData sheetId="2"/>
      <sheetData sheetId="3">
        <row r="49">
          <cell r="B49">
            <v>1037604586.9</v>
          </cell>
        </row>
        <row r="50">
          <cell r="B50">
            <v>25460357.710000001</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3.xml"/><Relationship Id="rId7" Type="http://schemas.openxmlformats.org/officeDocument/2006/relationships/ctrlProp" Target="../ctrlProps/ctrlProp3.xml"/><Relationship Id="rId2" Type="http://schemas.openxmlformats.org/officeDocument/2006/relationships/customProperty" Target="../customProperty4.bin"/><Relationship Id="rId1" Type="http://schemas.openxmlformats.org/officeDocument/2006/relationships/printerSettings" Target="../printerSettings/printerSettings2.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9.bin"/><Relationship Id="rId1" Type="http://schemas.openxmlformats.org/officeDocument/2006/relationships/printerSettings" Target="../printerSettings/printerSettings7.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11.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12.bin"/><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13.bin"/><Relationship Id="rId1" Type="http://schemas.openxmlformats.org/officeDocument/2006/relationships/printerSettings" Target="../printerSettings/printerSettings11.bin"/><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customProperty" Target="../customProperty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17.bin"/><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customProperty" Target="../customProperty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19.bin"/><Relationship Id="rId1" Type="http://schemas.openxmlformats.org/officeDocument/2006/relationships/printerSettings" Target="../printerSettings/printerSettings15.bin"/><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customProperty" Target="../customProperty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3"/>
  </sheetPr>
  <dimension ref="A2:I45"/>
  <sheetViews>
    <sheetView tabSelected="1" zoomScale="85" zoomScaleNormal="85" workbookViewId="0">
      <selection activeCell="B37" sqref="B37"/>
    </sheetView>
  </sheetViews>
  <sheetFormatPr defaultColWidth="9.140625" defaultRowHeight="12.75"/>
  <cols>
    <col min="1" max="1" width="9.140625" style="129"/>
    <col min="2" max="2" width="54.42578125" style="129" customWidth="1"/>
    <col min="3" max="3" width="18.7109375" style="129" customWidth="1"/>
    <col min="4" max="4" width="18.5703125" style="129" bestFit="1" customWidth="1"/>
    <col min="5" max="5" width="15.85546875" style="129" bestFit="1" customWidth="1"/>
    <col min="6" max="6" width="18.42578125" style="129" customWidth="1"/>
    <col min="7" max="7" width="33.42578125" style="118" bestFit="1" customWidth="1"/>
    <col min="8" max="8" width="19.5703125" style="118" bestFit="1" customWidth="1"/>
    <col min="9" max="9" width="12.140625" style="118" bestFit="1" customWidth="1"/>
    <col min="10" max="16384" width="9.140625" style="118"/>
  </cols>
  <sheetData>
    <row r="2" spans="1:9">
      <c r="I2" s="376">
        <f>-86451943</f>
        <v>-86451943</v>
      </c>
    </row>
    <row r="4" spans="1:9" ht="15.75">
      <c r="B4" s="119" t="s">
        <v>288</v>
      </c>
      <c r="C4" s="132"/>
      <c r="D4" s="132"/>
      <c r="E4" s="132"/>
    </row>
    <row r="5" spans="1:9" ht="15.75">
      <c r="B5" s="119" t="s">
        <v>289</v>
      </c>
      <c r="C5" s="132"/>
      <c r="D5" s="132"/>
      <c r="E5" s="132"/>
    </row>
    <row r="6" spans="1:9" ht="15.75">
      <c r="B6" s="119" t="s">
        <v>363</v>
      </c>
      <c r="C6" s="132"/>
      <c r="D6" s="132"/>
      <c r="E6" s="132"/>
    </row>
    <row r="7" spans="1:9" ht="15.75">
      <c r="B7" s="119" t="s">
        <v>290</v>
      </c>
      <c r="C7" s="132"/>
      <c r="D7" s="132"/>
      <c r="E7" s="132"/>
    </row>
    <row r="8" spans="1:9" ht="15">
      <c r="B8" s="120"/>
      <c r="C8" s="120"/>
      <c r="D8" s="120"/>
      <c r="E8" s="120"/>
    </row>
    <row r="9" spans="1:9" ht="15">
      <c r="B9" s="120"/>
      <c r="C9" s="120"/>
      <c r="D9" s="120"/>
      <c r="E9" s="120"/>
    </row>
    <row r="10" spans="1:9" ht="15.75">
      <c r="A10" s="121" t="s">
        <v>291</v>
      </c>
      <c r="B10" s="122"/>
      <c r="C10" s="121"/>
      <c r="D10" s="121"/>
      <c r="E10" s="121" t="s">
        <v>292</v>
      </c>
    </row>
    <row r="11" spans="1:9" ht="15.75">
      <c r="A11" s="121" t="s">
        <v>293</v>
      </c>
      <c r="B11" s="121" t="s">
        <v>294</v>
      </c>
      <c r="C11" s="121" t="s">
        <v>295</v>
      </c>
      <c r="D11" s="121" t="s">
        <v>296</v>
      </c>
      <c r="E11" s="121" t="s">
        <v>297</v>
      </c>
    </row>
    <row r="12" spans="1:9" ht="15">
      <c r="A12" s="373"/>
      <c r="B12" s="123"/>
      <c r="C12" s="123"/>
      <c r="D12" s="123"/>
      <c r="E12" s="123"/>
    </row>
    <row r="13" spans="1:9" ht="15">
      <c r="A13" s="374">
        <v>1</v>
      </c>
      <c r="B13" s="120" t="s">
        <v>298</v>
      </c>
      <c r="C13" s="133"/>
      <c r="D13" s="120"/>
      <c r="E13" s="120"/>
    </row>
    <row r="14" spans="1:9" ht="15">
      <c r="A14" s="374">
        <f t="shared" ref="A14:A25" si="0">+A13+1</f>
        <v>2</v>
      </c>
      <c r="B14" s="120" t="s">
        <v>299</v>
      </c>
      <c r="C14" s="375">
        <f>+'[1]Allocated (CBR)'!$B$18</f>
        <v>336725396.80000001</v>
      </c>
      <c r="D14" s="124">
        <f>C14+E14</f>
        <v>336725396.80000001</v>
      </c>
      <c r="E14" s="124"/>
      <c r="F14" s="125">
        <f>'Schedule_B 2024'!R19</f>
        <v>4105624.7800000003</v>
      </c>
      <c r="G14" s="126" t="s">
        <v>300</v>
      </c>
    </row>
    <row r="15" spans="1:9" ht="15">
      <c r="A15" s="374">
        <f t="shared" si="0"/>
        <v>3</v>
      </c>
      <c r="B15" s="120" t="s">
        <v>301</v>
      </c>
      <c r="C15" s="125">
        <f>+'[1]Unallocated Detail (CBR)'!$B$49</f>
        <v>1037604586.9</v>
      </c>
      <c r="D15" s="125">
        <f>C15+E15</f>
        <v>1029724809.2971652</v>
      </c>
      <c r="E15" s="125">
        <f>+F14+F15</f>
        <v>-7879777.6028348664</v>
      </c>
      <c r="F15" s="125">
        <f>+'Summary normalization'!N10</f>
        <v>-11985402.382834867</v>
      </c>
      <c r="G15" s="127" t="s">
        <v>302</v>
      </c>
    </row>
    <row r="16" spans="1:9" ht="15">
      <c r="A16" s="374">
        <f t="shared" si="0"/>
        <v>4</v>
      </c>
      <c r="B16" s="120" t="s">
        <v>303</v>
      </c>
      <c r="C16" s="125">
        <f>+'[1]Unallocated Detail (CBR)'!$B$50</f>
        <v>25460357.710000001</v>
      </c>
      <c r="D16" s="125">
        <f t="shared" ref="D16:D19" si="1">C16+E16</f>
        <v>25460357.710000001</v>
      </c>
      <c r="E16" s="125"/>
      <c r="F16" s="125"/>
      <c r="G16" s="127"/>
    </row>
    <row r="17" spans="1:7" ht="15">
      <c r="A17" s="374">
        <f t="shared" si="0"/>
        <v>5</v>
      </c>
      <c r="B17" s="120" t="s">
        <v>304</v>
      </c>
      <c r="C17" s="125">
        <f>+'[1]Allocated (CBR)'!$B$20</f>
        <v>163156079.44999999</v>
      </c>
      <c r="D17" s="125">
        <f t="shared" si="1"/>
        <v>163156079.44999999</v>
      </c>
      <c r="E17" s="125"/>
      <c r="F17" s="125"/>
      <c r="G17" s="126"/>
    </row>
    <row r="18" spans="1:7" ht="15">
      <c r="A18" s="374">
        <f t="shared" si="0"/>
        <v>6</v>
      </c>
      <c r="B18" s="120" t="s">
        <v>305</v>
      </c>
      <c r="C18" s="125">
        <f>-'[1]Allocated (CBR)'!$B$11</f>
        <v>-381190070.37</v>
      </c>
      <c r="D18" s="125">
        <f t="shared" si="1"/>
        <v>-381190070.37</v>
      </c>
      <c r="E18" s="125"/>
      <c r="G18" s="126"/>
    </row>
    <row r="19" spans="1:7" ht="15">
      <c r="A19" s="374">
        <f t="shared" si="0"/>
        <v>7</v>
      </c>
      <c r="B19" s="120" t="s">
        <v>306</v>
      </c>
      <c r="C19" s="125">
        <f>+'non core gas'!B15</f>
        <v>20685743.469999999</v>
      </c>
      <c r="D19" s="125">
        <f t="shared" si="1"/>
        <v>20685743.469999999</v>
      </c>
      <c r="E19" s="125"/>
      <c r="G19" s="126"/>
    </row>
    <row r="20" spans="1:7" ht="15">
      <c r="A20" s="374">
        <f t="shared" si="0"/>
        <v>8</v>
      </c>
      <c r="B20" s="120" t="s">
        <v>307</v>
      </c>
      <c r="C20" s="128">
        <f>SUM(C14:C19)</f>
        <v>1202442093.9600003</v>
      </c>
      <c r="D20" s="128">
        <f>SUM(D14:D19)</f>
        <v>1194562316.3571651</v>
      </c>
      <c r="E20" s="128">
        <f>SUM(E14:E19)</f>
        <v>-7879777.6028348664</v>
      </c>
      <c r="F20" s="128">
        <f>SUM(F14:F19)</f>
        <v>-7879777.6028348664</v>
      </c>
      <c r="G20" s="127" t="s">
        <v>308</v>
      </c>
    </row>
    <row r="21" spans="1:7" ht="15">
      <c r="A21" s="374">
        <f t="shared" si="0"/>
        <v>9</v>
      </c>
      <c r="B21" s="120"/>
      <c r="C21" s="125"/>
      <c r="D21" s="125"/>
      <c r="E21" s="125"/>
      <c r="G21" s="129"/>
    </row>
    <row r="22" spans="1:7" ht="15">
      <c r="A22" s="374">
        <f t="shared" si="0"/>
        <v>10</v>
      </c>
      <c r="B22" s="120" t="s">
        <v>309</v>
      </c>
      <c r="C22" s="125"/>
      <c r="D22" s="125"/>
      <c r="E22" s="125">
        <f>-E20</f>
        <v>7879777.6028348664</v>
      </c>
      <c r="G22" s="108"/>
    </row>
    <row r="23" spans="1:7" ht="15">
      <c r="A23" s="374">
        <f t="shared" si="0"/>
        <v>11</v>
      </c>
      <c r="B23" s="120"/>
      <c r="C23" s="125"/>
      <c r="D23" s="125"/>
      <c r="E23" s="125"/>
    </row>
    <row r="24" spans="1:7" ht="15">
      <c r="A24" s="374">
        <f t="shared" si="0"/>
        <v>12</v>
      </c>
      <c r="B24" s="120" t="s">
        <v>310</v>
      </c>
      <c r="C24" s="130">
        <v>0.21</v>
      </c>
      <c r="D24" s="125"/>
      <c r="E24" s="125">
        <f>E22*C24</f>
        <v>1654753.296595322</v>
      </c>
    </row>
    <row r="25" spans="1:7" ht="15.75" thickBot="1">
      <c r="A25" s="374">
        <f t="shared" si="0"/>
        <v>13</v>
      </c>
      <c r="B25" s="120" t="s">
        <v>311</v>
      </c>
      <c r="C25" s="125"/>
      <c r="D25" s="125"/>
      <c r="E25" s="131">
        <f>E22-E24</f>
        <v>6225024.3062395444</v>
      </c>
    </row>
    <row r="26" spans="1:7" ht="13.5" thickTop="1"/>
    <row r="28" spans="1:7" ht="15.75" thickBot="1">
      <c r="A28" s="269"/>
      <c r="B28" s="269"/>
      <c r="C28" s="269"/>
      <c r="D28" s="269"/>
      <c r="E28" s="131">
        <v>6225024.3062395444</v>
      </c>
      <c r="F28" s="269"/>
      <c r="G28"/>
    </row>
    <row r="29" spans="1:7" ht="16.5" thickTop="1" thickBot="1">
      <c r="A29" s="269"/>
      <c r="B29" s="269"/>
      <c r="C29" s="269"/>
      <c r="D29" s="269"/>
      <c r="E29" s="131">
        <f>E28-E25</f>
        <v>0</v>
      </c>
      <c r="F29" s="269"/>
      <c r="G29"/>
    </row>
    <row r="30" spans="1:7" ht="13.5" thickTop="1">
      <c r="A30" s="269"/>
      <c r="B30" s="269"/>
      <c r="C30" s="269"/>
      <c r="D30" s="269"/>
      <c r="E30" s="269"/>
      <c r="F30" s="269"/>
      <c r="G30"/>
    </row>
    <row r="31" spans="1:7">
      <c r="A31" s="269"/>
      <c r="B31" s="269"/>
      <c r="C31" s="269"/>
      <c r="D31" s="269"/>
      <c r="E31" s="269"/>
      <c r="F31" s="269"/>
      <c r="G31"/>
    </row>
    <row r="32" spans="1:7">
      <c r="A32" s="269"/>
      <c r="B32" s="269"/>
      <c r="C32" s="269"/>
      <c r="D32" s="269"/>
      <c r="E32" s="269"/>
      <c r="F32" s="269"/>
      <c r="G32"/>
    </row>
    <row r="33" spans="1:7">
      <c r="A33" s="269"/>
      <c r="B33" s="269"/>
      <c r="C33" s="269"/>
      <c r="D33" s="269"/>
      <c r="E33" s="269"/>
      <c r="F33" s="269"/>
      <c r="G33"/>
    </row>
    <row r="34" spans="1:7">
      <c r="A34" s="269"/>
      <c r="B34" s="269"/>
      <c r="C34" s="269"/>
      <c r="D34" s="269"/>
      <c r="E34" s="269"/>
      <c r="F34" s="269"/>
      <c r="G34"/>
    </row>
    <row r="35" spans="1:7">
      <c r="A35" s="269"/>
      <c r="B35" s="269"/>
      <c r="C35" s="269"/>
      <c r="D35" s="269"/>
      <c r="E35" s="269"/>
      <c r="F35" s="269"/>
      <c r="G35"/>
    </row>
    <row r="36" spans="1:7">
      <c r="A36" s="269"/>
      <c r="B36" s="269"/>
      <c r="C36" s="269"/>
      <c r="D36" s="269"/>
      <c r="E36" s="269"/>
      <c r="F36" s="269"/>
      <c r="G36"/>
    </row>
    <row r="37" spans="1:7">
      <c r="A37" s="269"/>
      <c r="B37" s="269"/>
      <c r="C37" s="269"/>
      <c r="D37" s="269"/>
      <c r="E37" s="269"/>
      <c r="F37" s="269"/>
      <c r="G37"/>
    </row>
    <row r="38" spans="1:7">
      <c r="A38" s="269"/>
      <c r="B38" s="269"/>
      <c r="C38" s="269"/>
      <c r="D38" s="269"/>
      <c r="E38" s="269"/>
      <c r="F38" s="269"/>
      <c r="G38"/>
    </row>
    <row r="39" spans="1:7">
      <c r="A39" s="269"/>
      <c r="B39" s="269"/>
      <c r="C39" s="269"/>
      <c r="D39" s="269"/>
      <c r="E39" s="269"/>
      <c r="F39" s="269"/>
      <c r="G39"/>
    </row>
    <row r="40" spans="1:7">
      <c r="A40" s="269"/>
      <c r="B40" s="269"/>
      <c r="C40" s="269"/>
      <c r="D40" s="269"/>
      <c r="E40" s="269"/>
      <c r="F40" s="269"/>
      <c r="G40"/>
    </row>
    <row r="41" spans="1:7">
      <c r="A41" s="269"/>
      <c r="B41" s="269"/>
      <c r="C41" s="269"/>
      <c r="D41" s="269"/>
      <c r="E41" s="269"/>
      <c r="F41" s="269"/>
      <c r="G41"/>
    </row>
    <row r="42" spans="1:7">
      <c r="A42" s="269"/>
      <c r="B42" s="269"/>
      <c r="C42" s="269"/>
      <c r="D42" s="269"/>
      <c r="E42" s="269"/>
      <c r="F42" s="269"/>
      <c r="G42"/>
    </row>
    <row r="43" spans="1:7">
      <c r="A43" s="269"/>
      <c r="B43" s="269"/>
      <c r="C43" s="269"/>
      <c r="D43" s="269"/>
      <c r="E43" s="269"/>
      <c r="F43" s="269"/>
      <c r="G43"/>
    </row>
    <row r="44" spans="1:7">
      <c r="A44" s="269"/>
      <c r="B44" s="269"/>
      <c r="C44" s="269"/>
      <c r="D44" s="269"/>
      <c r="E44" s="269"/>
      <c r="F44" s="269"/>
      <c r="G44"/>
    </row>
    <row r="45" spans="1:7">
      <c r="A45" s="269"/>
      <c r="B45" s="269"/>
      <c r="C45" s="269"/>
      <c r="D45" s="269"/>
      <c r="E45" s="269"/>
      <c r="F45" s="269"/>
      <c r="G45"/>
    </row>
  </sheetData>
  <pageMargins left="0.7" right="0.7" top="0.75" bottom="0.75" header="0.3" footer="0.3"/>
  <pageSetup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3"/>
  </sheetPr>
  <dimension ref="A1:B17"/>
  <sheetViews>
    <sheetView workbookViewId="0">
      <pane xSplit="2" ySplit="1" topLeftCell="C2" activePane="bottomRight" state="frozen"/>
      <selection activeCell="G43" sqref="G43"/>
      <selection pane="topRight" activeCell="G43" sqref="G43"/>
      <selection pane="bottomLeft" activeCell="G43" sqref="G43"/>
      <selection pane="bottomRight" activeCell="B13" sqref="B13:B15"/>
    </sheetView>
  </sheetViews>
  <sheetFormatPr defaultColWidth="9.140625" defaultRowHeight="12.75"/>
  <cols>
    <col min="1" max="1" width="9.140625" style="134"/>
    <col min="2" max="2" width="16" style="134" bestFit="1" customWidth="1"/>
    <col min="3" max="16384" width="9.140625" style="134"/>
  </cols>
  <sheetData>
    <row r="1" spans="1:2">
      <c r="A1" s="134" t="s">
        <v>285</v>
      </c>
    </row>
    <row r="12" spans="1:2">
      <c r="A12" s="134" t="s">
        <v>286</v>
      </c>
      <c r="B12" s="134" t="s">
        <v>287</v>
      </c>
    </row>
    <row r="13" spans="1:2">
      <c r="A13" s="134" t="s">
        <v>323</v>
      </c>
      <c r="B13" s="377">
        <v>-106293008.79000001</v>
      </c>
    </row>
    <row r="14" spans="1:2">
      <c r="A14" s="134" t="s">
        <v>324</v>
      </c>
      <c r="B14" s="377">
        <v>126978752.26000001</v>
      </c>
    </row>
    <row r="15" spans="1:2">
      <c r="A15" s="134" t="s">
        <v>34</v>
      </c>
      <c r="B15" s="377">
        <f>SUM(B13:B14)</f>
        <v>20685743.469999999</v>
      </c>
    </row>
    <row r="16" spans="1:2">
      <c r="B16" s="135"/>
    </row>
    <row r="17" spans="2:2">
      <c r="B17" s="135"/>
    </row>
  </sheetData>
  <pageMargins left="0.7" right="0.7" top="0.75" bottom="0.75" header="0.3" footer="0.3"/>
  <customProperties>
    <customPr name="_pios_id" r:id="rId1"/>
  </customProperti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
  <sheetViews>
    <sheetView workbookViewId="0">
      <selection activeCell="G43" sqref="G43"/>
    </sheetView>
  </sheetViews>
  <sheetFormatPr defaultRowHeight="12.75"/>
  <sheetData/>
  <pageMargins left="0.7" right="0.7" top="0.75" bottom="0.75" header="0.3" footer="0.3"/>
  <customProperties>
    <customPr name="_pios_id" r:id="rId1"/>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sheetPr>
  <dimension ref="A1:IM301"/>
  <sheetViews>
    <sheetView zoomScaleNormal="100" workbookViewId="0">
      <selection activeCell="Q10" sqref="Q10"/>
    </sheetView>
  </sheetViews>
  <sheetFormatPr defaultColWidth="9.140625" defaultRowHeight="12.75"/>
  <cols>
    <col min="1" max="1" width="3.42578125" style="15" customWidth="1"/>
    <col min="2" max="2" width="5" style="15" customWidth="1"/>
    <col min="3" max="3" width="32.7109375" style="15" customWidth="1"/>
    <col min="4" max="4" width="11.42578125" style="15" customWidth="1"/>
    <col min="5" max="5" width="3.42578125" style="15" customWidth="1"/>
    <col min="6" max="6" width="14" style="15" bestFit="1" customWidth="1"/>
    <col min="7" max="7" width="14.42578125" style="15" customWidth="1"/>
    <col min="8" max="8" width="13.140625" style="15" customWidth="1"/>
    <col min="9" max="9" width="12.140625" style="15" customWidth="1"/>
    <col min="10" max="10" width="12" style="15" customWidth="1"/>
    <col min="11" max="11" width="12.7109375" style="15" customWidth="1"/>
    <col min="12" max="12" width="12.42578125" style="15" customWidth="1"/>
    <col min="13" max="14" width="12.140625" style="15" customWidth="1"/>
    <col min="15" max="15" width="12.5703125" style="15" bestFit="1" customWidth="1"/>
    <col min="16" max="16" width="12.28515625" style="15" customWidth="1"/>
    <col min="17" max="18" width="13" style="15" customWidth="1"/>
    <col min="19" max="19" width="4.85546875" style="15" customWidth="1"/>
    <col min="20" max="20" width="9.28515625" style="15" customWidth="1"/>
    <col min="21" max="21" width="8.7109375" style="15" customWidth="1"/>
    <col min="22" max="22" width="17.85546875" style="15" customWidth="1"/>
    <col min="23" max="16384" width="9.140625" style="15"/>
  </cols>
  <sheetData>
    <row r="1" spans="2:247" ht="19.5" customHeight="1">
      <c r="B1" s="136" t="s">
        <v>312</v>
      </c>
      <c r="F1" s="137"/>
    </row>
    <row r="2" spans="2:247" ht="15.75">
      <c r="B2" s="136" t="s">
        <v>362</v>
      </c>
      <c r="F2" s="138"/>
      <c r="G2" s="139"/>
      <c r="H2" s="138"/>
      <c r="K2" s="140"/>
      <c r="L2" s="13"/>
    </row>
    <row r="3" spans="2:247" ht="9.75" customHeight="1">
      <c r="B3" s="2"/>
    </row>
    <row r="4" spans="2:247" ht="6.75" customHeight="1"/>
    <row r="5" spans="2:247" s="141" customFormat="1" ht="15">
      <c r="B5" s="141" t="s">
        <v>3</v>
      </c>
      <c r="D5" s="141" t="s">
        <v>313</v>
      </c>
      <c r="F5" s="141" t="s">
        <v>34</v>
      </c>
      <c r="G5" s="3">
        <v>45292</v>
      </c>
      <c r="H5" s="10">
        <v>45323</v>
      </c>
      <c r="I5" s="10">
        <v>45352</v>
      </c>
      <c r="J5" s="10">
        <v>45383</v>
      </c>
      <c r="K5" s="10">
        <v>45413</v>
      </c>
      <c r="L5" s="10">
        <v>45444</v>
      </c>
      <c r="M5" s="10">
        <v>45474</v>
      </c>
      <c r="N5" s="10">
        <v>45505</v>
      </c>
      <c r="O5" s="10">
        <v>45536</v>
      </c>
      <c r="P5" s="10">
        <v>45566</v>
      </c>
      <c r="Q5" s="10">
        <v>45597</v>
      </c>
      <c r="R5" s="10">
        <v>45627</v>
      </c>
      <c r="T5" s="142" t="s">
        <v>314</v>
      </c>
      <c r="U5" s="142" t="s">
        <v>315</v>
      </c>
    </row>
    <row r="6" spans="2:247" ht="15.75">
      <c r="C6" s="143" t="s">
        <v>316</v>
      </c>
      <c r="F6" s="8"/>
      <c r="G6" s="8"/>
      <c r="H6" s="8"/>
      <c r="I6" s="8"/>
      <c r="J6" s="8"/>
      <c r="K6" s="8"/>
      <c r="L6" s="8"/>
      <c r="M6" s="8"/>
      <c r="N6" s="8"/>
      <c r="O6" s="8"/>
      <c r="P6" s="8"/>
      <c r="Q6" s="8"/>
      <c r="R6" s="8"/>
      <c r="S6" s="8"/>
      <c r="T6" s="144"/>
      <c r="U6" s="145"/>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row>
    <row r="7" spans="2:247" ht="15.75" customHeight="1">
      <c r="B7" s="15">
        <v>1</v>
      </c>
      <c r="C7" s="146" t="s">
        <v>97</v>
      </c>
      <c r="D7" s="15">
        <v>501</v>
      </c>
      <c r="F7" s="17">
        <f>SUM(G7:R7)</f>
        <v>54004141.75</v>
      </c>
      <c r="G7" s="17">
        <v>5332261</v>
      </c>
      <c r="H7" s="17">
        <v>5264753</v>
      </c>
      <c r="I7" s="17">
        <v>4085094</v>
      </c>
      <c r="J7" s="17">
        <v>4143319</v>
      </c>
      <c r="K7" s="17">
        <v>1206593</v>
      </c>
      <c r="L7" s="17">
        <v>1619303</v>
      </c>
      <c r="M7" s="17">
        <v>4216763</v>
      </c>
      <c r="N7" s="17">
        <v>5923833</v>
      </c>
      <c r="O7" s="17">
        <v>5762555</v>
      </c>
      <c r="P7" s="17">
        <v>5693446.75</v>
      </c>
      <c r="Q7" s="17">
        <v>4726654</v>
      </c>
      <c r="R7" s="17">
        <v>6029567</v>
      </c>
      <c r="S7" s="6"/>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row>
    <row r="8" spans="2:247">
      <c r="B8" s="15">
        <v>2</v>
      </c>
      <c r="C8" s="146" t="s">
        <v>11</v>
      </c>
      <c r="D8" s="15">
        <v>547</v>
      </c>
      <c r="F8" s="17">
        <f t="shared" ref="F8:F14" si="0">SUM(G8:R8)</f>
        <v>282721256.94</v>
      </c>
      <c r="G8" s="17">
        <v>44127707</v>
      </c>
      <c r="H8" s="17">
        <v>33184241</v>
      </c>
      <c r="I8" s="17">
        <v>25563177</v>
      </c>
      <c r="J8" s="17">
        <v>17381453</v>
      </c>
      <c r="K8" s="17">
        <v>9346157</v>
      </c>
      <c r="L8" s="17">
        <v>11734081</v>
      </c>
      <c r="M8" s="17">
        <v>22070074</v>
      </c>
      <c r="N8" s="17">
        <v>21448847</v>
      </c>
      <c r="O8" s="17">
        <v>18882694</v>
      </c>
      <c r="P8" s="17">
        <v>16932184.940000001</v>
      </c>
      <c r="Q8" s="17">
        <v>26110972</v>
      </c>
      <c r="R8" s="17">
        <v>35939669</v>
      </c>
      <c r="S8" s="6"/>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row>
    <row r="9" spans="2:247">
      <c r="B9" s="15">
        <v>3</v>
      </c>
      <c r="C9" s="147" t="s">
        <v>98</v>
      </c>
      <c r="D9" s="13">
        <v>555</v>
      </c>
      <c r="F9" s="17">
        <f t="shared" si="0"/>
        <v>980949085.67999995</v>
      </c>
      <c r="G9" s="17">
        <v>210531905</v>
      </c>
      <c r="H9" s="17">
        <v>92981824</v>
      </c>
      <c r="I9" s="17">
        <v>80882165</v>
      </c>
      <c r="J9" s="17">
        <v>49945881</v>
      </c>
      <c r="K9" s="17">
        <v>66245933</v>
      </c>
      <c r="L9" s="17">
        <v>66298850</v>
      </c>
      <c r="M9" s="17">
        <v>70014379</v>
      </c>
      <c r="N9" s="17">
        <v>59686402</v>
      </c>
      <c r="O9" s="17">
        <v>55418397</v>
      </c>
      <c r="P9" s="17">
        <v>63342383.68</v>
      </c>
      <c r="Q9" s="17">
        <v>71560038</v>
      </c>
      <c r="R9" s="17">
        <v>94040928</v>
      </c>
      <c r="S9" s="6"/>
      <c r="T9" s="8" t="s">
        <v>317</v>
      </c>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row>
    <row r="10" spans="2:247">
      <c r="B10" s="15">
        <v>4</v>
      </c>
      <c r="C10" s="146" t="s">
        <v>99</v>
      </c>
      <c r="D10" s="11" t="s">
        <v>318</v>
      </c>
      <c r="F10" s="17">
        <f t="shared" si="0"/>
        <v>20641427.649999999</v>
      </c>
      <c r="G10" s="17">
        <v>-5775975</v>
      </c>
      <c r="H10" s="17">
        <v>-984841</v>
      </c>
      <c r="I10" s="17">
        <v>4688047</v>
      </c>
      <c r="J10" s="17">
        <v>1829950</v>
      </c>
      <c r="K10" s="17">
        <v>2711578</v>
      </c>
      <c r="L10" s="17">
        <v>2476854</v>
      </c>
      <c r="M10" s="17">
        <v>3133359</v>
      </c>
      <c r="N10" s="17">
        <v>5342231</v>
      </c>
      <c r="O10" s="17">
        <v>4191641</v>
      </c>
      <c r="P10" s="17">
        <v>2031523.65</v>
      </c>
      <c r="Q10" s="17">
        <v>1072069</v>
      </c>
      <c r="R10" s="17">
        <v>-75009</v>
      </c>
      <c r="S10" s="6"/>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row>
    <row r="11" spans="2:247">
      <c r="B11" s="15">
        <v>5</v>
      </c>
      <c r="C11" s="146" t="s">
        <v>15</v>
      </c>
      <c r="D11" s="13">
        <v>55700003</v>
      </c>
      <c r="E11" s="13"/>
      <c r="F11" s="17">
        <f t="shared" si="0"/>
        <v>535918.44999999995</v>
      </c>
      <c r="G11" s="17">
        <v>20425</v>
      </c>
      <c r="H11" s="17">
        <v>67591</v>
      </c>
      <c r="I11" s="17">
        <v>46731</v>
      </c>
      <c r="J11" s="17">
        <v>54906</v>
      </c>
      <c r="K11" s="17">
        <v>55394</v>
      </c>
      <c r="L11" s="17">
        <v>40741</v>
      </c>
      <c r="M11" s="17">
        <v>40129</v>
      </c>
      <c r="N11" s="17">
        <v>44417</v>
      </c>
      <c r="O11" s="17">
        <v>32307</v>
      </c>
      <c r="P11" s="17">
        <v>38519.449999999997</v>
      </c>
      <c r="Q11" s="17">
        <v>46822</v>
      </c>
      <c r="R11" s="17">
        <v>47936</v>
      </c>
      <c r="S11" s="6"/>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row>
    <row r="12" spans="2:247">
      <c r="B12" s="15">
        <v>6</v>
      </c>
      <c r="C12" s="146" t="s">
        <v>100</v>
      </c>
      <c r="D12" s="13">
        <v>447</v>
      </c>
      <c r="F12" s="17">
        <f t="shared" si="0"/>
        <v>-277982814.14999998</v>
      </c>
      <c r="G12" s="17">
        <v>-59960620</v>
      </c>
      <c r="H12" s="17">
        <v>-37485269</v>
      </c>
      <c r="I12" s="17">
        <v>-19475825</v>
      </c>
      <c r="J12" s="17">
        <v>-10571955</v>
      </c>
      <c r="K12" s="17">
        <v>-7324959</v>
      </c>
      <c r="L12" s="17">
        <v>-14308316</v>
      </c>
      <c r="M12" s="17">
        <v>-26227473</v>
      </c>
      <c r="N12" s="17">
        <v>-20555517</v>
      </c>
      <c r="O12" s="17">
        <v>-19746150</v>
      </c>
      <c r="P12" s="17">
        <v>-20042917.149999999</v>
      </c>
      <c r="Q12" s="17">
        <v>-18579917</v>
      </c>
      <c r="R12" s="4">
        <v>-23703896</v>
      </c>
      <c r="S12" s="6"/>
      <c r="T12" s="14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row>
    <row r="13" spans="2:247">
      <c r="B13" s="15">
        <v>7</v>
      </c>
      <c r="C13" s="146" t="s">
        <v>14</v>
      </c>
      <c r="D13" s="13">
        <v>565</v>
      </c>
      <c r="F13" s="17">
        <f t="shared" si="0"/>
        <v>163156079.47</v>
      </c>
      <c r="G13" s="17">
        <v>19152378</v>
      </c>
      <c r="H13" s="17">
        <v>13670723</v>
      </c>
      <c r="I13" s="17">
        <v>13206137</v>
      </c>
      <c r="J13" s="17">
        <v>13032917</v>
      </c>
      <c r="K13" s="17">
        <v>12684076</v>
      </c>
      <c r="L13" s="17">
        <v>12485118</v>
      </c>
      <c r="M13" s="17">
        <v>13672423</v>
      </c>
      <c r="N13" s="17">
        <v>12703937</v>
      </c>
      <c r="O13" s="17">
        <v>13326344</v>
      </c>
      <c r="P13" s="17">
        <v>12749648.470000001</v>
      </c>
      <c r="Q13" s="17">
        <v>12372034</v>
      </c>
      <c r="R13" s="17">
        <v>14100344</v>
      </c>
      <c r="S13" s="6"/>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row>
    <row r="14" spans="2:247">
      <c r="B14" s="15">
        <v>8</v>
      </c>
      <c r="C14" s="149" t="s">
        <v>16</v>
      </c>
      <c r="D14" s="13">
        <v>40810005</v>
      </c>
      <c r="E14" s="7"/>
      <c r="F14" s="17">
        <f t="shared" si="0"/>
        <v>0</v>
      </c>
      <c r="G14" s="17"/>
      <c r="H14" s="17"/>
      <c r="I14" s="17"/>
      <c r="J14" s="17"/>
      <c r="K14" s="17"/>
      <c r="L14" s="17"/>
      <c r="M14" s="17"/>
      <c r="N14" s="17"/>
      <c r="O14" s="17"/>
      <c r="P14" s="17"/>
      <c r="Q14" s="17"/>
      <c r="R14" s="17"/>
      <c r="S14" s="6"/>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row>
    <row r="15" spans="2:247">
      <c r="B15" s="15">
        <v>9</v>
      </c>
      <c r="D15" s="13"/>
      <c r="F15" s="150">
        <f t="shared" ref="F15:P15" si="1">SUM(F7:F14)</f>
        <v>1224025095.79</v>
      </c>
      <c r="G15" s="150">
        <f t="shared" si="1"/>
        <v>213428081</v>
      </c>
      <c r="H15" s="151">
        <f>SUM(H7:H14)</f>
        <v>106699022</v>
      </c>
      <c r="I15" s="151">
        <f>SUM(I7:I14)</f>
        <v>108995526</v>
      </c>
      <c r="J15" s="151">
        <f t="shared" si="1"/>
        <v>75816471</v>
      </c>
      <c r="K15" s="150">
        <f t="shared" si="1"/>
        <v>84924772</v>
      </c>
      <c r="L15" s="150">
        <f t="shared" si="1"/>
        <v>80346631</v>
      </c>
      <c r="M15" s="150">
        <f>SUM(M7:M14)</f>
        <v>86919654</v>
      </c>
      <c r="N15" s="150">
        <f>SUM(N7:N14)-1</f>
        <v>84594149</v>
      </c>
      <c r="O15" s="150">
        <f t="shared" si="1"/>
        <v>77867788</v>
      </c>
      <c r="P15" s="150">
        <f t="shared" si="1"/>
        <v>80744789.790000021</v>
      </c>
      <c r="Q15" s="150">
        <f>SUM(Q7:Q14)</f>
        <v>97308672</v>
      </c>
      <c r="R15" s="150">
        <f>SUM(R7:R14)-1</f>
        <v>126379538</v>
      </c>
      <c r="S15" s="6"/>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row>
    <row r="16" spans="2:247" ht="18.75" customHeight="1">
      <c r="B16" s="15">
        <v>10</v>
      </c>
      <c r="D16" s="12"/>
      <c r="Q16" s="8"/>
      <c r="R16" s="8"/>
    </row>
    <row r="17" spans="1:247" ht="15.75">
      <c r="B17" s="15">
        <v>11</v>
      </c>
      <c r="C17" s="143" t="s">
        <v>319</v>
      </c>
      <c r="D17" s="143"/>
      <c r="E17" s="143"/>
      <c r="F17" s="143"/>
      <c r="G17" s="143"/>
      <c r="H17" s="143"/>
      <c r="I17" s="152"/>
      <c r="J17" s="8"/>
      <c r="K17" s="8"/>
      <c r="L17" s="8"/>
      <c r="M17" s="8"/>
      <c r="N17" s="8"/>
      <c r="O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row>
    <row r="18" spans="1:247">
      <c r="B18" s="15">
        <v>12</v>
      </c>
      <c r="C18" s="146" t="s">
        <v>97</v>
      </c>
      <c r="D18" s="15">
        <v>501</v>
      </c>
      <c r="E18" s="1"/>
      <c r="F18" s="8">
        <f t="shared" ref="F18:F25" si="2">SUM(G18:R18)</f>
        <v>0</v>
      </c>
      <c r="G18" s="8"/>
      <c r="H18" s="17"/>
      <c r="I18" s="153"/>
      <c r="J18" s="17"/>
      <c r="K18" s="17"/>
      <c r="L18" s="153"/>
      <c r="M18" s="17"/>
      <c r="N18" s="17"/>
      <c r="O18" s="154"/>
      <c r="P18" s="17"/>
      <c r="Q18" s="153"/>
      <c r="R18" s="153"/>
      <c r="S18" s="155"/>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row>
    <row r="19" spans="1:247">
      <c r="B19" s="15">
        <v>13</v>
      </c>
      <c r="C19" s="146" t="s">
        <v>11</v>
      </c>
      <c r="D19" s="15">
        <v>547</v>
      </c>
      <c r="E19" s="1"/>
      <c r="F19" s="8">
        <f t="shared" si="2"/>
        <v>0</v>
      </c>
      <c r="G19" s="154"/>
      <c r="H19" s="154"/>
      <c r="I19" s="154"/>
      <c r="J19" s="154"/>
      <c r="K19" s="154"/>
      <c r="L19" s="153"/>
      <c r="M19" s="154"/>
      <c r="N19" s="154"/>
      <c r="O19" s="154"/>
      <c r="P19" s="154"/>
      <c r="Q19" s="154"/>
      <c r="R19" s="154"/>
      <c r="S19" s="6"/>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row>
    <row r="20" spans="1:247">
      <c r="B20" s="15">
        <v>14</v>
      </c>
      <c r="C20" s="147" t="s">
        <v>98</v>
      </c>
      <c r="D20" s="15">
        <v>555</v>
      </c>
      <c r="E20" s="7"/>
      <c r="F20" s="154">
        <f t="shared" si="2"/>
        <v>0</v>
      </c>
      <c r="G20" s="154"/>
      <c r="H20" s="154"/>
      <c r="I20" s="154"/>
      <c r="J20" s="154"/>
      <c r="K20" s="154"/>
      <c r="L20" s="154"/>
      <c r="M20" s="154"/>
      <c r="N20" s="154"/>
      <c r="O20" s="154"/>
      <c r="P20" s="154"/>
      <c r="Q20" s="154"/>
      <c r="R20" s="154"/>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row>
    <row r="21" spans="1:247">
      <c r="B21" s="15">
        <v>15</v>
      </c>
      <c r="C21" s="146" t="s">
        <v>99</v>
      </c>
      <c r="D21" s="156" t="s">
        <v>320</v>
      </c>
      <c r="E21" s="1"/>
      <c r="F21" s="8">
        <f t="shared" si="2"/>
        <v>0</v>
      </c>
      <c r="G21" s="8"/>
      <c r="H21" s="157"/>
      <c r="I21" s="157"/>
      <c r="J21" s="157"/>
      <c r="K21" s="17"/>
      <c r="L21" s="17"/>
      <c r="M21" s="17"/>
      <c r="N21" s="157"/>
      <c r="O21" s="154"/>
      <c r="P21" s="17"/>
      <c r="Q21" s="17"/>
      <c r="R21" s="17"/>
      <c r="S21" s="6"/>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row>
    <row r="22" spans="1:247">
      <c r="B22" s="15">
        <v>16</v>
      </c>
      <c r="C22" s="146" t="s">
        <v>15</v>
      </c>
      <c r="D22" s="13">
        <v>55700003</v>
      </c>
      <c r="E22" s="7"/>
      <c r="F22" s="8">
        <f t="shared" si="2"/>
        <v>0</v>
      </c>
      <c r="G22" s="8"/>
      <c r="H22" s="17"/>
      <c r="I22" s="17"/>
      <c r="J22" s="157"/>
      <c r="K22" s="17"/>
      <c r="L22" s="17"/>
      <c r="M22" s="17"/>
      <c r="N22" s="17"/>
      <c r="O22" s="17"/>
      <c r="P22" s="17"/>
      <c r="Q22" s="17"/>
      <c r="R22" s="153"/>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row>
    <row r="23" spans="1:247">
      <c r="B23" s="15">
        <v>17</v>
      </c>
      <c r="C23" s="146" t="s">
        <v>100</v>
      </c>
      <c r="D23" s="15">
        <v>447</v>
      </c>
      <c r="E23" s="7"/>
      <c r="F23" s="8">
        <f t="shared" si="2"/>
        <v>0</v>
      </c>
      <c r="G23" s="8"/>
      <c r="H23" s="17"/>
      <c r="I23" s="17"/>
      <c r="J23" s="17"/>
      <c r="K23" s="17"/>
      <c r="L23" s="17"/>
      <c r="M23" s="17"/>
      <c r="N23" s="157"/>
      <c r="O23" s="154"/>
      <c r="P23" s="157"/>
      <c r="Q23" s="17"/>
      <c r="R23" s="153"/>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row>
    <row r="24" spans="1:247">
      <c r="B24" s="15">
        <v>18</v>
      </c>
      <c r="C24" s="146" t="s">
        <v>14</v>
      </c>
      <c r="D24" s="15">
        <v>565</v>
      </c>
      <c r="E24" s="7"/>
      <c r="F24" s="8">
        <f t="shared" si="2"/>
        <v>0</v>
      </c>
      <c r="G24" s="8"/>
      <c r="H24" s="17"/>
      <c r="I24" s="17"/>
      <c r="J24" s="17"/>
      <c r="K24" s="17"/>
      <c r="L24" s="17"/>
      <c r="M24" s="17"/>
      <c r="N24" s="17"/>
      <c r="O24" s="154"/>
      <c r="P24" s="17"/>
      <c r="Q24" s="157"/>
      <c r="R24" s="153"/>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row>
    <row r="25" spans="1:247">
      <c r="B25" s="15">
        <v>19</v>
      </c>
      <c r="C25" s="149" t="s">
        <v>16</v>
      </c>
      <c r="D25" s="13">
        <v>40810005</v>
      </c>
      <c r="F25" s="8">
        <f t="shared" si="2"/>
        <v>0</v>
      </c>
      <c r="O25" s="154"/>
      <c r="R25" s="153"/>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row>
    <row r="26" spans="1:247">
      <c r="B26" s="15">
        <v>20</v>
      </c>
      <c r="F26" s="150">
        <f t="shared" ref="F26:R26" si="3">SUM(F18:F25)</f>
        <v>0</v>
      </c>
      <c r="G26" s="150">
        <f t="shared" si="3"/>
        <v>0</v>
      </c>
      <c r="H26" s="150">
        <f t="shared" si="3"/>
        <v>0</v>
      </c>
      <c r="I26" s="150">
        <f>SUM(I18:I25)</f>
        <v>0</v>
      </c>
      <c r="J26" s="150">
        <f t="shared" si="3"/>
        <v>0</v>
      </c>
      <c r="K26" s="150">
        <f t="shared" si="3"/>
        <v>0</v>
      </c>
      <c r="L26" s="150">
        <f t="shared" si="3"/>
        <v>0</v>
      </c>
      <c r="M26" s="150">
        <f t="shared" si="3"/>
        <v>0</v>
      </c>
      <c r="N26" s="150">
        <f t="shared" si="3"/>
        <v>0</v>
      </c>
      <c r="O26" s="150">
        <f t="shared" si="3"/>
        <v>0</v>
      </c>
      <c r="P26" s="150">
        <f t="shared" si="3"/>
        <v>0</v>
      </c>
      <c r="Q26" s="150">
        <f t="shared" si="3"/>
        <v>0</v>
      </c>
      <c r="R26" s="150">
        <f t="shared" si="3"/>
        <v>0</v>
      </c>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row>
    <row r="27" spans="1:247" ht="9" customHeight="1">
      <c r="B27" s="15">
        <v>21</v>
      </c>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row>
    <row r="28" spans="1:247" ht="15.75">
      <c r="B28" s="15">
        <v>22</v>
      </c>
      <c r="C28" s="143" t="s">
        <v>321</v>
      </c>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row>
    <row r="29" spans="1:247" ht="15">
      <c r="A29" s="15" t="s">
        <v>322</v>
      </c>
      <c r="B29" s="15">
        <v>23</v>
      </c>
      <c r="C29" s="146" t="s">
        <v>97</v>
      </c>
      <c r="D29" s="15">
        <v>501</v>
      </c>
      <c r="F29" s="8">
        <f>SUM(G29:R29)</f>
        <v>54004141.75</v>
      </c>
      <c r="G29" s="8">
        <f>G18+G7</f>
        <v>5332261</v>
      </c>
      <c r="H29" s="8">
        <f>H18+H7</f>
        <v>5264753</v>
      </c>
      <c r="I29" s="8">
        <f t="shared" ref="I29:R29" si="4">I18+I7</f>
        <v>4085094</v>
      </c>
      <c r="J29" s="8">
        <f t="shared" si="4"/>
        <v>4143319</v>
      </c>
      <c r="K29" s="8">
        <f t="shared" si="4"/>
        <v>1206593</v>
      </c>
      <c r="L29" s="8">
        <f t="shared" si="4"/>
        <v>1619303</v>
      </c>
      <c r="M29" s="8">
        <f>M18+M7</f>
        <v>4216763</v>
      </c>
      <c r="N29" s="8">
        <f t="shared" si="4"/>
        <v>5923833</v>
      </c>
      <c r="O29" s="8">
        <f t="shared" si="4"/>
        <v>5762555</v>
      </c>
      <c r="P29" s="8">
        <f t="shared" si="4"/>
        <v>5693446.75</v>
      </c>
      <c r="Q29" s="8">
        <f t="shared" si="4"/>
        <v>4726654</v>
      </c>
      <c r="R29" s="8">
        <f t="shared" si="4"/>
        <v>6029567</v>
      </c>
      <c r="S29" s="15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row>
    <row r="30" spans="1:247">
      <c r="B30" s="15">
        <v>24</v>
      </c>
      <c r="C30" s="146" t="s">
        <v>11</v>
      </c>
      <c r="D30" s="15">
        <v>547</v>
      </c>
      <c r="F30" s="8">
        <f t="shared" ref="F30:F36" si="5">SUM(G30:R30)</f>
        <v>282721256.94</v>
      </c>
      <c r="G30" s="8">
        <f t="shared" ref="G30:R35" si="6">G19+G8</f>
        <v>44127707</v>
      </c>
      <c r="H30" s="8">
        <f t="shared" si="6"/>
        <v>33184241</v>
      </c>
      <c r="I30" s="8">
        <f t="shared" si="6"/>
        <v>25563177</v>
      </c>
      <c r="J30" s="8">
        <f t="shared" si="6"/>
        <v>17381453</v>
      </c>
      <c r="K30" s="8">
        <f t="shared" si="6"/>
        <v>9346157</v>
      </c>
      <c r="L30" s="8">
        <f t="shared" si="6"/>
        <v>11734081</v>
      </c>
      <c r="M30" s="8">
        <f>M19+M8</f>
        <v>22070074</v>
      </c>
      <c r="N30" s="8">
        <f t="shared" si="6"/>
        <v>21448847</v>
      </c>
      <c r="O30" s="8">
        <f t="shared" si="6"/>
        <v>18882694</v>
      </c>
      <c r="P30" s="8">
        <f t="shared" si="6"/>
        <v>16932184.940000001</v>
      </c>
      <c r="Q30" s="8">
        <f t="shared" si="6"/>
        <v>26110972</v>
      </c>
      <c r="R30" s="8">
        <f t="shared" si="6"/>
        <v>35939669</v>
      </c>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row>
    <row r="31" spans="1:247">
      <c r="B31" s="15">
        <v>25</v>
      </c>
      <c r="C31" s="147" t="s">
        <v>98</v>
      </c>
      <c r="D31" s="15">
        <v>555</v>
      </c>
      <c r="F31" s="8">
        <f t="shared" si="5"/>
        <v>980949085.67999995</v>
      </c>
      <c r="G31" s="8">
        <f t="shared" si="6"/>
        <v>210531905</v>
      </c>
      <c r="H31" s="8">
        <f t="shared" si="6"/>
        <v>92981824</v>
      </c>
      <c r="I31" s="8">
        <f t="shared" si="6"/>
        <v>80882165</v>
      </c>
      <c r="J31" s="8">
        <f t="shared" si="6"/>
        <v>49945881</v>
      </c>
      <c r="K31" s="8">
        <f t="shared" si="6"/>
        <v>66245933</v>
      </c>
      <c r="L31" s="8">
        <f t="shared" si="6"/>
        <v>66298850</v>
      </c>
      <c r="M31" s="8">
        <f>M20+M9</f>
        <v>70014379</v>
      </c>
      <c r="N31" s="8">
        <f t="shared" si="6"/>
        <v>59686402</v>
      </c>
      <c r="O31" s="8">
        <f t="shared" si="6"/>
        <v>55418397</v>
      </c>
      <c r="P31" s="8">
        <f t="shared" si="6"/>
        <v>63342383.68</v>
      </c>
      <c r="Q31" s="8">
        <f t="shared" si="6"/>
        <v>71560038</v>
      </c>
      <c r="R31" s="8">
        <f t="shared" si="6"/>
        <v>94040928</v>
      </c>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row>
    <row r="32" spans="1:247">
      <c r="B32" s="15">
        <v>26</v>
      </c>
      <c r="C32" s="146" t="s">
        <v>99</v>
      </c>
      <c r="D32" s="159" t="s">
        <v>12</v>
      </c>
      <c r="F32" s="8">
        <f t="shared" si="5"/>
        <v>20641427.649999999</v>
      </c>
      <c r="G32" s="8">
        <f t="shared" si="6"/>
        <v>-5775975</v>
      </c>
      <c r="H32" s="8">
        <f>H21+H10</f>
        <v>-984841</v>
      </c>
      <c r="I32" s="8">
        <f t="shared" si="6"/>
        <v>4688047</v>
      </c>
      <c r="J32" s="8">
        <f t="shared" si="6"/>
        <v>1829950</v>
      </c>
      <c r="K32" s="8">
        <f t="shared" si="6"/>
        <v>2711578</v>
      </c>
      <c r="L32" s="8">
        <f t="shared" si="6"/>
        <v>2476854</v>
      </c>
      <c r="M32" s="8">
        <f t="shared" si="6"/>
        <v>3133359</v>
      </c>
      <c r="N32" s="8">
        <f t="shared" si="6"/>
        <v>5342231</v>
      </c>
      <c r="O32" s="8">
        <f t="shared" si="6"/>
        <v>4191641</v>
      </c>
      <c r="P32" s="8">
        <f t="shared" si="6"/>
        <v>2031523.65</v>
      </c>
      <c r="Q32" s="8">
        <f>Q21+Q10</f>
        <v>1072069</v>
      </c>
      <c r="R32" s="8">
        <f>R21+R10</f>
        <v>-75009</v>
      </c>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row>
    <row r="33" spans="2:247">
      <c r="B33" s="15">
        <v>27</v>
      </c>
      <c r="C33" s="146" t="s">
        <v>15</v>
      </c>
      <c r="D33" s="15">
        <v>55700003</v>
      </c>
      <c r="F33" s="8">
        <f t="shared" si="5"/>
        <v>535918.44999999995</v>
      </c>
      <c r="G33" s="8">
        <f t="shared" si="6"/>
        <v>20425</v>
      </c>
      <c r="H33" s="8">
        <f t="shared" si="6"/>
        <v>67591</v>
      </c>
      <c r="I33" s="8">
        <f t="shared" si="6"/>
        <v>46731</v>
      </c>
      <c r="J33" s="8">
        <f t="shared" si="6"/>
        <v>54906</v>
      </c>
      <c r="K33" s="8">
        <f t="shared" si="6"/>
        <v>55394</v>
      </c>
      <c r="L33" s="8">
        <f t="shared" si="6"/>
        <v>40741</v>
      </c>
      <c r="M33" s="8">
        <f t="shared" si="6"/>
        <v>40129</v>
      </c>
      <c r="N33" s="8">
        <f t="shared" si="6"/>
        <v>44417</v>
      </c>
      <c r="O33" s="8">
        <f t="shared" si="6"/>
        <v>32307</v>
      </c>
      <c r="P33" s="8">
        <f t="shared" si="6"/>
        <v>38519.449999999997</v>
      </c>
      <c r="Q33" s="8">
        <f t="shared" si="6"/>
        <v>46822</v>
      </c>
      <c r="R33" s="8">
        <f t="shared" si="6"/>
        <v>47936</v>
      </c>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row>
    <row r="34" spans="2:247">
      <c r="B34" s="15">
        <v>28</v>
      </c>
      <c r="C34" s="146" t="s">
        <v>100</v>
      </c>
      <c r="D34" s="15">
        <v>447</v>
      </c>
      <c r="F34" s="8">
        <f t="shared" si="5"/>
        <v>-277982814.14999998</v>
      </c>
      <c r="G34" s="8">
        <f t="shared" si="6"/>
        <v>-59960620</v>
      </c>
      <c r="H34" s="8">
        <f t="shared" si="6"/>
        <v>-37485269</v>
      </c>
      <c r="I34" s="8">
        <f t="shared" si="6"/>
        <v>-19475825</v>
      </c>
      <c r="J34" s="8">
        <f t="shared" si="6"/>
        <v>-10571955</v>
      </c>
      <c r="K34" s="8">
        <f t="shared" si="6"/>
        <v>-7324959</v>
      </c>
      <c r="L34" s="8">
        <f t="shared" si="6"/>
        <v>-14308316</v>
      </c>
      <c r="M34" s="8">
        <f t="shared" si="6"/>
        <v>-26227473</v>
      </c>
      <c r="N34" s="8">
        <f t="shared" si="6"/>
        <v>-20555517</v>
      </c>
      <c r="O34" s="8">
        <f>O23+O12</f>
        <v>-19746150</v>
      </c>
      <c r="P34" s="8">
        <f t="shared" si="6"/>
        <v>-20042917.149999999</v>
      </c>
      <c r="Q34" s="8">
        <f t="shared" si="6"/>
        <v>-18579917</v>
      </c>
      <c r="R34" s="8">
        <f t="shared" si="6"/>
        <v>-23703896</v>
      </c>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row>
    <row r="35" spans="2:247">
      <c r="B35" s="15">
        <v>29</v>
      </c>
      <c r="C35" s="146" t="s">
        <v>14</v>
      </c>
      <c r="D35" s="15">
        <v>565</v>
      </c>
      <c r="F35" s="8">
        <f t="shared" si="5"/>
        <v>163156079.47</v>
      </c>
      <c r="G35" s="8">
        <f t="shared" si="6"/>
        <v>19152378</v>
      </c>
      <c r="H35" s="8">
        <f t="shared" si="6"/>
        <v>13670723</v>
      </c>
      <c r="I35" s="8">
        <f t="shared" si="6"/>
        <v>13206137</v>
      </c>
      <c r="J35" s="8">
        <f t="shared" si="6"/>
        <v>13032917</v>
      </c>
      <c r="K35" s="8">
        <f t="shared" si="6"/>
        <v>12684076</v>
      </c>
      <c r="L35" s="8">
        <f t="shared" si="6"/>
        <v>12485118</v>
      </c>
      <c r="M35" s="8">
        <f t="shared" si="6"/>
        <v>13672423</v>
      </c>
      <c r="N35" s="8">
        <f t="shared" si="6"/>
        <v>12703937</v>
      </c>
      <c r="O35" s="8">
        <f>O24+O13</f>
        <v>13326344</v>
      </c>
      <c r="P35" s="8">
        <f t="shared" si="6"/>
        <v>12749648.470000001</v>
      </c>
      <c r="Q35" s="8">
        <f t="shared" si="6"/>
        <v>12372034</v>
      </c>
      <c r="R35" s="8">
        <f t="shared" si="6"/>
        <v>14100344</v>
      </c>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row>
    <row r="36" spans="2:247">
      <c r="B36" s="15">
        <v>30</v>
      </c>
      <c r="C36" s="149" t="s">
        <v>16</v>
      </c>
      <c r="D36" s="15">
        <v>40810005</v>
      </c>
      <c r="F36" s="8">
        <f t="shared" si="5"/>
        <v>0</v>
      </c>
      <c r="G36" s="8">
        <f t="shared" ref="G36:M36" si="7">+G14+G25</f>
        <v>0</v>
      </c>
      <c r="H36" s="8">
        <f t="shared" si="7"/>
        <v>0</v>
      </c>
      <c r="I36" s="8">
        <f t="shared" si="7"/>
        <v>0</v>
      </c>
      <c r="J36" s="8">
        <f t="shared" si="7"/>
        <v>0</v>
      </c>
      <c r="K36" s="8">
        <f t="shared" si="7"/>
        <v>0</v>
      </c>
      <c r="L36" s="8">
        <f t="shared" si="7"/>
        <v>0</v>
      </c>
      <c r="M36" s="8">
        <f t="shared" si="7"/>
        <v>0</v>
      </c>
      <c r="N36" s="8">
        <f>+N14+N22</f>
        <v>0</v>
      </c>
      <c r="O36" s="8">
        <f>+O14+O22</f>
        <v>0</v>
      </c>
      <c r="P36" s="8">
        <f>+P14+P22</f>
        <v>0</v>
      </c>
      <c r="Q36" s="8">
        <f>+Q14+Q22</f>
        <v>0</v>
      </c>
      <c r="R36" s="8">
        <f>+R14+R22</f>
        <v>0</v>
      </c>
      <c r="S36" s="160"/>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row>
    <row r="37" spans="2:247">
      <c r="B37" s="15">
        <v>31</v>
      </c>
      <c r="F37" s="150">
        <f t="shared" ref="F37:P37" si="8">SUM(F29:F36)</f>
        <v>1224025095.79</v>
      </c>
      <c r="G37" s="150">
        <f t="shared" si="8"/>
        <v>213428081</v>
      </c>
      <c r="H37" s="150">
        <f t="shared" si="8"/>
        <v>106699022</v>
      </c>
      <c r="I37" s="150">
        <f t="shared" si="8"/>
        <v>108995526</v>
      </c>
      <c r="J37" s="150">
        <f t="shared" si="8"/>
        <v>75816471</v>
      </c>
      <c r="K37" s="150">
        <f t="shared" si="8"/>
        <v>84924772</v>
      </c>
      <c r="L37" s="150">
        <f t="shared" si="8"/>
        <v>80346631</v>
      </c>
      <c r="M37" s="150">
        <f t="shared" si="8"/>
        <v>86919654</v>
      </c>
      <c r="N37" s="150">
        <f>SUM(N29:N36)-1</f>
        <v>84594149</v>
      </c>
      <c r="O37" s="150">
        <f t="shared" si="8"/>
        <v>77867788</v>
      </c>
      <c r="P37" s="150">
        <f t="shared" si="8"/>
        <v>80744789.790000021</v>
      </c>
      <c r="Q37" s="150">
        <f>SUM(Q29:Q36)</f>
        <v>97308672</v>
      </c>
      <c r="R37" s="150">
        <f>SUM(R29:R36)-1</f>
        <v>126379538</v>
      </c>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row>
    <row r="38" spans="2:247">
      <c r="F38" s="5"/>
      <c r="G38" s="5"/>
      <c r="H38" s="5"/>
      <c r="I38" s="5"/>
      <c r="J38" s="5"/>
      <c r="K38" s="5"/>
      <c r="L38" s="5"/>
      <c r="M38" s="5"/>
      <c r="N38" s="5"/>
      <c r="O38" s="5"/>
      <c r="P38" s="5"/>
      <c r="Q38" s="5"/>
      <c r="R38" s="5"/>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row>
    <row r="39" spans="2:247">
      <c r="F39" s="5"/>
      <c r="G39" s="5"/>
      <c r="H39" s="5"/>
      <c r="I39" s="5"/>
      <c r="J39" s="5"/>
      <c r="K39" s="5"/>
      <c r="L39" s="5"/>
      <c r="M39" s="5"/>
      <c r="N39" s="5"/>
      <c r="P39" s="5"/>
      <c r="Q39" s="5"/>
      <c r="R39" s="5"/>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row>
    <row r="40" spans="2:247">
      <c r="F40" s="5"/>
      <c r="G40" s="5"/>
      <c r="H40" s="5"/>
      <c r="I40" s="5"/>
      <c r="J40" s="5"/>
      <c r="K40" s="5"/>
      <c r="L40" s="5"/>
      <c r="M40" s="5"/>
      <c r="N40" s="5"/>
      <c r="P40" s="5"/>
      <c r="Q40" s="5"/>
      <c r="R40" s="5"/>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row>
    <row r="41" spans="2:247">
      <c r="F41" s="161"/>
      <c r="G41" s="161"/>
      <c r="H41" s="161"/>
      <c r="I41" s="161"/>
      <c r="J41" s="161"/>
      <c r="K41" s="161"/>
      <c r="L41" s="5"/>
      <c r="M41" s="5"/>
      <c r="N41" s="5"/>
      <c r="P41" s="5"/>
      <c r="Q41" s="5"/>
      <c r="R41" s="5"/>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row>
    <row r="42" spans="2:247">
      <c r="C42" s="13"/>
      <c r="D42" s="14"/>
      <c r="E42" s="14"/>
      <c r="F42" s="162"/>
      <c r="G42" s="162"/>
      <c r="H42" s="162"/>
      <c r="I42" s="162"/>
      <c r="J42" s="162"/>
      <c r="K42" s="4"/>
      <c r="L42" s="5"/>
      <c r="M42" s="5"/>
      <c r="N42" s="5"/>
      <c r="P42" s="5"/>
      <c r="Q42" s="5"/>
      <c r="R42" s="5"/>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row>
    <row r="43" spans="2:247">
      <c r="F43" s="5"/>
      <c r="G43" s="5"/>
      <c r="H43" s="5"/>
      <c r="I43" s="5"/>
      <c r="J43" s="5"/>
      <c r="K43" s="5"/>
      <c r="N43" s="17"/>
      <c r="P43" s="5"/>
      <c r="Q43" s="5"/>
      <c r="R43" s="5"/>
      <c r="S43" s="8"/>
      <c r="T43" s="16"/>
      <c r="U43" s="16"/>
      <c r="V43" s="16"/>
      <c r="W43" s="16"/>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row>
    <row r="44" spans="2:247">
      <c r="F44" s="5"/>
      <c r="G44" s="5"/>
      <c r="H44" s="5"/>
      <c r="I44" s="5"/>
      <c r="J44" s="5"/>
      <c r="K44" s="5"/>
      <c r="L44" s="5"/>
      <c r="M44" s="5"/>
      <c r="N44" s="5"/>
      <c r="P44" s="5"/>
      <c r="Q44" s="5"/>
      <c r="R44" s="5"/>
      <c r="S44" s="8"/>
      <c r="T44" s="16"/>
      <c r="U44" s="16"/>
      <c r="V44" s="16"/>
      <c r="W44" s="16"/>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c r="IG44" s="8"/>
      <c r="IH44" s="8"/>
      <c r="II44" s="8"/>
      <c r="IJ44" s="8"/>
      <c r="IK44" s="8"/>
      <c r="IL44" s="8"/>
      <c r="IM44" s="8"/>
    </row>
    <row r="45" spans="2:247" ht="10.5" customHeight="1">
      <c r="F45" s="5"/>
      <c r="G45" s="5"/>
      <c r="H45" s="5"/>
      <c r="I45" s="5"/>
      <c r="J45" s="5"/>
      <c r="K45" s="5"/>
      <c r="L45" s="5"/>
      <c r="M45" s="5"/>
      <c r="N45" s="17"/>
      <c r="P45" s="5"/>
      <c r="Q45" s="5"/>
      <c r="R45" s="5"/>
      <c r="S45" s="8"/>
      <c r="T45" s="16"/>
      <c r="U45" s="16"/>
      <c r="V45" s="16"/>
      <c r="W45" s="16"/>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c r="HX45" s="8"/>
      <c r="HY45" s="8"/>
      <c r="HZ45" s="8"/>
      <c r="IA45" s="8"/>
      <c r="IB45" s="8"/>
      <c r="IC45" s="8"/>
      <c r="ID45" s="8"/>
      <c r="IE45" s="8"/>
      <c r="IF45" s="8"/>
      <c r="IG45" s="8"/>
      <c r="IH45" s="8"/>
      <c r="II45" s="8"/>
      <c r="IJ45" s="8"/>
      <c r="IK45" s="8"/>
      <c r="IL45" s="8"/>
      <c r="IM45" s="8"/>
    </row>
    <row r="46" spans="2:247">
      <c r="D46" s="7"/>
      <c r="E46" s="7"/>
      <c r="F46" s="5"/>
      <c r="G46" s="5"/>
      <c r="H46" s="5"/>
      <c r="I46" s="5"/>
      <c r="J46" s="5"/>
      <c r="K46" s="5"/>
      <c r="L46" s="5"/>
      <c r="M46" s="5"/>
      <c r="N46" s="5"/>
      <c r="P46" s="5"/>
      <c r="Q46" s="5"/>
      <c r="R46" s="5"/>
      <c r="S46" s="8"/>
      <c r="T46" s="16"/>
      <c r="U46" s="16"/>
      <c r="V46" s="16"/>
      <c r="W46" s="16"/>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row>
    <row r="47" spans="2:247">
      <c r="F47" s="5"/>
      <c r="G47" s="5"/>
      <c r="H47" s="5"/>
      <c r="I47" s="5"/>
      <c r="J47" s="5"/>
      <c r="K47" s="5"/>
      <c r="L47" s="5"/>
      <c r="M47" s="5"/>
      <c r="N47" s="5"/>
      <c r="O47" s="5"/>
      <c r="P47" s="5"/>
      <c r="Q47" s="5"/>
      <c r="R47" s="5"/>
      <c r="S47" s="8"/>
      <c r="T47" s="16"/>
      <c r="U47" s="16"/>
      <c r="V47" s="16"/>
      <c r="W47" s="16"/>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c r="HN47" s="8"/>
      <c r="HO47" s="8"/>
      <c r="HP47" s="8"/>
      <c r="HQ47" s="8"/>
      <c r="HR47" s="8"/>
      <c r="HS47" s="8"/>
      <c r="HT47" s="8"/>
      <c r="HU47" s="8"/>
      <c r="HV47" s="8"/>
      <c r="HW47" s="8"/>
      <c r="HX47" s="8"/>
      <c r="HY47" s="8"/>
      <c r="HZ47" s="8"/>
      <c r="IA47" s="8"/>
      <c r="IB47" s="8"/>
      <c r="IC47" s="8"/>
      <c r="ID47" s="8"/>
      <c r="IE47" s="8"/>
      <c r="IF47" s="8"/>
      <c r="IG47" s="8"/>
      <c r="IH47" s="8"/>
      <c r="II47" s="8"/>
      <c r="IJ47" s="8"/>
      <c r="IK47" s="8"/>
      <c r="IL47" s="8"/>
      <c r="IM47" s="8"/>
    </row>
    <row r="48" spans="2:247">
      <c r="D48" s="2"/>
      <c r="F48" s="5"/>
      <c r="G48" s="5"/>
      <c r="H48" s="5"/>
      <c r="I48" s="5"/>
      <c r="J48" s="5"/>
      <c r="K48" s="5"/>
      <c r="L48" s="5"/>
      <c r="M48" s="5"/>
      <c r="N48" s="5"/>
      <c r="O48" s="5"/>
      <c r="P48" s="5"/>
      <c r="Q48" s="5"/>
      <c r="R48" s="5"/>
      <c r="S48" s="8"/>
      <c r="T48" s="16"/>
      <c r="U48" s="16"/>
      <c r="V48" s="16"/>
      <c r="W48" s="16"/>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c r="HH48" s="8"/>
      <c r="HI48" s="8"/>
      <c r="HJ48" s="8"/>
      <c r="HK48" s="8"/>
      <c r="HL48" s="8"/>
      <c r="HM48" s="8"/>
      <c r="HN48" s="8"/>
      <c r="HO48" s="8"/>
      <c r="HP48" s="8"/>
      <c r="HQ48" s="8"/>
      <c r="HR48" s="8"/>
      <c r="HS48" s="8"/>
      <c r="HT48" s="8"/>
      <c r="HU48" s="8"/>
      <c r="HV48" s="8"/>
      <c r="HW48" s="8"/>
      <c r="HX48" s="8"/>
      <c r="HY48" s="8"/>
      <c r="HZ48" s="8"/>
      <c r="IA48" s="8"/>
      <c r="IB48" s="8"/>
      <c r="IC48" s="8"/>
      <c r="ID48" s="8"/>
      <c r="IE48" s="8"/>
      <c r="IF48" s="8"/>
      <c r="IG48" s="8"/>
      <c r="IH48" s="8"/>
      <c r="II48" s="8"/>
      <c r="IJ48" s="8"/>
      <c r="IK48" s="8"/>
      <c r="IL48" s="8"/>
      <c r="IM48" s="8"/>
    </row>
    <row r="49" spans="5:247">
      <c r="F49" s="5"/>
      <c r="G49" s="5"/>
      <c r="H49" s="5"/>
      <c r="I49" s="5"/>
      <c r="J49" s="5"/>
      <c r="K49" s="5"/>
      <c r="L49" s="5"/>
      <c r="M49" s="5"/>
      <c r="N49" s="5"/>
      <c r="O49" s="5"/>
      <c r="P49" s="5"/>
      <c r="Q49" s="5"/>
      <c r="R49" s="5"/>
      <c r="S49" s="8"/>
      <c r="T49" s="16"/>
      <c r="U49" s="16"/>
      <c r="V49" s="16"/>
      <c r="W49" s="16"/>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c r="IG49" s="8"/>
      <c r="IH49" s="8"/>
      <c r="II49" s="8"/>
      <c r="IJ49" s="8"/>
      <c r="IK49" s="8"/>
      <c r="IL49" s="8"/>
      <c r="IM49" s="8"/>
    </row>
    <row r="50" spans="5:247">
      <c r="F50" s="8"/>
      <c r="G50" s="8"/>
      <c r="H50" s="8"/>
      <c r="I50" s="8"/>
      <c r="J50" s="8"/>
      <c r="K50" s="8"/>
      <c r="L50" s="8"/>
      <c r="M50" s="8"/>
      <c r="N50" s="8"/>
      <c r="O50" s="8"/>
      <c r="P50" s="8"/>
      <c r="Q50" s="8"/>
      <c r="R50" s="8"/>
      <c r="S50" s="8"/>
      <c r="T50" s="16"/>
      <c r="U50" s="16"/>
      <c r="V50" s="16"/>
      <c r="W50" s="16"/>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c r="HH50" s="8"/>
      <c r="HI50" s="8"/>
      <c r="HJ50" s="8"/>
      <c r="HK50" s="8"/>
      <c r="HL50" s="8"/>
      <c r="HM50" s="8"/>
      <c r="HN50" s="8"/>
      <c r="HO50" s="8"/>
      <c r="HP50" s="8"/>
      <c r="HQ50" s="8"/>
      <c r="HR50" s="8"/>
      <c r="HS50" s="8"/>
      <c r="HT50" s="8"/>
      <c r="HU50" s="8"/>
      <c r="HV50" s="8"/>
      <c r="HW50" s="8"/>
      <c r="HX50" s="8"/>
      <c r="HY50" s="8"/>
      <c r="HZ50" s="8"/>
      <c r="IA50" s="8"/>
      <c r="IB50" s="8"/>
      <c r="IC50" s="8"/>
      <c r="ID50" s="8"/>
      <c r="IE50" s="8"/>
      <c r="IF50" s="8"/>
      <c r="IG50" s="8"/>
      <c r="IH50" s="8"/>
      <c r="II50" s="8"/>
      <c r="IJ50" s="8"/>
      <c r="IK50" s="8"/>
      <c r="IL50" s="8"/>
      <c r="IM50" s="8"/>
    </row>
    <row r="51" spans="5:247">
      <c r="F51" s="8"/>
      <c r="G51" s="8"/>
      <c r="H51" s="8"/>
      <c r="I51" s="8"/>
      <c r="J51" s="8"/>
      <c r="K51" s="8"/>
      <c r="L51" s="9"/>
      <c r="M51" s="8"/>
      <c r="N51" s="8"/>
      <c r="O51" s="8"/>
      <c r="P51" s="8"/>
      <c r="Q51" s="8"/>
      <c r="R51" s="8"/>
      <c r="S51" s="8"/>
      <c r="T51" s="16"/>
      <c r="U51" s="16"/>
      <c r="V51" s="16"/>
      <c r="W51" s="16"/>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c r="HH51" s="8"/>
      <c r="HI51" s="8"/>
      <c r="HJ51" s="8"/>
      <c r="HK51" s="8"/>
      <c r="HL51" s="8"/>
      <c r="HM51" s="8"/>
      <c r="HN51" s="8"/>
      <c r="HO51" s="8"/>
      <c r="HP51" s="8"/>
      <c r="HQ51" s="8"/>
      <c r="HR51" s="8"/>
      <c r="HS51" s="8"/>
      <c r="HT51" s="8"/>
      <c r="HU51" s="8"/>
      <c r="HV51" s="8"/>
      <c r="HW51" s="8"/>
      <c r="HX51" s="8"/>
      <c r="HY51" s="8"/>
      <c r="HZ51" s="8"/>
      <c r="IA51" s="8"/>
      <c r="IB51" s="8"/>
      <c r="IC51" s="8"/>
      <c r="ID51" s="8"/>
      <c r="IE51" s="8"/>
      <c r="IF51" s="8"/>
      <c r="IG51" s="8"/>
      <c r="IH51" s="8"/>
      <c r="II51" s="8"/>
      <c r="IJ51" s="8"/>
      <c r="IK51" s="8"/>
      <c r="IL51" s="8"/>
      <c r="IM51" s="8"/>
    </row>
    <row r="52" spans="5:247">
      <c r="F52" s="8"/>
      <c r="G52" s="8"/>
      <c r="H52" s="8"/>
      <c r="I52" s="8"/>
      <c r="J52" s="8"/>
      <c r="K52" s="6"/>
      <c r="L52" s="9"/>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c r="HH52" s="8"/>
      <c r="HI52" s="8"/>
      <c r="HJ52" s="8"/>
      <c r="HK52" s="8"/>
      <c r="HL52" s="8"/>
      <c r="HM52" s="8"/>
      <c r="HN52" s="8"/>
      <c r="HO52" s="8"/>
      <c r="HP52" s="8"/>
      <c r="HQ52" s="8"/>
      <c r="HR52" s="8"/>
      <c r="HS52" s="8"/>
      <c r="HT52" s="8"/>
      <c r="HU52" s="8"/>
      <c r="HV52" s="8"/>
      <c r="HW52" s="8"/>
      <c r="HX52" s="8"/>
      <c r="HY52" s="8"/>
      <c r="HZ52" s="8"/>
      <c r="IA52" s="8"/>
      <c r="IB52" s="8"/>
      <c r="IC52" s="8"/>
      <c r="ID52" s="8"/>
      <c r="IE52" s="8"/>
      <c r="IF52" s="8"/>
      <c r="IG52" s="8"/>
      <c r="IH52" s="8"/>
      <c r="II52" s="8"/>
      <c r="IJ52" s="8"/>
      <c r="IK52" s="8"/>
      <c r="IL52" s="8"/>
      <c r="IM52" s="8"/>
    </row>
    <row r="53" spans="5:247">
      <c r="F53" s="8"/>
      <c r="G53" s="8"/>
      <c r="H53" s="8"/>
      <c r="I53" s="8"/>
      <c r="J53" s="8"/>
      <c r="K53" s="6"/>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c r="GL53" s="8"/>
      <c r="GM53" s="8"/>
      <c r="GN53" s="8"/>
      <c r="GO53" s="8"/>
      <c r="GP53" s="8"/>
      <c r="GQ53" s="8"/>
      <c r="GR53" s="8"/>
      <c r="GS53" s="8"/>
      <c r="GT53" s="8"/>
      <c r="GU53" s="8"/>
      <c r="GV53" s="8"/>
      <c r="GW53" s="8"/>
      <c r="GX53" s="8"/>
      <c r="GY53" s="8"/>
      <c r="GZ53" s="8"/>
      <c r="HA53" s="8"/>
      <c r="HB53" s="8"/>
      <c r="HC53" s="8"/>
      <c r="HD53" s="8"/>
      <c r="HE53" s="8"/>
      <c r="HF53" s="8"/>
      <c r="HG53" s="8"/>
      <c r="HH53" s="8"/>
      <c r="HI53" s="8"/>
      <c r="HJ53" s="8"/>
      <c r="HK53" s="8"/>
      <c r="HL53" s="8"/>
      <c r="HM53" s="8"/>
      <c r="HN53" s="8"/>
      <c r="HO53" s="8"/>
      <c r="HP53" s="8"/>
      <c r="HQ53" s="8"/>
      <c r="HR53" s="8"/>
      <c r="HS53" s="8"/>
      <c r="HT53" s="8"/>
      <c r="HU53" s="8"/>
      <c r="HV53" s="8"/>
      <c r="HW53" s="8"/>
      <c r="HX53" s="8"/>
      <c r="HY53" s="8"/>
      <c r="HZ53" s="8"/>
      <c r="IA53" s="8"/>
      <c r="IB53" s="8"/>
      <c r="IC53" s="8"/>
      <c r="ID53" s="8"/>
      <c r="IE53" s="8"/>
      <c r="IF53" s="8"/>
      <c r="IG53" s="8"/>
      <c r="IH53" s="8"/>
      <c r="II53" s="8"/>
      <c r="IJ53" s="8"/>
      <c r="IK53" s="8"/>
      <c r="IL53" s="8"/>
      <c r="IM53" s="8"/>
    </row>
    <row r="54" spans="5:247">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c r="HG54" s="8"/>
      <c r="HH54" s="8"/>
      <c r="HI54" s="8"/>
      <c r="HJ54" s="8"/>
      <c r="HK54" s="8"/>
      <c r="HL54" s="8"/>
      <c r="HM54" s="8"/>
      <c r="HN54" s="8"/>
      <c r="HO54" s="8"/>
      <c r="HP54" s="8"/>
      <c r="HQ54" s="8"/>
      <c r="HR54" s="8"/>
      <c r="HS54" s="8"/>
      <c r="HT54" s="8"/>
      <c r="HU54" s="8"/>
      <c r="HV54" s="8"/>
      <c r="HW54" s="8"/>
      <c r="HX54" s="8"/>
      <c r="HY54" s="8"/>
      <c r="HZ54" s="8"/>
      <c r="IA54" s="8"/>
      <c r="IB54" s="8"/>
      <c r="IC54" s="8"/>
      <c r="ID54" s="8"/>
      <c r="IE54" s="8"/>
      <c r="IF54" s="8"/>
      <c r="IG54" s="8"/>
      <c r="IH54" s="8"/>
      <c r="II54" s="8"/>
      <c r="IJ54" s="8"/>
      <c r="IK54" s="8"/>
      <c r="IL54" s="8"/>
      <c r="IM54" s="8"/>
    </row>
    <row r="55" spans="5:247">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c r="HG55" s="8"/>
      <c r="HH55" s="8"/>
      <c r="HI55" s="8"/>
      <c r="HJ55" s="8"/>
      <c r="HK55" s="8"/>
      <c r="HL55" s="8"/>
      <c r="HM55" s="8"/>
      <c r="HN55" s="8"/>
      <c r="HO55" s="8"/>
      <c r="HP55" s="8"/>
      <c r="HQ55" s="8"/>
      <c r="HR55" s="8"/>
      <c r="HS55" s="8"/>
      <c r="HT55" s="8"/>
      <c r="HU55" s="8"/>
      <c r="HV55" s="8"/>
      <c r="HW55" s="8"/>
      <c r="HX55" s="8"/>
      <c r="HY55" s="8"/>
      <c r="HZ55" s="8"/>
      <c r="IA55" s="8"/>
      <c r="IB55" s="8"/>
      <c r="IC55" s="8"/>
      <c r="ID55" s="8"/>
      <c r="IE55" s="8"/>
      <c r="IF55" s="8"/>
      <c r="IG55" s="8"/>
      <c r="IH55" s="8"/>
      <c r="II55" s="8"/>
      <c r="IJ55" s="8"/>
      <c r="IK55" s="8"/>
      <c r="IL55" s="8"/>
      <c r="IM55" s="8"/>
    </row>
    <row r="56" spans="5:247">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c r="HG56" s="8"/>
      <c r="HH56" s="8"/>
      <c r="HI56" s="8"/>
      <c r="HJ56" s="8"/>
      <c r="HK56" s="8"/>
      <c r="HL56" s="8"/>
      <c r="HM56" s="8"/>
      <c r="HN56" s="8"/>
      <c r="HO56" s="8"/>
      <c r="HP56" s="8"/>
      <c r="HQ56" s="8"/>
      <c r="HR56" s="8"/>
      <c r="HS56" s="8"/>
      <c r="HT56" s="8"/>
      <c r="HU56" s="8"/>
      <c r="HV56" s="8"/>
      <c r="HW56" s="8"/>
      <c r="HX56" s="8"/>
      <c r="HY56" s="8"/>
      <c r="HZ56" s="8"/>
      <c r="IA56" s="8"/>
      <c r="IB56" s="8"/>
      <c r="IC56" s="8"/>
      <c r="ID56" s="8"/>
      <c r="IE56" s="8"/>
      <c r="IF56" s="8"/>
      <c r="IG56" s="8"/>
      <c r="IH56" s="8"/>
      <c r="II56" s="8"/>
      <c r="IJ56" s="8"/>
      <c r="IK56" s="8"/>
      <c r="IL56" s="8"/>
      <c r="IM56" s="8"/>
    </row>
    <row r="57" spans="5:247">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c r="HG57" s="8"/>
      <c r="HH57" s="8"/>
      <c r="HI57" s="8"/>
      <c r="HJ57" s="8"/>
      <c r="HK57" s="8"/>
      <c r="HL57" s="8"/>
      <c r="HM57" s="8"/>
      <c r="HN57" s="8"/>
      <c r="HO57" s="8"/>
      <c r="HP57" s="8"/>
      <c r="HQ57" s="8"/>
      <c r="HR57" s="8"/>
      <c r="HS57" s="8"/>
      <c r="HT57" s="8"/>
      <c r="HU57" s="8"/>
      <c r="HV57" s="8"/>
      <c r="HW57" s="8"/>
      <c r="HX57" s="8"/>
      <c r="HY57" s="8"/>
      <c r="HZ57" s="8"/>
      <c r="IA57" s="8"/>
      <c r="IB57" s="8"/>
      <c r="IC57" s="8"/>
      <c r="ID57" s="8"/>
      <c r="IE57" s="8"/>
      <c r="IF57" s="8"/>
      <c r="IG57" s="8"/>
      <c r="IH57" s="8"/>
      <c r="II57" s="8"/>
      <c r="IJ57" s="8"/>
      <c r="IK57" s="8"/>
      <c r="IL57" s="8"/>
      <c r="IM57" s="8"/>
    </row>
    <row r="58" spans="5:247">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8"/>
      <c r="GP58" s="8"/>
      <c r="GQ58" s="8"/>
      <c r="GR58" s="8"/>
      <c r="GS58" s="8"/>
      <c r="GT58" s="8"/>
      <c r="GU58" s="8"/>
      <c r="GV58" s="8"/>
      <c r="GW58" s="8"/>
      <c r="GX58" s="8"/>
      <c r="GY58" s="8"/>
      <c r="GZ58" s="8"/>
      <c r="HA58" s="8"/>
      <c r="HB58" s="8"/>
      <c r="HC58" s="8"/>
      <c r="HD58" s="8"/>
      <c r="HE58" s="8"/>
      <c r="HF58" s="8"/>
      <c r="HG58" s="8"/>
      <c r="HH58" s="8"/>
      <c r="HI58" s="8"/>
      <c r="HJ58" s="8"/>
      <c r="HK58" s="8"/>
      <c r="HL58" s="8"/>
      <c r="HM58" s="8"/>
      <c r="HN58" s="8"/>
      <c r="HO58" s="8"/>
      <c r="HP58" s="8"/>
      <c r="HQ58" s="8"/>
      <c r="HR58" s="8"/>
      <c r="HS58" s="8"/>
      <c r="HT58" s="8"/>
      <c r="HU58" s="8"/>
      <c r="HV58" s="8"/>
      <c r="HW58" s="8"/>
      <c r="HX58" s="8"/>
      <c r="HY58" s="8"/>
      <c r="HZ58" s="8"/>
      <c r="IA58" s="8"/>
      <c r="IB58" s="8"/>
      <c r="IC58" s="8"/>
      <c r="ID58" s="8"/>
      <c r="IE58" s="8"/>
      <c r="IF58" s="8"/>
      <c r="IG58" s="8"/>
      <c r="IH58" s="8"/>
      <c r="II58" s="8"/>
      <c r="IJ58" s="8"/>
      <c r="IK58" s="8"/>
      <c r="IL58" s="8"/>
      <c r="IM58" s="8"/>
    </row>
    <row r="59" spans="5:247">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c r="FY59" s="8"/>
      <c r="FZ59" s="8"/>
      <c r="GA59" s="8"/>
      <c r="GB59" s="8"/>
      <c r="GC59" s="8"/>
      <c r="GD59" s="8"/>
      <c r="GE59" s="8"/>
      <c r="GF59" s="8"/>
      <c r="GG59" s="8"/>
      <c r="GH59" s="8"/>
      <c r="GI59" s="8"/>
      <c r="GJ59" s="8"/>
      <c r="GK59" s="8"/>
      <c r="GL59" s="8"/>
      <c r="GM59" s="8"/>
      <c r="GN59" s="8"/>
      <c r="GO59" s="8"/>
      <c r="GP59" s="8"/>
      <c r="GQ59" s="8"/>
      <c r="GR59" s="8"/>
      <c r="GS59" s="8"/>
      <c r="GT59" s="8"/>
      <c r="GU59" s="8"/>
      <c r="GV59" s="8"/>
      <c r="GW59" s="8"/>
      <c r="GX59" s="8"/>
      <c r="GY59" s="8"/>
      <c r="GZ59" s="8"/>
      <c r="HA59" s="8"/>
      <c r="HB59" s="8"/>
      <c r="HC59" s="8"/>
      <c r="HD59" s="8"/>
      <c r="HE59" s="8"/>
      <c r="HF59" s="8"/>
      <c r="HG59" s="8"/>
      <c r="HH59" s="8"/>
      <c r="HI59" s="8"/>
      <c r="HJ59" s="8"/>
      <c r="HK59" s="8"/>
      <c r="HL59" s="8"/>
      <c r="HM59" s="8"/>
      <c r="HN59" s="8"/>
      <c r="HO59" s="8"/>
      <c r="HP59" s="8"/>
      <c r="HQ59" s="8"/>
      <c r="HR59" s="8"/>
      <c r="HS59" s="8"/>
      <c r="HT59" s="8"/>
      <c r="HU59" s="8"/>
      <c r="HV59" s="8"/>
      <c r="HW59" s="8"/>
      <c r="HX59" s="8"/>
      <c r="HY59" s="8"/>
      <c r="HZ59" s="8"/>
      <c r="IA59" s="8"/>
      <c r="IB59" s="8"/>
      <c r="IC59" s="8"/>
      <c r="ID59" s="8"/>
      <c r="IE59" s="8"/>
      <c r="IF59" s="8"/>
      <c r="IG59" s="8"/>
      <c r="IH59" s="8"/>
      <c r="II59" s="8"/>
      <c r="IJ59" s="8"/>
      <c r="IK59" s="8"/>
      <c r="IL59" s="8"/>
      <c r="IM59" s="8"/>
    </row>
    <row r="60" spans="5:247">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
      <c r="GL60" s="8"/>
      <c r="GM60" s="8"/>
      <c r="GN60" s="8"/>
      <c r="GO60" s="8"/>
      <c r="GP60" s="8"/>
      <c r="GQ60" s="8"/>
      <c r="GR60" s="8"/>
      <c r="GS60" s="8"/>
      <c r="GT60" s="8"/>
      <c r="GU60" s="8"/>
      <c r="GV60" s="8"/>
      <c r="GW60" s="8"/>
      <c r="GX60" s="8"/>
      <c r="GY60" s="8"/>
      <c r="GZ60" s="8"/>
      <c r="HA60" s="8"/>
      <c r="HB60" s="8"/>
      <c r="HC60" s="8"/>
      <c r="HD60" s="8"/>
      <c r="HE60" s="8"/>
      <c r="HF60" s="8"/>
      <c r="HG60" s="8"/>
      <c r="HH60" s="8"/>
      <c r="HI60" s="8"/>
      <c r="HJ60" s="8"/>
      <c r="HK60" s="8"/>
      <c r="HL60" s="8"/>
      <c r="HM60" s="8"/>
      <c r="HN60" s="8"/>
      <c r="HO60" s="8"/>
      <c r="HP60" s="8"/>
      <c r="HQ60" s="8"/>
      <c r="HR60" s="8"/>
      <c r="HS60" s="8"/>
      <c r="HT60" s="8"/>
      <c r="HU60" s="8"/>
      <c r="HV60" s="8"/>
      <c r="HW60" s="8"/>
      <c r="HX60" s="8"/>
      <c r="HY60" s="8"/>
      <c r="HZ60" s="8"/>
      <c r="IA60" s="8"/>
      <c r="IB60" s="8"/>
      <c r="IC60" s="8"/>
      <c r="ID60" s="8"/>
      <c r="IE60" s="8"/>
      <c r="IF60" s="8"/>
      <c r="IG60" s="8"/>
      <c r="IH60" s="8"/>
      <c r="II60" s="8"/>
      <c r="IJ60" s="8"/>
      <c r="IK60" s="8"/>
      <c r="IL60" s="8"/>
      <c r="IM60" s="8"/>
    </row>
    <row r="61" spans="5:247">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c r="FP61" s="8"/>
      <c r="FQ61" s="8"/>
      <c r="FR61" s="8"/>
      <c r="FS61" s="8"/>
      <c r="FT61" s="8"/>
      <c r="FU61" s="8"/>
      <c r="FV61" s="8"/>
      <c r="FW61" s="8"/>
      <c r="FX61" s="8"/>
      <c r="FY61" s="8"/>
      <c r="FZ61" s="8"/>
      <c r="GA61" s="8"/>
      <c r="GB61" s="8"/>
      <c r="GC61" s="8"/>
      <c r="GD61" s="8"/>
      <c r="GE61" s="8"/>
      <c r="GF61" s="8"/>
      <c r="GG61" s="8"/>
      <c r="GH61" s="8"/>
      <c r="GI61" s="8"/>
      <c r="GJ61" s="8"/>
      <c r="GK61" s="8"/>
      <c r="GL61" s="8"/>
      <c r="GM61" s="8"/>
      <c r="GN61" s="8"/>
      <c r="GO61" s="8"/>
      <c r="GP61" s="8"/>
      <c r="GQ61" s="8"/>
      <c r="GR61" s="8"/>
      <c r="GS61" s="8"/>
      <c r="GT61" s="8"/>
      <c r="GU61" s="8"/>
      <c r="GV61" s="8"/>
      <c r="GW61" s="8"/>
      <c r="GX61" s="8"/>
      <c r="GY61" s="8"/>
      <c r="GZ61" s="8"/>
      <c r="HA61" s="8"/>
      <c r="HB61" s="8"/>
      <c r="HC61" s="8"/>
      <c r="HD61" s="8"/>
      <c r="HE61" s="8"/>
      <c r="HF61" s="8"/>
      <c r="HG61" s="8"/>
      <c r="HH61" s="8"/>
      <c r="HI61" s="8"/>
      <c r="HJ61" s="8"/>
      <c r="HK61" s="8"/>
      <c r="HL61" s="8"/>
      <c r="HM61" s="8"/>
      <c r="HN61" s="8"/>
      <c r="HO61" s="8"/>
      <c r="HP61" s="8"/>
      <c r="HQ61" s="8"/>
      <c r="HR61" s="8"/>
      <c r="HS61" s="8"/>
      <c r="HT61" s="8"/>
      <c r="HU61" s="8"/>
      <c r="HV61" s="8"/>
      <c r="HW61" s="8"/>
      <c r="HX61" s="8"/>
      <c r="HY61" s="8"/>
      <c r="HZ61" s="8"/>
      <c r="IA61" s="8"/>
      <c r="IB61" s="8"/>
      <c r="IC61" s="8"/>
      <c r="ID61" s="8"/>
      <c r="IE61" s="8"/>
      <c r="IF61" s="8"/>
      <c r="IG61" s="8"/>
      <c r="IH61" s="8"/>
      <c r="II61" s="8"/>
      <c r="IJ61" s="8"/>
      <c r="IK61" s="8"/>
      <c r="IL61" s="8"/>
      <c r="IM61" s="8"/>
    </row>
    <row r="62" spans="5:247">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c r="GH62" s="8"/>
      <c r="GI62" s="8"/>
      <c r="GJ62" s="8"/>
      <c r="GK62" s="8"/>
      <c r="GL62" s="8"/>
      <c r="GM62" s="8"/>
      <c r="GN62" s="8"/>
      <c r="GO62" s="8"/>
      <c r="GP62" s="8"/>
      <c r="GQ62" s="8"/>
      <c r="GR62" s="8"/>
      <c r="GS62" s="8"/>
      <c r="GT62" s="8"/>
      <c r="GU62" s="8"/>
      <c r="GV62" s="8"/>
      <c r="GW62" s="8"/>
      <c r="GX62" s="8"/>
      <c r="GY62" s="8"/>
      <c r="GZ62" s="8"/>
      <c r="HA62" s="8"/>
      <c r="HB62" s="8"/>
      <c r="HC62" s="8"/>
      <c r="HD62" s="8"/>
      <c r="HE62" s="8"/>
      <c r="HF62" s="8"/>
      <c r="HG62" s="8"/>
      <c r="HH62" s="8"/>
      <c r="HI62" s="8"/>
      <c r="HJ62" s="8"/>
      <c r="HK62" s="8"/>
      <c r="HL62" s="8"/>
      <c r="HM62" s="8"/>
      <c r="HN62" s="8"/>
      <c r="HO62" s="8"/>
      <c r="HP62" s="8"/>
      <c r="HQ62" s="8"/>
      <c r="HR62" s="8"/>
      <c r="HS62" s="8"/>
      <c r="HT62" s="8"/>
      <c r="HU62" s="8"/>
      <c r="HV62" s="8"/>
      <c r="HW62" s="8"/>
      <c r="HX62" s="8"/>
      <c r="HY62" s="8"/>
      <c r="HZ62" s="8"/>
      <c r="IA62" s="8"/>
      <c r="IB62" s="8"/>
      <c r="IC62" s="8"/>
      <c r="ID62" s="8"/>
      <c r="IE62" s="8"/>
      <c r="IF62" s="8"/>
      <c r="IG62" s="8"/>
      <c r="IH62" s="8"/>
      <c r="II62" s="8"/>
      <c r="IJ62" s="8"/>
      <c r="IK62" s="8"/>
      <c r="IL62" s="8"/>
      <c r="IM62" s="8"/>
    </row>
    <row r="63" spans="5:247">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c r="GH63" s="8"/>
      <c r="GI63" s="8"/>
      <c r="GJ63" s="8"/>
      <c r="GK63" s="8"/>
      <c r="GL63" s="8"/>
      <c r="GM63" s="8"/>
      <c r="GN63" s="8"/>
      <c r="GO63" s="8"/>
      <c r="GP63" s="8"/>
      <c r="GQ63" s="8"/>
      <c r="GR63" s="8"/>
      <c r="GS63" s="8"/>
      <c r="GT63" s="8"/>
      <c r="GU63" s="8"/>
      <c r="GV63" s="8"/>
      <c r="GW63" s="8"/>
      <c r="GX63" s="8"/>
      <c r="GY63" s="8"/>
      <c r="GZ63" s="8"/>
      <c r="HA63" s="8"/>
      <c r="HB63" s="8"/>
      <c r="HC63" s="8"/>
      <c r="HD63" s="8"/>
      <c r="HE63" s="8"/>
      <c r="HF63" s="8"/>
      <c r="HG63" s="8"/>
      <c r="HH63" s="8"/>
      <c r="HI63" s="8"/>
      <c r="HJ63" s="8"/>
      <c r="HK63" s="8"/>
      <c r="HL63" s="8"/>
      <c r="HM63" s="8"/>
      <c r="HN63" s="8"/>
      <c r="HO63" s="8"/>
      <c r="HP63" s="8"/>
      <c r="HQ63" s="8"/>
      <c r="HR63" s="8"/>
      <c r="HS63" s="8"/>
      <c r="HT63" s="8"/>
      <c r="HU63" s="8"/>
      <c r="HV63" s="8"/>
      <c r="HW63" s="8"/>
      <c r="HX63" s="8"/>
      <c r="HY63" s="8"/>
      <c r="HZ63" s="8"/>
      <c r="IA63" s="8"/>
      <c r="IB63" s="8"/>
      <c r="IC63" s="8"/>
      <c r="ID63" s="8"/>
      <c r="IE63" s="8"/>
      <c r="IF63" s="8"/>
      <c r="IG63" s="8"/>
      <c r="IH63" s="8"/>
      <c r="II63" s="8"/>
      <c r="IJ63" s="8"/>
      <c r="IK63" s="8"/>
      <c r="IL63" s="8"/>
      <c r="IM63" s="8"/>
    </row>
    <row r="64" spans="5:247">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8"/>
      <c r="FN64" s="8"/>
      <c r="FO64" s="8"/>
      <c r="FP64" s="8"/>
      <c r="FQ64" s="8"/>
      <c r="FR64" s="8"/>
      <c r="FS64" s="8"/>
      <c r="FT64" s="8"/>
      <c r="FU64" s="8"/>
      <c r="FV64" s="8"/>
      <c r="FW64" s="8"/>
      <c r="FX64" s="8"/>
      <c r="FY64" s="8"/>
      <c r="FZ64" s="8"/>
      <c r="GA64" s="8"/>
      <c r="GB64" s="8"/>
      <c r="GC64" s="8"/>
      <c r="GD64" s="8"/>
      <c r="GE64" s="8"/>
      <c r="GF64" s="8"/>
      <c r="GG64" s="8"/>
      <c r="GH64" s="8"/>
      <c r="GI64" s="8"/>
      <c r="GJ64" s="8"/>
      <c r="GK64" s="8"/>
      <c r="GL64" s="8"/>
      <c r="GM64" s="8"/>
      <c r="GN64" s="8"/>
      <c r="GO64" s="8"/>
      <c r="GP64" s="8"/>
      <c r="GQ64" s="8"/>
      <c r="GR64" s="8"/>
      <c r="GS64" s="8"/>
      <c r="GT64" s="8"/>
      <c r="GU64" s="8"/>
      <c r="GV64" s="8"/>
      <c r="GW64" s="8"/>
      <c r="GX64" s="8"/>
      <c r="GY64" s="8"/>
      <c r="GZ64" s="8"/>
      <c r="HA64" s="8"/>
      <c r="HB64" s="8"/>
      <c r="HC64" s="8"/>
      <c r="HD64" s="8"/>
      <c r="HE64" s="8"/>
      <c r="HF64" s="8"/>
      <c r="HG64" s="8"/>
      <c r="HH64" s="8"/>
      <c r="HI64" s="8"/>
      <c r="HJ64" s="8"/>
      <c r="HK64" s="8"/>
      <c r="HL64" s="8"/>
      <c r="HM64" s="8"/>
      <c r="HN64" s="8"/>
      <c r="HO64" s="8"/>
      <c r="HP64" s="8"/>
      <c r="HQ64" s="8"/>
      <c r="HR64" s="8"/>
      <c r="HS64" s="8"/>
      <c r="HT64" s="8"/>
      <c r="HU64" s="8"/>
      <c r="HV64" s="8"/>
      <c r="HW64" s="8"/>
      <c r="HX64" s="8"/>
      <c r="HY64" s="8"/>
      <c r="HZ64" s="8"/>
      <c r="IA64" s="8"/>
      <c r="IB64" s="8"/>
      <c r="IC64" s="8"/>
      <c r="ID64" s="8"/>
      <c r="IE64" s="8"/>
      <c r="IF64" s="8"/>
      <c r="IG64" s="8"/>
      <c r="IH64" s="8"/>
      <c r="II64" s="8"/>
      <c r="IJ64" s="8"/>
      <c r="IK64" s="8"/>
      <c r="IL64" s="8"/>
      <c r="IM64" s="8"/>
    </row>
    <row r="65" spans="6:247">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8"/>
      <c r="FK65" s="8"/>
      <c r="FL65" s="8"/>
      <c r="FM65" s="8"/>
      <c r="FN65" s="8"/>
      <c r="FO65" s="8"/>
      <c r="FP65" s="8"/>
      <c r="FQ65" s="8"/>
      <c r="FR65" s="8"/>
      <c r="FS65" s="8"/>
      <c r="FT65" s="8"/>
      <c r="FU65" s="8"/>
      <c r="FV65" s="8"/>
      <c r="FW65" s="8"/>
      <c r="FX65" s="8"/>
      <c r="FY65" s="8"/>
      <c r="FZ65" s="8"/>
      <c r="GA65" s="8"/>
      <c r="GB65" s="8"/>
      <c r="GC65" s="8"/>
      <c r="GD65" s="8"/>
      <c r="GE65" s="8"/>
      <c r="GF65" s="8"/>
      <c r="GG65" s="8"/>
      <c r="GH65" s="8"/>
      <c r="GI65" s="8"/>
      <c r="GJ65" s="8"/>
      <c r="GK65" s="8"/>
      <c r="GL65" s="8"/>
      <c r="GM65" s="8"/>
      <c r="GN65" s="8"/>
      <c r="GO65" s="8"/>
      <c r="GP65" s="8"/>
      <c r="GQ65" s="8"/>
      <c r="GR65" s="8"/>
      <c r="GS65" s="8"/>
      <c r="GT65" s="8"/>
      <c r="GU65" s="8"/>
      <c r="GV65" s="8"/>
      <c r="GW65" s="8"/>
      <c r="GX65" s="8"/>
      <c r="GY65" s="8"/>
      <c r="GZ65" s="8"/>
      <c r="HA65" s="8"/>
      <c r="HB65" s="8"/>
      <c r="HC65" s="8"/>
      <c r="HD65" s="8"/>
      <c r="HE65" s="8"/>
      <c r="HF65" s="8"/>
      <c r="HG65" s="8"/>
      <c r="HH65" s="8"/>
      <c r="HI65" s="8"/>
      <c r="HJ65" s="8"/>
      <c r="HK65" s="8"/>
      <c r="HL65" s="8"/>
      <c r="HM65" s="8"/>
      <c r="HN65" s="8"/>
      <c r="HO65" s="8"/>
      <c r="HP65" s="8"/>
      <c r="HQ65" s="8"/>
      <c r="HR65" s="8"/>
      <c r="HS65" s="8"/>
      <c r="HT65" s="8"/>
      <c r="HU65" s="8"/>
      <c r="HV65" s="8"/>
      <c r="HW65" s="8"/>
      <c r="HX65" s="8"/>
      <c r="HY65" s="8"/>
      <c r="HZ65" s="8"/>
      <c r="IA65" s="8"/>
      <c r="IB65" s="8"/>
      <c r="IC65" s="8"/>
      <c r="ID65" s="8"/>
      <c r="IE65" s="8"/>
      <c r="IF65" s="8"/>
      <c r="IG65" s="8"/>
      <c r="IH65" s="8"/>
      <c r="II65" s="8"/>
      <c r="IJ65" s="8"/>
      <c r="IK65" s="8"/>
      <c r="IL65" s="8"/>
      <c r="IM65" s="8"/>
    </row>
    <row r="66" spans="6:247">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c r="EY66" s="8"/>
      <c r="EZ66" s="8"/>
      <c r="FA66" s="8"/>
      <c r="FB66" s="8"/>
      <c r="FC66" s="8"/>
      <c r="FD66" s="8"/>
      <c r="FE66" s="8"/>
      <c r="FF66" s="8"/>
      <c r="FG66" s="8"/>
      <c r="FH66" s="8"/>
      <c r="FI66" s="8"/>
      <c r="FJ66" s="8"/>
      <c r="FK66" s="8"/>
      <c r="FL66" s="8"/>
      <c r="FM66" s="8"/>
      <c r="FN66" s="8"/>
      <c r="FO66" s="8"/>
      <c r="FP66" s="8"/>
      <c r="FQ66" s="8"/>
      <c r="FR66" s="8"/>
      <c r="FS66" s="8"/>
      <c r="FT66" s="8"/>
      <c r="FU66" s="8"/>
      <c r="FV66" s="8"/>
      <c r="FW66" s="8"/>
      <c r="FX66" s="8"/>
      <c r="FY66" s="8"/>
      <c r="FZ66" s="8"/>
      <c r="GA66" s="8"/>
      <c r="GB66" s="8"/>
      <c r="GC66" s="8"/>
      <c r="GD66" s="8"/>
      <c r="GE66" s="8"/>
      <c r="GF66" s="8"/>
      <c r="GG66" s="8"/>
      <c r="GH66" s="8"/>
      <c r="GI66" s="8"/>
      <c r="GJ66" s="8"/>
      <c r="GK66" s="8"/>
      <c r="GL66" s="8"/>
      <c r="GM66" s="8"/>
      <c r="GN66" s="8"/>
      <c r="GO66" s="8"/>
      <c r="GP66" s="8"/>
      <c r="GQ66" s="8"/>
      <c r="GR66" s="8"/>
      <c r="GS66" s="8"/>
      <c r="GT66" s="8"/>
      <c r="GU66" s="8"/>
      <c r="GV66" s="8"/>
      <c r="GW66" s="8"/>
      <c r="GX66" s="8"/>
      <c r="GY66" s="8"/>
      <c r="GZ66" s="8"/>
      <c r="HA66" s="8"/>
      <c r="HB66" s="8"/>
      <c r="HC66" s="8"/>
      <c r="HD66" s="8"/>
      <c r="HE66" s="8"/>
      <c r="HF66" s="8"/>
      <c r="HG66" s="8"/>
      <c r="HH66" s="8"/>
      <c r="HI66" s="8"/>
      <c r="HJ66" s="8"/>
      <c r="HK66" s="8"/>
      <c r="HL66" s="8"/>
      <c r="HM66" s="8"/>
      <c r="HN66" s="8"/>
      <c r="HO66" s="8"/>
      <c r="HP66" s="8"/>
      <c r="HQ66" s="8"/>
      <c r="HR66" s="8"/>
      <c r="HS66" s="8"/>
      <c r="HT66" s="8"/>
      <c r="HU66" s="8"/>
      <c r="HV66" s="8"/>
      <c r="HW66" s="8"/>
      <c r="HX66" s="8"/>
      <c r="HY66" s="8"/>
      <c r="HZ66" s="8"/>
      <c r="IA66" s="8"/>
      <c r="IB66" s="8"/>
      <c r="IC66" s="8"/>
      <c r="ID66" s="8"/>
      <c r="IE66" s="8"/>
      <c r="IF66" s="8"/>
      <c r="IG66" s="8"/>
      <c r="IH66" s="8"/>
      <c r="II66" s="8"/>
      <c r="IJ66" s="8"/>
      <c r="IK66" s="8"/>
      <c r="IL66" s="8"/>
      <c r="IM66" s="8"/>
    </row>
    <row r="67" spans="6:247">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c r="FD67" s="8"/>
      <c r="FE67" s="8"/>
      <c r="FF67" s="8"/>
      <c r="FG67" s="8"/>
      <c r="FH67" s="8"/>
      <c r="FI67" s="8"/>
      <c r="FJ67" s="8"/>
      <c r="FK67" s="8"/>
      <c r="FL67" s="8"/>
      <c r="FM67" s="8"/>
      <c r="FN67" s="8"/>
      <c r="FO67" s="8"/>
      <c r="FP67" s="8"/>
      <c r="FQ67" s="8"/>
      <c r="FR67" s="8"/>
      <c r="FS67" s="8"/>
      <c r="FT67" s="8"/>
      <c r="FU67" s="8"/>
      <c r="FV67" s="8"/>
      <c r="FW67" s="8"/>
      <c r="FX67" s="8"/>
      <c r="FY67" s="8"/>
      <c r="FZ67" s="8"/>
      <c r="GA67" s="8"/>
      <c r="GB67" s="8"/>
      <c r="GC67" s="8"/>
      <c r="GD67" s="8"/>
      <c r="GE67" s="8"/>
      <c r="GF67" s="8"/>
      <c r="GG67" s="8"/>
      <c r="GH67" s="8"/>
      <c r="GI67" s="8"/>
      <c r="GJ67" s="8"/>
      <c r="GK67" s="8"/>
      <c r="GL67" s="8"/>
      <c r="GM67" s="8"/>
      <c r="GN67" s="8"/>
      <c r="GO67" s="8"/>
      <c r="GP67" s="8"/>
      <c r="GQ67" s="8"/>
      <c r="GR67" s="8"/>
      <c r="GS67" s="8"/>
      <c r="GT67" s="8"/>
      <c r="GU67" s="8"/>
      <c r="GV67" s="8"/>
      <c r="GW67" s="8"/>
      <c r="GX67" s="8"/>
      <c r="GY67" s="8"/>
      <c r="GZ67" s="8"/>
      <c r="HA67" s="8"/>
      <c r="HB67" s="8"/>
      <c r="HC67" s="8"/>
      <c r="HD67" s="8"/>
      <c r="HE67" s="8"/>
      <c r="HF67" s="8"/>
      <c r="HG67" s="8"/>
      <c r="HH67" s="8"/>
      <c r="HI67" s="8"/>
      <c r="HJ67" s="8"/>
      <c r="HK67" s="8"/>
      <c r="HL67" s="8"/>
      <c r="HM67" s="8"/>
      <c r="HN67" s="8"/>
      <c r="HO67" s="8"/>
      <c r="HP67" s="8"/>
      <c r="HQ67" s="8"/>
      <c r="HR67" s="8"/>
      <c r="HS67" s="8"/>
      <c r="HT67" s="8"/>
      <c r="HU67" s="8"/>
      <c r="HV67" s="8"/>
      <c r="HW67" s="8"/>
      <c r="HX67" s="8"/>
      <c r="HY67" s="8"/>
      <c r="HZ67" s="8"/>
      <c r="IA67" s="8"/>
      <c r="IB67" s="8"/>
      <c r="IC67" s="8"/>
      <c r="ID67" s="8"/>
      <c r="IE67" s="8"/>
      <c r="IF67" s="8"/>
      <c r="IG67" s="8"/>
      <c r="IH67" s="8"/>
      <c r="II67" s="8"/>
      <c r="IJ67" s="8"/>
      <c r="IK67" s="8"/>
      <c r="IL67" s="8"/>
      <c r="IM67" s="8"/>
    </row>
    <row r="68" spans="6:247">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c r="FN68" s="8"/>
      <c r="FO68" s="8"/>
      <c r="FP68" s="8"/>
      <c r="FQ68" s="8"/>
      <c r="FR68" s="8"/>
      <c r="FS68" s="8"/>
      <c r="FT68" s="8"/>
      <c r="FU68" s="8"/>
      <c r="FV68" s="8"/>
      <c r="FW68" s="8"/>
      <c r="FX68" s="8"/>
      <c r="FY68" s="8"/>
      <c r="FZ68" s="8"/>
      <c r="GA68" s="8"/>
      <c r="GB68" s="8"/>
      <c r="GC68" s="8"/>
      <c r="GD68" s="8"/>
      <c r="GE68" s="8"/>
      <c r="GF68" s="8"/>
      <c r="GG68" s="8"/>
      <c r="GH68" s="8"/>
      <c r="GI68" s="8"/>
      <c r="GJ68" s="8"/>
      <c r="GK68" s="8"/>
      <c r="GL68" s="8"/>
      <c r="GM68" s="8"/>
      <c r="GN68" s="8"/>
      <c r="GO68" s="8"/>
      <c r="GP68" s="8"/>
      <c r="GQ68" s="8"/>
      <c r="GR68" s="8"/>
      <c r="GS68" s="8"/>
      <c r="GT68" s="8"/>
      <c r="GU68" s="8"/>
      <c r="GV68" s="8"/>
      <c r="GW68" s="8"/>
      <c r="GX68" s="8"/>
      <c r="GY68" s="8"/>
      <c r="GZ68" s="8"/>
      <c r="HA68" s="8"/>
      <c r="HB68" s="8"/>
      <c r="HC68" s="8"/>
      <c r="HD68" s="8"/>
      <c r="HE68" s="8"/>
      <c r="HF68" s="8"/>
      <c r="HG68" s="8"/>
      <c r="HH68" s="8"/>
      <c r="HI68" s="8"/>
      <c r="HJ68" s="8"/>
      <c r="HK68" s="8"/>
      <c r="HL68" s="8"/>
      <c r="HM68" s="8"/>
      <c r="HN68" s="8"/>
      <c r="HO68" s="8"/>
      <c r="HP68" s="8"/>
      <c r="HQ68" s="8"/>
      <c r="HR68" s="8"/>
      <c r="HS68" s="8"/>
      <c r="HT68" s="8"/>
      <c r="HU68" s="8"/>
      <c r="HV68" s="8"/>
      <c r="HW68" s="8"/>
      <c r="HX68" s="8"/>
      <c r="HY68" s="8"/>
      <c r="HZ68" s="8"/>
      <c r="IA68" s="8"/>
      <c r="IB68" s="8"/>
      <c r="IC68" s="8"/>
      <c r="ID68" s="8"/>
      <c r="IE68" s="8"/>
      <c r="IF68" s="8"/>
      <c r="IG68" s="8"/>
      <c r="IH68" s="8"/>
      <c r="II68" s="8"/>
      <c r="IJ68" s="8"/>
      <c r="IK68" s="8"/>
      <c r="IL68" s="8"/>
      <c r="IM68" s="8"/>
    </row>
    <row r="69" spans="6:247">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8"/>
      <c r="FN69" s="8"/>
      <c r="FO69" s="8"/>
      <c r="FP69" s="8"/>
      <c r="FQ69" s="8"/>
      <c r="FR69" s="8"/>
      <c r="FS69" s="8"/>
      <c r="FT69" s="8"/>
      <c r="FU69" s="8"/>
      <c r="FV69" s="8"/>
      <c r="FW69" s="8"/>
      <c r="FX69" s="8"/>
      <c r="FY69" s="8"/>
      <c r="FZ69" s="8"/>
      <c r="GA69" s="8"/>
      <c r="GB69" s="8"/>
      <c r="GC69" s="8"/>
      <c r="GD69" s="8"/>
      <c r="GE69" s="8"/>
      <c r="GF69" s="8"/>
      <c r="GG69" s="8"/>
      <c r="GH69" s="8"/>
      <c r="GI69" s="8"/>
      <c r="GJ69" s="8"/>
      <c r="GK69" s="8"/>
      <c r="GL69" s="8"/>
      <c r="GM69" s="8"/>
      <c r="GN69" s="8"/>
      <c r="GO69" s="8"/>
      <c r="GP69" s="8"/>
      <c r="GQ69" s="8"/>
      <c r="GR69" s="8"/>
      <c r="GS69" s="8"/>
      <c r="GT69" s="8"/>
      <c r="GU69" s="8"/>
      <c r="GV69" s="8"/>
      <c r="GW69" s="8"/>
      <c r="GX69" s="8"/>
      <c r="GY69" s="8"/>
      <c r="GZ69" s="8"/>
      <c r="HA69" s="8"/>
      <c r="HB69" s="8"/>
      <c r="HC69" s="8"/>
      <c r="HD69" s="8"/>
      <c r="HE69" s="8"/>
      <c r="HF69" s="8"/>
      <c r="HG69" s="8"/>
      <c r="HH69" s="8"/>
      <c r="HI69" s="8"/>
      <c r="HJ69" s="8"/>
      <c r="HK69" s="8"/>
      <c r="HL69" s="8"/>
      <c r="HM69" s="8"/>
      <c r="HN69" s="8"/>
      <c r="HO69" s="8"/>
      <c r="HP69" s="8"/>
      <c r="HQ69" s="8"/>
      <c r="HR69" s="8"/>
      <c r="HS69" s="8"/>
      <c r="HT69" s="8"/>
      <c r="HU69" s="8"/>
      <c r="HV69" s="8"/>
      <c r="HW69" s="8"/>
      <c r="HX69" s="8"/>
      <c r="HY69" s="8"/>
      <c r="HZ69" s="8"/>
      <c r="IA69" s="8"/>
      <c r="IB69" s="8"/>
      <c r="IC69" s="8"/>
      <c r="ID69" s="8"/>
      <c r="IE69" s="8"/>
      <c r="IF69" s="8"/>
      <c r="IG69" s="8"/>
      <c r="IH69" s="8"/>
      <c r="II69" s="8"/>
      <c r="IJ69" s="8"/>
      <c r="IK69" s="8"/>
      <c r="IL69" s="8"/>
      <c r="IM69" s="8"/>
    </row>
    <row r="70" spans="6:247">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8"/>
      <c r="FH70" s="8"/>
      <c r="FI70" s="8"/>
      <c r="FJ70" s="8"/>
      <c r="FK70" s="8"/>
      <c r="FL70" s="8"/>
      <c r="FM70" s="8"/>
      <c r="FN70" s="8"/>
      <c r="FO70" s="8"/>
      <c r="FP70" s="8"/>
      <c r="FQ70" s="8"/>
      <c r="FR70" s="8"/>
      <c r="FS70" s="8"/>
      <c r="FT70" s="8"/>
      <c r="FU70" s="8"/>
      <c r="FV70" s="8"/>
      <c r="FW70" s="8"/>
      <c r="FX70" s="8"/>
      <c r="FY70" s="8"/>
      <c r="FZ70" s="8"/>
      <c r="GA70" s="8"/>
      <c r="GB70" s="8"/>
      <c r="GC70" s="8"/>
      <c r="GD70" s="8"/>
      <c r="GE70" s="8"/>
      <c r="GF70" s="8"/>
      <c r="GG70" s="8"/>
      <c r="GH70" s="8"/>
      <c r="GI70" s="8"/>
      <c r="GJ70" s="8"/>
      <c r="GK70" s="8"/>
      <c r="GL70" s="8"/>
      <c r="GM70" s="8"/>
      <c r="GN70" s="8"/>
      <c r="GO70" s="8"/>
      <c r="GP70" s="8"/>
      <c r="GQ70" s="8"/>
      <c r="GR70" s="8"/>
      <c r="GS70" s="8"/>
      <c r="GT70" s="8"/>
      <c r="GU70" s="8"/>
      <c r="GV70" s="8"/>
      <c r="GW70" s="8"/>
      <c r="GX70" s="8"/>
      <c r="GY70" s="8"/>
      <c r="GZ70" s="8"/>
      <c r="HA70" s="8"/>
      <c r="HB70" s="8"/>
      <c r="HC70" s="8"/>
      <c r="HD70" s="8"/>
      <c r="HE70" s="8"/>
      <c r="HF70" s="8"/>
      <c r="HG70" s="8"/>
      <c r="HH70" s="8"/>
      <c r="HI70" s="8"/>
      <c r="HJ70" s="8"/>
      <c r="HK70" s="8"/>
      <c r="HL70" s="8"/>
      <c r="HM70" s="8"/>
      <c r="HN70" s="8"/>
      <c r="HO70" s="8"/>
      <c r="HP70" s="8"/>
      <c r="HQ70" s="8"/>
      <c r="HR70" s="8"/>
      <c r="HS70" s="8"/>
      <c r="HT70" s="8"/>
      <c r="HU70" s="8"/>
      <c r="HV70" s="8"/>
      <c r="HW70" s="8"/>
      <c r="HX70" s="8"/>
      <c r="HY70" s="8"/>
      <c r="HZ70" s="8"/>
      <c r="IA70" s="8"/>
      <c r="IB70" s="8"/>
      <c r="IC70" s="8"/>
      <c r="ID70" s="8"/>
      <c r="IE70" s="8"/>
      <c r="IF70" s="8"/>
      <c r="IG70" s="8"/>
      <c r="IH70" s="8"/>
      <c r="II70" s="8"/>
      <c r="IJ70" s="8"/>
      <c r="IK70" s="8"/>
      <c r="IL70" s="8"/>
      <c r="IM70" s="8"/>
    </row>
    <row r="71" spans="6:247">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8"/>
      <c r="FN71" s="8"/>
      <c r="FO71" s="8"/>
      <c r="FP71" s="8"/>
      <c r="FQ71" s="8"/>
      <c r="FR71" s="8"/>
      <c r="FS71" s="8"/>
      <c r="FT71" s="8"/>
      <c r="FU71" s="8"/>
      <c r="FV71" s="8"/>
      <c r="FW71" s="8"/>
      <c r="FX71" s="8"/>
      <c r="FY71" s="8"/>
      <c r="FZ71" s="8"/>
      <c r="GA71" s="8"/>
      <c r="GB71" s="8"/>
      <c r="GC71" s="8"/>
      <c r="GD71" s="8"/>
      <c r="GE71" s="8"/>
      <c r="GF71" s="8"/>
      <c r="GG71" s="8"/>
      <c r="GH71" s="8"/>
      <c r="GI71" s="8"/>
      <c r="GJ71" s="8"/>
      <c r="GK71" s="8"/>
      <c r="GL71" s="8"/>
      <c r="GM71" s="8"/>
      <c r="GN71" s="8"/>
      <c r="GO71" s="8"/>
      <c r="GP71" s="8"/>
      <c r="GQ71" s="8"/>
      <c r="GR71" s="8"/>
      <c r="GS71" s="8"/>
      <c r="GT71" s="8"/>
      <c r="GU71" s="8"/>
      <c r="GV71" s="8"/>
      <c r="GW71" s="8"/>
      <c r="GX71" s="8"/>
      <c r="GY71" s="8"/>
      <c r="GZ71" s="8"/>
      <c r="HA71" s="8"/>
      <c r="HB71" s="8"/>
      <c r="HC71" s="8"/>
      <c r="HD71" s="8"/>
      <c r="HE71" s="8"/>
      <c r="HF71" s="8"/>
      <c r="HG71" s="8"/>
      <c r="HH71" s="8"/>
      <c r="HI71" s="8"/>
      <c r="HJ71" s="8"/>
      <c r="HK71" s="8"/>
      <c r="HL71" s="8"/>
      <c r="HM71" s="8"/>
      <c r="HN71" s="8"/>
      <c r="HO71" s="8"/>
      <c r="HP71" s="8"/>
      <c r="HQ71" s="8"/>
      <c r="HR71" s="8"/>
      <c r="HS71" s="8"/>
      <c r="HT71" s="8"/>
      <c r="HU71" s="8"/>
      <c r="HV71" s="8"/>
      <c r="HW71" s="8"/>
      <c r="HX71" s="8"/>
      <c r="HY71" s="8"/>
      <c r="HZ71" s="8"/>
      <c r="IA71" s="8"/>
      <c r="IB71" s="8"/>
      <c r="IC71" s="8"/>
      <c r="ID71" s="8"/>
      <c r="IE71" s="8"/>
      <c r="IF71" s="8"/>
      <c r="IG71" s="8"/>
      <c r="IH71" s="8"/>
      <c r="II71" s="8"/>
      <c r="IJ71" s="8"/>
      <c r="IK71" s="8"/>
      <c r="IL71" s="8"/>
      <c r="IM71" s="8"/>
    </row>
    <row r="72" spans="6:247">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c r="FT72" s="8"/>
      <c r="FU72" s="8"/>
      <c r="FV72" s="8"/>
      <c r="FW72" s="8"/>
      <c r="FX72" s="8"/>
      <c r="FY72" s="8"/>
      <c r="FZ72" s="8"/>
      <c r="GA72" s="8"/>
      <c r="GB72" s="8"/>
      <c r="GC72" s="8"/>
      <c r="GD72" s="8"/>
      <c r="GE72" s="8"/>
      <c r="GF72" s="8"/>
      <c r="GG72" s="8"/>
      <c r="GH72" s="8"/>
      <c r="GI72" s="8"/>
      <c r="GJ72" s="8"/>
      <c r="GK72" s="8"/>
      <c r="GL72" s="8"/>
      <c r="GM72" s="8"/>
      <c r="GN72" s="8"/>
      <c r="GO72" s="8"/>
      <c r="GP72" s="8"/>
      <c r="GQ72" s="8"/>
      <c r="GR72" s="8"/>
      <c r="GS72" s="8"/>
      <c r="GT72" s="8"/>
      <c r="GU72" s="8"/>
      <c r="GV72" s="8"/>
      <c r="GW72" s="8"/>
      <c r="GX72" s="8"/>
      <c r="GY72" s="8"/>
      <c r="GZ72" s="8"/>
      <c r="HA72" s="8"/>
      <c r="HB72" s="8"/>
      <c r="HC72" s="8"/>
      <c r="HD72" s="8"/>
      <c r="HE72" s="8"/>
      <c r="HF72" s="8"/>
      <c r="HG72" s="8"/>
      <c r="HH72" s="8"/>
      <c r="HI72" s="8"/>
      <c r="HJ72" s="8"/>
      <c r="HK72" s="8"/>
      <c r="HL72" s="8"/>
      <c r="HM72" s="8"/>
      <c r="HN72" s="8"/>
      <c r="HO72" s="8"/>
      <c r="HP72" s="8"/>
      <c r="HQ72" s="8"/>
      <c r="HR72" s="8"/>
      <c r="HS72" s="8"/>
      <c r="HT72" s="8"/>
      <c r="HU72" s="8"/>
      <c r="HV72" s="8"/>
      <c r="HW72" s="8"/>
      <c r="HX72" s="8"/>
      <c r="HY72" s="8"/>
      <c r="HZ72" s="8"/>
      <c r="IA72" s="8"/>
      <c r="IB72" s="8"/>
      <c r="IC72" s="8"/>
      <c r="ID72" s="8"/>
      <c r="IE72" s="8"/>
      <c r="IF72" s="8"/>
      <c r="IG72" s="8"/>
      <c r="IH72" s="8"/>
      <c r="II72" s="8"/>
      <c r="IJ72" s="8"/>
      <c r="IK72" s="8"/>
      <c r="IL72" s="8"/>
      <c r="IM72" s="8"/>
    </row>
    <row r="73" spans="6:247">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c r="FC73" s="8"/>
      <c r="FD73" s="8"/>
      <c r="FE73" s="8"/>
      <c r="FF73" s="8"/>
      <c r="FG73" s="8"/>
      <c r="FH73" s="8"/>
      <c r="FI73" s="8"/>
      <c r="FJ73" s="8"/>
      <c r="FK73" s="8"/>
      <c r="FL73" s="8"/>
      <c r="FM73" s="8"/>
      <c r="FN73" s="8"/>
      <c r="FO73" s="8"/>
      <c r="FP73" s="8"/>
      <c r="FQ73" s="8"/>
      <c r="FR73" s="8"/>
      <c r="FS73" s="8"/>
      <c r="FT73" s="8"/>
      <c r="FU73" s="8"/>
      <c r="FV73" s="8"/>
      <c r="FW73" s="8"/>
      <c r="FX73" s="8"/>
      <c r="FY73" s="8"/>
      <c r="FZ73" s="8"/>
      <c r="GA73" s="8"/>
      <c r="GB73" s="8"/>
      <c r="GC73" s="8"/>
      <c r="GD73" s="8"/>
      <c r="GE73" s="8"/>
      <c r="GF73" s="8"/>
      <c r="GG73" s="8"/>
      <c r="GH73" s="8"/>
      <c r="GI73" s="8"/>
      <c r="GJ73" s="8"/>
      <c r="GK73" s="8"/>
      <c r="GL73" s="8"/>
      <c r="GM73" s="8"/>
      <c r="GN73" s="8"/>
      <c r="GO73" s="8"/>
      <c r="GP73" s="8"/>
      <c r="GQ73" s="8"/>
      <c r="GR73" s="8"/>
      <c r="GS73" s="8"/>
      <c r="GT73" s="8"/>
      <c r="GU73" s="8"/>
      <c r="GV73" s="8"/>
      <c r="GW73" s="8"/>
      <c r="GX73" s="8"/>
      <c r="GY73" s="8"/>
      <c r="GZ73" s="8"/>
      <c r="HA73" s="8"/>
      <c r="HB73" s="8"/>
      <c r="HC73" s="8"/>
      <c r="HD73" s="8"/>
      <c r="HE73" s="8"/>
      <c r="HF73" s="8"/>
      <c r="HG73" s="8"/>
      <c r="HH73" s="8"/>
      <c r="HI73" s="8"/>
      <c r="HJ73" s="8"/>
      <c r="HK73" s="8"/>
      <c r="HL73" s="8"/>
      <c r="HM73" s="8"/>
      <c r="HN73" s="8"/>
      <c r="HO73" s="8"/>
      <c r="HP73" s="8"/>
      <c r="HQ73" s="8"/>
      <c r="HR73" s="8"/>
      <c r="HS73" s="8"/>
      <c r="HT73" s="8"/>
      <c r="HU73" s="8"/>
      <c r="HV73" s="8"/>
      <c r="HW73" s="8"/>
      <c r="HX73" s="8"/>
      <c r="HY73" s="8"/>
      <c r="HZ73" s="8"/>
      <c r="IA73" s="8"/>
      <c r="IB73" s="8"/>
      <c r="IC73" s="8"/>
      <c r="ID73" s="8"/>
      <c r="IE73" s="8"/>
      <c r="IF73" s="8"/>
      <c r="IG73" s="8"/>
      <c r="IH73" s="8"/>
      <c r="II73" s="8"/>
      <c r="IJ73" s="8"/>
      <c r="IK73" s="8"/>
      <c r="IL73" s="8"/>
      <c r="IM73" s="8"/>
    </row>
    <row r="74" spans="6:247">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c r="EV74" s="8"/>
      <c r="EW74" s="8"/>
      <c r="EX74" s="8"/>
      <c r="EY74" s="8"/>
      <c r="EZ74" s="8"/>
      <c r="FA74" s="8"/>
      <c r="FB74" s="8"/>
      <c r="FC74" s="8"/>
      <c r="FD74" s="8"/>
      <c r="FE74" s="8"/>
      <c r="FF74" s="8"/>
      <c r="FG74" s="8"/>
      <c r="FH74" s="8"/>
      <c r="FI74" s="8"/>
      <c r="FJ74" s="8"/>
      <c r="FK74" s="8"/>
      <c r="FL74" s="8"/>
      <c r="FM74" s="8"/>
      <c r="FN74" s="8"/>
      <c r="FO74" s="8"/>
      <c r="FP74" s="8"/>
      <c r="FQ74" s="8"/>
      <c r="FR74" s="8"/>
      <c r="FS74" s="8"/>
      <c r="FT74" s="8"/>
      <c r="FU74" s="8"/>
      <c r="FV74" s="8"/>
      <c r="FW74" s="8"/>
      <c r="FX74" s="8"/>
      <c r="FY74" s="8"/>
      <c r="FZ74" s="8"/>
      <c r="GA74" s="8"/>
      <c r="GB74" s="8"/>
      <c r="GC74" s="8"/>
      <c r="GD74" s="8"/>
      <c r="GE74" s="8"/>
      <c r="GF74" s="8"/>
      <c r="GG74" s="8"/>
      <c r="GH74" s="8"/>
      <c r="GI74" s="8"/>
      <c r="GJ74" s="8"/>
      <c r="GK74" s="8"/>
      <c r="GL74" s="8"/>
      <c r="GM74" s="8"/>
      <c r="GN74" s="8"/>
      <c r="GO74" s="8"/>
      <c r="GP74" s="8"/>
      <c r="GQ74" s="8"/>
      <c r="GR74" s="8"/>
      <c r="GS74" s="8"/>
      <c r="GT74" s="8"/>
      <c r="GU74" s="8"/>
      <c r="GV74" s="8"/>
      <c r="GW74" s="8"/>
      <c r="GX74" s="8"/>
      <c r="GY74" s="8"/>
      <c r="GZ74" s="8"/>
      <c r="HA74" s="8"/>
      <c r="HB74" s="8"/>
      <c r="HC74" s="8"/>
      <c r="HD74" s="8"/>
      <c r="HE74" s="8"/>
      <c r="HF74" s="8"/>
      <c r="HG74" s="8"/>
      <c r="HH74" s="8"/>
      <c r="HI74" s="8"/>
      <c r="HJ74" s="8"/>
      <c r="HK74" s="8"/>
      <c r="HL74" s="8"/>
      <c r="HM74" s="8"/>
      <c r="HN74" s="8"/>
      <c r="HO74" s="8"/>
      <c r="HP74" s="8"/>
      <c r="HQ74" s="8"/>
      <c r="HR74" s="8"/>
      <c r="HS74" s="8"/>
      <c r="HT74" s="8"/>
      <c r="HU74" s="8"/>
      <c r="HV74" s="8"/>
      <c r="HW74" s="8"/>
      <c r="HX74" s="8"/>
      <c r="HY74" s="8"/>
      <c r="HZ74" s="8"/>
      <c r="IA74" s="8"/>
      <c r="IB74" s="8"/>
      <c r="IC74" s="8"/>
      <c r="ID74" s="8"/>
      <c r="IE74" s="8"/>
      <c r="IF74" s="8"/>
      <c r="IG74" s="8"/>
      <c r="IH74" s="8"/>
      <c r="II74" s="8"/>
      <c r="IJ74" s="8"/>
      <c r="IK74" s="8"/>
      <c r="IL74" s="8"/>
      <c r="IM74" s="8"/>
    </row>
    <row r="75" spans="6:247">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c r="EY75" s="8"/>
      <c r="EZ75" s="8"/>
      <c r="FA75" s="8"/>
      <c r="FB75" s="8"/>
      <c r="FC75" s="8"/>
      <c r="FD75" s="8"/>
      <c r="FE75" s="8"/>
      <c r="FF75" s="8"/>
      <c r="FG75" s="8"/>
      <c r="FH75" s="8"/>
      <c r="FI75" s="8"/>
      <c r="FJ75" s="8"/>
      <c r="FK75" s="8"/>
      <c r="FL75" s="8"/>
      <c r="FM75" s="8"/>
      <c r="FN75" s="8"/>
      <c r="FO75" s="8"/>
      <c r="FP75" s="8"/>
      <c r="FQ75" s="8"/>
      <c r="FR75" s="8"/>
      <c r="FS75" s="8"/>
      <c r="FT75" s="8"/>
      <c r="FU75" s="8"/>
      <c r="FV75" s="8"/>
      <c r="FW75" s="8"/>
      <c r="FX75" s="8"/>
      <c r="FY75" s="8"/>
      <c r="FZ75" s="8"/>
      <c r="GA75" s="8"/>
      <c r="GB75" s="8"/>
      <c r="GC75" s="8"/>
      <c r="GD75" s="8"/>
      <c r="GE75" s="8"/>
      <c r="GF75" s="8"/>
      <c r="GG75" s="8"/>
      <c r="GH75" s="8"/>
      <c r="GI75" s="8"/>
      <c r="GJ75" s="8"/>
      <c r="GK75" s="8"/>
      <c r="GL75" s="8"/>
      <c r="GM75" s="8"/>
      <c r="GN75" s="8"/>
      <c r="GO75" s="8"/>
      <c r="GP75" s="8"/>
      <c r="GQ75" s="8"/>
      <c r="GR75" s="8"/>
      <c r="GS75" s="8"/>
      <c r="GT75" s="8"/>
      <c r="GU75" s="8"/>
      <c r="GV75" s="8"/>
      <c r="GW75" s="8"/>
      <c r="GX75" s="8"/>
      <c r="GY75" s="8"/>
      <c r="GZ75" s="8"/>
      <c r="HA75" s="8"/>
      <c r="HB75" s="8"/>
      <c r="HC75" s="8"/>
      <c r="HD75" s="8"/>
      <c r="HE75" s="8"/>
      <c r="HF75" s="8"/>
      <c r="HG75" s="8"/>
      <c r="HH75" s="8"/>
      <c r="HI75" s="8"/>
      <c r="HJ75" s="8"/>
      <c r="HK75" s="8"/>
      <c r="HL75" s="8"/>
      <c r="HM75" s="8"/>
      <c r="HN75" s="8"/>
      <c r="HO75" s="8"/>
      <c r="HP75" s="8"/>
      <c r="HQ75" s="8"/>
      <c r="HR75" s="8"/>
      <c r="HS75" s="8"/>
      <c r="HT75" s="8"/>
      <c r="HU75" s="8"/>
      <c r="HV75" s="8"/>
      <c r="HW75" s="8"/>
      <c r="HX75" s="8"/>
      <c r="HY75" s="8"/>
      <c r="HZ75" s="8"/>
      <c r="IA75" s="8"/>
      <c r="IB75" s="8"/>
      <c r="IC75" s="8"/>
      <c r="ID75" s="8"/>
      <c r="IE75" s="8"/>
      <c r="IF75" s="8"/>
      <c r="IG75" s="8"/>
      <c r="IH75" s="8"/>
      <c r="II75" s="8"/>
      <c r="IJ75" s="8"/>
      <c r="IK75" s="8"/>
      <c r="IL75" s="8"/>
      <c r="IM75" s="8"/>
    </row>
    <row r="76" spans="6:247">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c r="EL76" s="8"/>
      <c r="EM76" s="8"/>
      <c r="EN76" s="8"/>
      <c r="EO76" s="8"/>
      <c r="EP76" s="8"/>
      <c r="EQ76" s="8"/>
      <c r="ER76" s="8"/>
      <c r="ES76" s="8"/>
      <c r="ET76" s="8"/>
      <c r="EU76" s="8"/>
      <c r="EV76" s="8"/>
      <c r="EW76" s="8"/>
      <c r="EX76" s="8"/>
      <c r="EY76" s="8"/>
      <c r="EZ76" s="8"/>
      <c r="FA76" s="8"/>
      <c r="FB76" s="8"/>
      <c r="FC76" s="8"/>
      <c r="FD76" s="8"/>
      <c r="FE76" s="8"/>
      <c r="FF76" s="8"/>
      <c r="FG76" s="8"/>
      <c r="FH76" s="8"/>
      <c r="FI76" s="8"/>
      <c r="FJ76" s="8"/>
      <c r="FK76" s="8"/>
      <c r="FL76" s="8"/>
      <c r="FM76" s="8"/>
      <c r="FN76" s="8"/>
      <c r="FO76" s="8"/>
      <c r="FP76" s="8"/>
      <c r="FQ76" s="8"/>
      <c r="FR76" s="8"/>
      <c r="FS76" s="8"/>
      <c r="FT76" s="8"/>
      <c r="FU76" s="8"/>
      <c r="FV76" s="8"/>
      <c r="FW76" s="8"/>
      <c r="FX76" s="8"/>
      <c r="FY76" s="8"/>
      <c r="FZ76" s="8"/>
      <c r="GA76" s="8"/>
      <c r="GB76" s="8"/>
      <c r="GC76" s="8"/>
      <c r="GD76" s="8"/>
      <c r="GE76" s="8"/>
      <c r="GF76" s="8"/>
      <c r="GG76" s="8"/>
      <c r="GH76" s="8"/>
      <c r="GI76" s="8"/>
      <c r="GJ76" s="8"/>
      <c r="GK76" s="8"/>
      <c r="GL76" s="8"/>
      <c r="GM76" s="8"/>
      <c r="GN76" s="8"/>
      <c r="GO76" s="8"/>
      <c r="GP76" s="8"/>
      <c r="GQ76" s="8"/>
      <c r="GR76" s="8"/>
      <c r="GS76" s="8"/>
      <c r="GT76" s="8"/>
      <c r="GU76" s="8"/>
      <c r="GV76" s="8"/>
      <c r="GW76" s="8"/>
      <c r="GX76" s="8"/>
      <c r="GY76" s="8"/>
      <c r="GZ76" s="8"/>
      <c r="HA76" s="8"/>
      <c r="HB76" s="8"/>
      <c r="HC76" s="8"/>
      <c r="HD76" s="8"/>
      <c r="HE76" s="8"/>
      <c r="HF76" s="8"/>
      <c r="HG76" s="8"/>
      <c r="HH76" s="8"/>
      <c r="HI76" s="8"/>
      <c r="HJ76" s="8"/>
      <c r="HK76" s="8"/>
      <c r="HL76" s="8"/>
      <c r="HM76" s="8"/>
      <c r="HN76" s="8"/>
      <c r="HO76" s="8"/>
      <c r="HP76" s="8"/>
      <c r="HQ76" s="8"/>
      <c r="HR76" s="8"/>
      <c r="HS76" s="8"/>
      <c r="HT76" s="8"/>
      <c r="HU76" s="8"/>
      <c r="HV76" s="8"/>
      <c r="HW76" s="8"/>
      <c r="HX76" s="8"/>
      <c r="HY76" s="8"/>
      <c r="HZ76" s="8"/>
      <c r="IA76" s="8"/>
      <c r="IB76" s="8"/>
      <c r="IC76" s="8"/>
      <c r="ID76" s="8"/>
      <c r="IE76" s="8"/>
      <c r="IF76" s="8"/>
      <c r="IG76" s="8"/>
      <c r="IH76" s="8"/>
      <c r="II76" s="8"/>
      <c r="IJ76" s="8"/>
      <c r="IK76" s="8"/>
      <c r="IL76" s="8"/>
      <c r="IM76" s="8"/>
    </row>
    <row r="77" spans="6:247">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c r="FC77" s="8"/>
      <c r="FD77" s="8"/>
      <c r="FE77" s="8"/>
      <c r="FF77" s="8"/>
      <c r="FG77" s="8"/>
      <c r="FH77" s="8"/>
      <c r="FI77" s="8"/>
      <c r="FJ77" s="8"/>
      <c r="FK77" s="8"/>
      <c r="FL77" s="8"/>
      <c r="FM77" s="8"/>
      <c r="FN77" s="8"/>
      <c r="FO77" s="8"/>
      <c r="FP77" s="8"/>
      <c r="FQ77" s="8"/>
      <c r="FR77" s="8"/>
      <c r="FS77" s="8"/>
      <c r="FT77" s="8"/>
      <c r="FU77" s="8"/>
      <c r="FV77" s="8"/>
      <c r="FW77" s="8"/>
      <c r="FX77" s="8"/>
      <c r="FY77" s="8"/>
      <c r="FZ77" s="8"/>
      <c r="GA77" s="8"/>
      <c r="GB77" s="8"/>
      <c r="GC77" s="8"/>
      <c r="GD77" s="8"/>
      <c r="GE77" s="8"/>
      <c r="GF77" s="8"/>
      <c r="GG77" s="8"/>
      <c r="GH77" s="8"/>
      <c r="GI77" s="8"/>
      <c r="GJ77" s="8"/>
      <c r="GK77" s="8"/>
      <c r="GL77" s="8"/>
      <c r="GM77" s="8"/>
      <c r="GN77" s="8"/>
      <c r="GO77" s="8"/>
      <c r="GP77" s="8"/>
      <c r="GQ77" s="8"/>
      <c r="GR77" s="8"/>
      <c r="GS77" s="8"/>
      <c r="GT77" s="8"/>
      <c r="GU77" s="8"/>
      <c r="GV77" s="8"/>
      <c r="GW77" s="8"/>
      <c r="GX77" s="8"/>
      <c r="GY77" s="8"/>
      <c r="GZ77" s="8"/>
      <c r="HA77" s="8"/>
      <c r="HB77" s="8"/>
      <c r="HC77" s="8"/>
      <c r="HD77" s="8"/>
      <c r="HE77" s="8"/>
      <c r="HF77" s="8"/>
      <c r="HG77" s="8"/>
      <c r="HH77" s="8"/>
      <c r="HI77" s="8"/>
      <c r="HJ77" s="8"/>
      <c r="HK77" s="8"/>
      <c r="HL77" s="8"/>
      <c r="HM77" s="8"/>
      <c r="HN77" s="8"/>
      <c r="HO77" s="8"/>
      <c r="HP77" s="8"/>
      <c r="HQ77" s="8"/>
      <c r="HR77" s="8"/>
      <c r="HS77" s="8"/>
      <c r="HT77" s="8"/>
      <c r="HU77" s="8"/>
      <c r="HV77" s="8"/>
      <c r="HW77" s="8"/>
      <c r="HX77" s="8"/>
      <c r="HY77" s="8"/>
      <c r="HZ77" s="8"/>
      <c r="IA77" s="8"/>
      <c r="IB77" s="8"/>
      <c r="IC77" s="8"/>
      <c r="ID77" s="8"/>
      <c r="IE77" s="8"/>
      <c r="IF77" s="8"/>
      <c r="IG77" s="8"/>
      <c r="IH77" s="8"/>
      <c r="II77" s="8"/>
      <c r="IJ77" s="8"/>
      <c r="IK77" s="8"/>
      <c r="IL77" s="8"/>
      <c r="IM77" s="8"/>
    </row>
    <row r="78" spans="6:247">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c r="GK78" s="8"/>
      <c r="GL78" s="8"/>
      <c r="GM78" s="8"/>
      <c r="GN78" s="8"/>
      <c r="GO78" s="8"/>
      <c r="GP78" s="8"/>
      <c r="GQ78" s="8"/>
      <c r="GR78" s="8"/>
      <c r="GS78" s="8"/>
      <c r="GT78" s="8"/>
      <c r="GU78" s="8"/>
      <c r="GV78" s="8"/>
      <c r="GW78" s="8"/>
      <c r="GX78" s="8"/>
      <c r="GY78" s="8"/>
      <c r="GZ78" s="8"/>
      <c r="HA78" s="8"/>
      <c r="HB78" s="8"/>
      <c r="HC78" s="8"/>
      <c r="HD78" s="8"/>
      <c r="HE78" s="8"/>
      <c r="HF78" s="8"/>
      <c r="HG78" s="8"/>
      <c r="HH78" s="8"/>
      <c r="HI78" s="8"/>
      <c r="HJ78" s="8"/>
      <c r="HK78" s="8"/>
      <c r="HL78" s="8"/>
      <c r="HM78" s="8"/>
      <c r="HN78" s="8"/>
      <c r="HO78" s="8"/>
      <c r="HP78" s="8"/>
      <c r="HQ78" s="8"/>
      <c r="HR78" s="8"/>
      <c r="HS78" s="8"/>
      <c r="HT78" s="8"/>
      <c r="HU78" s="8"/>
      <c r="HV78" s="8"/>
      <c r="HW78" s="8"/>
      <c r="HX78" s="8"/>
      <c r="HY78" s="8"/>
      <c r="HZ78" s="8"/>
      <c r="IA78" s="8"/>
      <c r="IB78" s="8"/>
      <c r="IC78" s="8"/>
      <c r="ID78" s="8"/>
      <c r="IE78" s="8"/>
      <c r="IF78" s="8"/>
      <c r="IG78" s="8"/>
      <c r="IH78" s="8"/>
      <c r="II78" s="8"/>
      <c r="IJ78" s="8"/>
      <c r="IK78" s="8"/>
      <c r="IL78" s="8"/>
      <c r="IM78" s="8"/>
    </row>
    <row r="79" spans="6:247">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c r="FY79" s="8"/>
      <c r="FZ79" s="8"/>
      <c r="GA79" s="8"/>
      <c r="GB79" s="8"/>
      <c r="GC79" s="8"/>
      <c r="GD79" s="8"/>
      <c r="GE79" s="8"/>
      <c r="GF79" s="8"/>
      <c r="GG79" s="8"/>
      <c r="GH79" s="8"/>
      <c r="GI79" s="8"/>
      <c r="GJ79" s="8"/>
      <c r="GK79" s="8"/>
      <c r="GL79" s="8"/>
      <c r="GM79" s="8"/>
      <c r="GN79" s="8"/>
      <c r="GO79" s="8"/>
      <c r="GP79" s="8"/>
      <c r="GQ79" s="8"/>
      <c r="GR79" s="8"/>
      <c r="GS79" s="8"/>
      <c r="GT79" s="8"/>
      <c r="GU79" s="8"/>
      <c r="GV79" s="8"/>
      <c r="GW79" s="8"/>
      <c r="GX79" s="8"/>
      <c r="GY79" s="8"/>
      <c r="GZ79" s="8"/>
      <c r="HA79" s="8"/>
      <c r="HB79" s="8"/>
      <c r="HC79" s="8"/>
      <c r="HD79" s="8"/>
      <c r="HE79" s="8"/>
      <c r="HF79" s="8"/>
      <c r="HG79" s="8"/>
      <c r="HH79" s="8"/>
      <c r="HI79" s="8"/>
      <c r="HJ79" s="8"/>
      <c r="HK79" s="8"/>
      <c r="HL79" s="8"/>
      <c r="HM79" s="8"/>
      <c r="HN79" s="8"/>
      <c r="HO79" s="8"/>
      <c r="HP79" s="8"/>
      <c r="HQ79" s="8"/>
      <c r="HR79" s="8"/>
      <c r="HS79" s="8"/>
      <c r="HT79" s="8"/>
      <c r="HU79" s="8"/>
      <c r="HV79" s="8"/>
      <c r="HW79" s="8"/>
      <c r="HX79" s="8"/>
      <c r="HY79" s="8"/>
      <c r="HZ79" s="8"/>
      <c r="IA79" s="8"/>
      <c r="IB79" s="8"/>
      <c r="IC79" s="8"/>
      <c r="ID79" s="8"/>
      <c r="IE79" s="8"/>
      <c r="IF79" s="8"/>
      <c r="IG79" s="8"/>
      <c r="IH79" s="8"/>
      <c r="II79" s="8"/>
      <c r="IJ79" s="8"/>
      <c r="IK79" s="8"/>
      <c r="IL79" s="8"/>
      <c r="IM79" s="8"/>
    </row>
    <row r="80" spans="6:247">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8"/>
      <c r="EU80" s="8"/>
      <c r="EV80" s="8"/>
      <c r="EW80" s="8"/>
      <c r="EX80" s="8"/>
      <c r="EY80" s="8"/>
      <c r="EZ80" s="8"/>
      <c r="FA80" s="8"/>
      <c r="FB80" s="8"/>
      <c r="FC80" s="8"/>
      <c r="FD80" s="8"/>
      <c r="FE80" s="8"/>
      <c r="FF80" s="8"/>
      <c r="FG80" s="8"/>
      <c r="FH80" s="8"/>
      <c r="FI80" s="8"/>
      <c r="FJ80" s="8"/>
      <c r="FK80" s="8"/>
      <c r="FL80" s="8"/>
      <c r="FM80" s="8"/>
      <c r="FN80" s="8"/>
      <c r="FO80" s="8"/>
      <c r="FP80" s="8"/>
      <c r="FQ80" s="8"/>
      <c r="FR80" s="8"/>
      <c r="FS80" s="8"/>
      <c r="FT80" s="8"/>
      <c r="FU80" s="8"/>
      <c r="FV80" s="8"/>
      <c r="FW80" s="8"/>
      <c r="FX80" s="8"/>
      <c r="FY80" s="8"/>
      <c r="FZ80" s="8"/>
      <c r="GA80" s="8"/>
      <c r="GB80" s="8"/>
      <c r="GC80" s="8"/>
      <c r="GD80" s="8"/>
      <c r="GE80" s="8"/>
      <c r="GF80" s="8"/>
      <c r="GG80" s="8"/>
      <c r="GH80" s="8"/>
      <c r="GI80" s="8"/>
      <c r="GJ80" s="8"/>
      <c r="GK80" s="8"/>
      <c r="GL80" s="8"/>
      <c r="GM80" s="8"/>
      <c r="GN80" s="8"/>
      <c r="GO80" s="8"/>
      <c r="GP80" s="8"/>
      <c r="GQ80" s="8"/>
      <c r="GR80" s="8"/>
      <c r="GS80" s="8"/>
      <c r="GT80" s="8"/>
      <c r="GU80" s="8"/>
      <c r="GV80" s="8"/>
      <c r="GW80" s="8"/>
      <c r="GX80" s="8"/>
      <c r="GY80" s="8"/>
      <c r="GZ80" s="8"/>
      <c r="HA80" s="8"/>
      <c r="HB80" s="8"/>
      <c r="HC80" s="8"/>
      <c r="HD80" s="8"/>
      <c r="HE80" s="8"/>
      <c r="HF80" s="8"/>
      <c r="HG80" s="8"/>
      <c r="HH80" s="8"/>
      <c r="HI80" s="8"/>
      <c r="HJ80" s="8"/>
      <c r="HK80" s="8"/>
      <c r="HL80" s="8"/>
      <c r="HM80" s="8"/>
      <c r="HN80" s="8"/>
      <c r="HO80" s="8"/>
      <c r="HP80" s="8"/>
      <c r="HQ80" s="8"/>
      <c r="HR80" s="8"/>
      <c r="HS80" s="8"/>
      <c r="HT80" s="8"/>
      <c r="HU80" s="8"/>
      <c r="HV80" s="8"/>
      <c r="HW80" s="8"/>
      <c r="HX80" s="8"/>
      <c r="HY80" s="8"/>
      <c r="HZ80" s="8"/>
      <c r="IA80" s="8"/>
      <c r="IB80" s="8"/>
      <c r="IC80" s="8"/>
      <c r="ID80" s="8"/>
      <c r="IE80" s="8"/>
      <c r="IF80" s="8"/>
      <c r="IG80" s="8"/>
      <c r="IH80" s="8"/>
      <c r="II80" s="8"/>
      <c r="IJ80" s="8"/>
      <c r="IK80" s="8"/>
      <c r="IL80" s="8"/>
      <c r="IM80" s="8"/>
    </row>
    <row r="81" spans="6:247">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c r="FT81" s="8"/>
      <c r="FU81" s="8"/>
      <c r="FV81" s="8"/>
      <c r="FW81" s="8"/>
      <c r="FX81" s="8"/>
      <c r="FY81" s="8"/>
      <c r="FZ81" s="8"/>
      <c r="GA81" s="8"/>
      <c r="GB81" s="8"/>
      <c r="GC81" s="8"/>
      <c r="GD81" s="8"/>
      <c r="GE81" s="8"/>
      <c r="GF81" s="8"/>
      <c r="GG81" s="8"/>
      <c r="GH81" s="8"/>
      <c r="GI81" s="8"/>
      <c r="GJ81" s="8"/>
      <c r="GK81" s="8"/>
      <c r="GL81" s="8"/>
      <c r="GM81" s="8"/>
      <c r="GN81" s="8"/>
      <c r="GO81" s="8"/>
      <c r="GP81" s="8"/>
      <c r="GQ81" s="8"/>
      <c r="GR81" s="8"/>
      <c r="GS81" s="8"/>
      <c r="GT81" s="8"/>
      <c r="GU81" s="8"/>
      <c r="GV81" s="8"/>
      <c r="GW81" s="8"/>
      <c r="GX81" s="8"/>
      <c r="GY81" s="8"/>
      <c r="GZ81" s="8"/>
      <c r="HA81" s="8"/>
      <c r="HB81" s="8"/>
      <c r="HC81" s="8"/>
      <c r="HD81" s="8"/>
      <c r="HE81" s="8"/>
      <c r="HF81" s="8"/>
      <c r="HG81" s="8"/>
      <c r="HH81" s="8"/>
      <c r="HI81" s="8"/>
      <c r="HJ81" s="8"/>
      <c r="HK81" s="8"/>
      <c r="HL81" s="8"/>
      <c r="HM81" s="8"/>
      <c r="HN81" s="8"/>
      <c r="HO81" s="8"/>
      <c r="HP81" s="8"/>
      <c r="HQ81" s="8"/>
      <c r="HR81" s="8"/>
      <c r="HS81" s="8"/>
      <c r="HT81" s="8"/>
      <c r="HU81" s="8"/>
      <c r="HV81" s="8"/>
      <c r="HW81" s="8"/>
      <c r="HX81" s="8"/>
      <c r="HY81" s="8"/>
      <c r="HZ81" s="8"/>
      <c r="IA81" s="8"/>
      <c r="IB81" s="8"/>
      <c r="IC81" s="8"/>
      <c r="ID81" s="8"/>
      <c r="IE81" s="8"/>
      <c r="IF81" s="8"/>
      <c r="IG81" s="8"/>
      <c r="IH81" s="8"/>
      <c r="II81" s="8"/>
      <c r="IJ81" s="8"/>
      <c r="IK81" s="8"/>
      <c r="IL81" s="8"/>
      <c r="IM81" s="8"/>
    </row>
    <row r="82" spans="6:247">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8"/>
      <c r="EV82" s="8"/>
      <c r="EW82" s="8"/>
      <c r="EX82" s="8"/>
      <c r="EY82" s="8"/>
      <c r="EZ82" s="8"/>
      <c r="FA82" s="8"/>
      <c r="FB82" s="8"/>
      <c r="FC82" s="8"/>
      <c r="FD82" s="8"/>
      <c r="FE82" s="8"/>
      <c r="FF82" s="8"/>
      <c r="FG82" s="8"/>
      <c r="FH82" s="8"/>
      <c r="FI82" s="8"/>
      <c r="FJ82" s="8"/>
      <c r="FK82" s="8"/>
      <c r="FL82" s="8"/>
      <c r="FM82" s="8"/>
      <c r="FN82" s="8"/>
      <c r="FO82" s="8"/>
      <c r="FP82" s="8"/>
      <c r="FQ82" s="8"/>
      <c r="FR82" s="8"/>
      <c r="FS82" s="8"/>
      <c r="FT82" s="8"/>
      <c r="FU82" s="8"/>
      <c r="FV82" s="8"/>
      <c r="FW82" s="8"/>
      <c r="FX82" s="8"/>
      <c r="FY82" s="8"/>
      <c r="FZ82" s="8"/>
      <c r="GA82" s="8"/>
      <c r="GB82" s="8"/>
      <c r="GC82" s="8"/>
      <c r="GD82" s="8"/>
      <c r="GE82" s="8"/>
      <c r="GF82" s="8"/>
      <c r="GG82" s="8"/>
      <c r="GH82" s="8"/>
      <c r="GI82" s="8"/>
      <c r="GJ82" s="8"/>
      <c r="GK82" s="8"/>
      <c r="GL82" s="8"/>
      <c r="GM82" s="8"/>
      <c r="GN82" s="8"/>
      <c r="GO82" s="8"/>
      <c r="GP82" s="8"/>
      <c r="GQ82" s="8"/>
      <c r="GR82" s="8"/>
      <c r="GS82" s="8"/>
      <c r="GT82" s="8"/>
      <c r="GU82" s="8"/>
      <c r="GV82" s="8"/>
      <c r="GW82" s="8"/>
      <c r="GX82" s="8"/>
      <c r="GY82" s="8"/>
      <c r="GZ82" s="8"/>
      <c r="HA82" s="8"/>
      <c r="HB82" s="8"/>
      <c r="HC82" s="8"/>
      <c r="HD82" s="8"/>
      <c r="HE82" s="8"/>
      <c r="HF82" s="8"/>
      <c r="HG82" s="8"/>
      <c r="HH82" s="8"/>
      <c r="HI82" s="8"/>
      <c r="HJ82" s="8"/>
      <c r="HK82" s="8"/>
      <c r="HL82" s="8"/>
      <c r="HM82" s="8"/>
      <c r="HN82" s="8"/>
      <c r="HO82" s="8"/>
      <c r="HP82" s="8"/>
      <c r="HQ82" s="8"/>
      <c r="HR82" s="8"/>
      <c r="HS82" s="8"/>
      <c r="HT82" s="8"/>
      <c r="HU82" s="8"/>
      <c r="HV82" s="8"/>
      <c r="HW82" s="8"/>
      <c r="HX82" s="8"/>
      <c r="HY82" s="8"/>
      <c r="HZ82" s="8"/>
      <c r="IA82" s="8"/>
      <c r="IB82" s="8"/>
      <c r="IC82" s="8"/>
      <c r="ID82" s="8"/>
      <c r="IE82" s="8"/>
      <c r="IF82" s="8"/>
      <c r="IG82" s="8"/>
      <c r="IH82" s="8"/>
      <c r="II82" s="8"/>
      <c r="IJ82" s="8"/>
      <c r="IK82" s="8"/>
      <c r="IL82" s="8"/>
      <c r="IM82" s="8"/>
    </row>
    <row r="83" spans="6:247">
      <c r="F83" s="8"/>
      <c r="G83" s="8">
        <f>1687-1991</f>
        <v>-304</v>
      </c>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c r="EL83" s="8"/>
      <c r="EM83" s="8"/>
      <c r="EN83" s="8"/>
      <c r="EO83" s="8"/>
      <c r="EP83" s="8"/>
      <c r="EQ83" s="8"/>
      <c r="ER83" s="8"/>
      <c r="ES83" s="8"/>
      <c r="ET83" s="8"/>
      <c r="EU83" s="8"/>
      <c r="EV83" s="8"/>
      <c r="EW83" s="8"/>
      <c r="EX83" s="8"/>
      <c r="EY83" s="8"/>
      <c r="EZ83" s="8"/>
      <c r="FA83" s="8"/>
      <c r="FB83" s="8"/>
      <c r="FC83" s="8"/>
      <c r="FD83" s="8"/>
      <c r="FE83" s="8"/>
      <c r="FF83" s="8"/>
      <c r="FG83" s="8"/>
      <c r="FH83" s="8"/>
      <c r="FI83" s="8"/>
      <c r="FJ83" s="8"/>
      <c r="FK83" s="8"/>
      <c r="FL83" s="8"/>
      <c r="FM83" s="8"/>
      <c r="FN83" s="8"/>
      <c r="FO83" s="8"/>
      <c r="FP83" s="8"/>
      <c r="FQ83" s="8"/>
      <c r="FR83" s="8"/>
      <c r="FS83" s="8"/>
      <c r="FT83" s="8"/>
      <c r="FU83" s="8"/>
      <c r="FV83" s="8"/>
      <c r="FW83" s="8"/>
      <c r="FX83" s="8"/>
      <c r="FY83" s="8"/>
      <c r="FZ83" s="8"/>
      <c r="GA83" s="8"/>
      <c r="GB83" s="8"/>
      <c r="GC83" s="8"/>
      <c r="GD83" s="8"/>
      <c r="GE83" s="8"/>
      <c r="GF83" s="8"/>
      <c r="GG83" s="8"/>
      <c r="GH83" s="8"/>
      <c r="GI83" s="8"/>
      <c r="GJ83" s="8"/>
      <c r="GK83" s="8"/>
      <c r="GL83" s="8"/>
      <c r="GM83" s="8"/>
      <c r="GN83" s="8"/>
      <c r="GO83" s="8"/>
      <c r="GP83" s="8"/>
      <c r="GQ83" s="8"/>
      <c r="GR83" s="8"/>
      <c r="GS83" s="8"/>
      <c r="GT83" s="8"/>
      <c r="GU83" s="8"/>
      <c r="GV83" s="8"/>
      <c r="GW83" s="8"/>
      <c r="GX83" s="8"/>
      <c r="GY83" s="8"/>
      <c r="GZ83" s="8"/>
      <c r="HA83" s="8"/>
      <c r="HB83" s="8"/>
      <c r="HC83" s="8"/>
      <c r="HD83" s="8"/>
      <c r="HE83" s="8"/>
      <c r="HF83" s="8"/>
      <c r="HG83" s="8"/>
      <c r="HH83" s="8"/>
      <c r="HI83" s="8"/>
      <c r="HJ83" s="8"/>
      <c r="HK83" s="8"/>
      <c r="HL83" s="8"/>
      <c r="HM83" s="8"/>
      <c r="HN83" s="8"/>
      <c r="HO83" s="8"/>
      <c r="HP83" s="8"/>
      <c r="HQ83" s="8"/>
      <c r="HR83" s="8"/>
      <c r="HS83" s="8"/>
      <c r="HT83" s="8"/>
      <c r="HU83" s="8"/>
      <c r="HV83" s="8"/>
      <c r="HW83" s="8"/>
      <c r="HX83" s="8"/>
      <c r="HY83" s="8"/>
      <c r="HZ83" s="8"/>
      <c r="IA83" s="8"/>
      <c r="IB83" s="8"/>
      <c r="IC83" s="8"/>
      <c r="ID83" s="8"/>
      <c r="IE83" s="8"/>
      <c r="IF83" s="8"/>
      <c r="IG83" s="8"/>
      <c r="IH83" s="8"/>
      <c r="II83" s="8"/>
      <c r="IJ83" s="8"/>
      <c r="IK83" s="8"/>
      <c r="IL83" s="8"/>
      <c r="IM83" s="8"/>
    </row>
    <row r="84" spans="6:247">
      <c r="F84" s="8"/>
      <c r="G84" s="8">
        <f>G83*160</f>
        <v>-48640</v>
      </c>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c r="EL84" s="8"/>
      <c r="EM84" s="8"/>
      <c r="EN84" s="8"/>
      <c r="EO84" s="8"/>
      <c r="EP84" s="8"/>
      <c r="EQ84" s="8"/>
      <c r="ER84" s="8"/>
      <c r="ES84" s="8"/>
      <c r="ET84" s="8"/>
      <c r="EU84" s="8"/>
      <c r="EV84" s="8"/>
      <c r="EW84" s="8"/>
      <c r="EX84" s="8"/>
      <c r="EY84" s="8"/>
      <c r="EZ84" s="8"/>
      <c r="FA84" s="8"/>
      <c r="FB84" s="8"/>
      <c r="FC84" s="8"/>
      <c r="FD84" s="8"/>
      <c r="FE84" s="8"/>
      <c r="FF84" s="8"/>
      <c r="FG84" s="8"/>
      <c r="FH84" s="8"/>
      <c r="FI84" s="8"/>
      <c r="FJ84" s="8"/>
      <c r="FK84" s="8"/>
      <c r="FL84" s="8"/>
      <c r="FM84" s="8"/>
      <c r="FN84" s="8"/>
      <c r="FO84" s="8"/>
      <c r="FP84" s="8"/>
      <c r="FQ84" s="8"/>
      <c r="FR84" s="8"/>
      <c r="FS84" s="8"/>
      <c r="FT84" s="8"/>
      <c r="FU84" s="8"/>
      <c r="FV84" s="8"/>
      <c r="FW84" s="8"/>
      <c r="FX84" s="8"/>
      <c r="FY84" s="8"/>
      <c r="FZ84" s="8"/>
      <c r="GA84" s="8"/>
      <c r="GB84" s="8"/>
      <c r="GC84" s="8"/>
      <c r="GD84" s="8"/>
      <c r="GE84" s="8"/>
      <c r="GF84" s="8"/>
      <c r="GG84" s="8"/>
      <c r="GH84" s="8"/>
      <c r="GI84" s="8"/>
      <c r="GJ84" s="8"/>
      <c r="GK84" s="8"/>
      <c r="GL84" s="8"/>
      <c r="GM84" s="8"/>
      <c r="GN84" s="8"/>
      <c r="GO84" s="8"/>
      <c r="GP84" s="8"/>
      <c r="GQ84" s="8"/>
      <c r="GR84" s="8"/>
      <c r="GS84" s="8"/>
      <c r="GT84" s="8"/>
      <c r="GU84" s="8"/>
      <c r="GV84" s="8"/>
      <c r="GW84" s="8"/>
      <c r="GX84" s="8"/>
      <c r="GY84" s="8"/>
      <c r="GZ84" s="8"/>
      <c r="HA84" s="8"/>
      <c r="HB84" s="8"/>
      <c r="HC84" s="8"/>
      <c r="HD84" s="8"/>
      <c r="HE84" s="8"/>
      <c r="HF84" s="8"/>
      <c r="HG84" s="8"/>
      <c r="HH84" s="8"/>
      <c r="HI84" s="8"/>
      <c r="HJ84" s="8"/>
      <c r="HK84" s="8"/>
      <c r="HL84" s="8"/>
      <c r="HM84" s="8"/>
      <c r="HN84" s="8"/>
      <c r="HO84" s="8"/>
      <c r="HP84" s="8"/>
      <c r="HQ84" s="8"/>
      <c r="HR84" s="8"/>
      <c r="HS84" s="8"/>
      <c r="HT84" s="8"/>
      <c r="HU84" s="8"/>
      <c r="HV84" s="8"/>
      <c r="HW84" s="8"/>
      <c r="HX84" s="8"/>
      <c r="HY84" s="8"/>
      <c r="HZ84" s="8"/>
      <c r="IA84" s="8"/>
      <c r="IB84" s="8"/>
      <c r="IC84" s="8"/>
      <c r="ID84" s="8"/>
      <c r="IE84" s="8"/>
      <c r="IF84" s="8"/>
      <c r="IG84" s="8"/>
      <c r="IH84" s="8"/>
      <c r="II84" s="8"/>
      <c r="IJ84" s="8"/>
      <c r="IK84" s="8"/>
      <c r="IL84" s="8"/>
      <c r="IM84" s="8"/>
    </row>
    <row r="85" spans="6:247">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c r="DS85" s="8"/>
      <c r="DT85" s="8"/>
      <c r="DU85" s="8"/>
      <c r="DV85" s="8"/>
      <c r="DW85" s="8"/>
      <c r="DX85" s="8"/>
      <c r="DY85" s="8"/>
      <c r="DZ85" s="8"/>
      <c r="EA85" s="8"/>
      <c r="EB85" s="8"/>
      <c r="EC85" s="8"/>
      <c r="ED85" s="8"/>
      <c r="EE85" s="8"/>
      <c r="EF85" s="8"/>
      <c r="EG85" s="8"/>
      <c r="EH85" s="8"/>
      <c r="EI85" s="8"/>
      <c r="EJ85" s="8"/>
      <c r="EK85" s="8"/>
      <c r="EL85" s="8"/>
      <c r="EM85" s="8"/>
      <c r="EN85" s="8"/>
      <c r="EO85" s="8"/>
      <c r="EP85" s="8"/>
      <c r="EQ85" s="8"/>
      <c r="ER85" s="8"/>
      <c r="ES85" s="8"/>
      <c r="ET85" s="8"/>
      <c r="EU85" s="8"/>
      <c r="EV85" s="8"/>
      <c r="EW85" s="8"/>
      <c r="EX85" s="8"/>
      <c r="EY85" s="8"/>
      <c r="EZ85" s="8"/>
      <c r="FA85" s="8"/>
      <c r="FB85" s="8"/>
      <c r="FC85" s="8"/>
      <c r="FD85" s="8"/>
      <c r="FE85" s="8"/>
      <c r="FF85" s="8"/>
      <c r="FG85" s="8"/>
      <c r="FH85" s="8"/>
      <c r="FI85" s="8"/>
      <c r="FJ85" s="8"/>
      <c r="FK85" s="8"/>
      <c r="FL85" s="8"/>
      <c r="FM85" s="8"/>
      <c r="FN85" s="8"/>
      <c r="FO85" s="8"/>
      <c r="FP85" s="8"/>
      <c r="FQ85" s="8"/>
      <c r="FR85" s="8"/>
      <c r="FS85" s="8"/>
      <c r="FT85" s="8"/>
      <c r="FU85" s="8"/>
      <c r="FV85" s="8"/>
      <c r="FW85" s="8"/>
      <c r="FX85" s="8"/>
      <c r="FY85" s="8"/>
      <c r="FZ85" s="8"/>
      <c r="GA85" s="8"/>
      <c r="GB85" s="8"/>
      <c r="GC85" s="8"/>
      <c r="GD85" s="8"/>
      <c r="GE85" s="8"/>
      <c r="GF85" s="8"/>
      <c r="GG85" s="8"/>
      <c r="GH85" s="8"/>
      <c r="GI85" s="8"/>
      <c r="GJ85" s="8"/>
      <c r="GK85" s="8"/>
      <c r="GL85" s="8"/>
      <c r="GM85" s="8"/>
      <c r="GN85" s="8"/>
      <c r="GO85" s="8"/>
      <c r="GP85" s="8"/>
      <c r="GQ85" s="8"/>
      <c r="GR85" s="8"/>
      <c r="GS85" s="8"/>
      <c r="GT85" s="8"/>
      <c r="GU85" s="8"/>
      <c r="GV85" s="8"/>
      <c r="GW85" s="8"/>
      <c r="GX85" s="8"/>
      <c r="GY85" s="8"/>
      <c r="GZ85" s="8"/>
      <c r="HA85" s="8"/>
      <c r="HB85" s="8"/>
      <c r="HC85" s="8"/>
      <c r="HD85" s="8"/>
      <c r="HE85" s="8"/>
      <c r="HF85" s="8"/>
      <c r="HG85" s="8"/>
      <c r="HH85" s="8"/>
      <c r="HI85" s="8"/>
      <c r="HJ85" s="8"/>
      <c r="HK85" s="8"/>
      <c r="HL85" s="8"/>
      <c r="HM85" s="8"/>
      <c r="HN85" s="8"/>
      <c r="HO85" s="8"/>
      <c r="HP85" s="8"/>
      <c r="HQ85" s="8"/>
      <c r="HR85" s="8"/>
      <c r="HS85" s="8"/>
      <c r="HT85" s="8"/>
      <c r="HU85" s="8"/>
      <c r="HV85" s="8"/>
      <c r="HW85" s="8"/>
      <c r="HX85" s="8"/>
      <c r="HY85" s="8"/>
      <c r="HZ85" s="8"/>
      <c r="IA85" s="8"/>
      <c r="IB85" s="8"/>
      <c r="IC85" s="8"/>
      <c r="ID85" s="8"/>
      <c r="IE85" s="8"/>
      <c r="IF85" s="8"/>
      <c r="IG85" s="8"/>
      <c r="IH85" s="8"/>
      <c r="II85" s="8"/>
      <c r="IJ85" s="8"/>
      <c r="IK85" s="8"/>
      <c r="IL85" s="8"/>
      <c r="IM85" s="8"/>
    </row>
    <row r="86" spans="6:247">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8"/>
      <c r="EI86" s="8"/>
      <c r="EJ86" s="8"/>
      <c r="EK86" s="8"/>
      <c r="EL86" s="8"/>
      <c r="EM86" s="8"/>
      <c r="EN86" s="8"/>
      <c r="EO86" s="8"/>
      <c r="EP86" s="8"/>
      <c r="EQ86" s="8"/>
      <c r="ER86" s="8"/>
      <c r="ES86" s="8"/>
      <c r="ET86" s="8"/>
      <c r="EU86" s="8"/>
      <c r="EV86" s="8"/>
      <c r="EW86" s="8"/>
      <c r="EX86" s="8"/>
      <c r="EY86" s="8"/>
      <c r="EZ86" s="8"/>
      <c r="FA86" s="8"/>
      <c r="FB86" s="8"/>
      <c r="FC86" s="8"/>
      <c r="FD86" s="8"/>
      <c r="FE86" s="8"/>
      <c r="FF86" s="8"/>
      <c r="FG86" s="8"/>
      <c r="FH86" s="8"/>
      <c r="FI86" s="8"/>
      <c r="FJ86" s="8"/>
      <c r="FK86" s="8"/>
      <c r="FL86" s="8"/>
      <c r="FM86" s="8"/>
      <c r="FN86" s="8"/>
      <c r="FO86" s="8"/>
      <c r="FP86" s="8"/>
      <c r="FQ86" s="8"/>
      <c r="FR86" s="8"/>
      <c r="FS86" s="8"/>
      <c r="FT86" s="8"/>
      <c r="FU86" s="8"/>
      <c r="FV86" s="8"/>
      <c r="FW86" s="8"/>
      <c r="FX86" s="8"/>
      <c r="FY86" s="8"/>
      <c r="FZ86" s="8"/>
      <c r="GA86" s="8"/>
      <c r="GB86" s="8"/>
      <c r="GC86" s="8"/>
      <c r="GD86" s="8"/>
      <c r="GE86" s="8"/>
      <c r="GF86" s="8"/>
      <c r="GG86" s="8"/>
      <c r="GH86" s="8"/>
      <c r="GI86" s="8"/>
      <c r="GJ86" s="8"/>
      <c r="GK86" s="8"/>
      <c r="GL86" s="8"/>
      <c r="GM86" s="8"/>
      <c r="GN86" s="8"/>
      <c r="GO86" s="8"/>
      <c r="GP86" s="8"/>
      <c r="GQ86" s="8"/>
      <c r="GR86" s="8"/>
      <c r="GS86" s="8"/>
      <c r="GT86" s="8"/>
      <c r="GU86" s="8"/>
      <c r="GV86" s="8"/>
      <c r="GW86" s="8"/>
      <c r="GX86" s="8"/>
      <c r="GY86" s="8"/>
      <c r="GZ86" s="8"/>
      <c r="HA86" s="8"/>
      <c r="HB86" s="8"/>
      <c r="HC86" s="8"/>
      <c r="HD86" s="8"/>
      <c r="HE86" s="8"/>
      <c r="HF86" s="8"/>
      <c r="HG86" s="8"/>
      <c r="HH86" s="8"/>
      <c r="HI86" s="8"/>
      <c r="HJ86" s="8"/>
      <c r="HK86" s="8"/>
      <c r="HL86" s="8"/>
      <c r="HM86" s="8"/>
      <c r="HN86" s="8"/>
      <c r="HO86" s="8"/>
      <c r="HP86" s="8"/>
      <c r="HQ86" s="8"/>
      <c r="HR86" s="8"/>
      <c r="HS86" s="8"/>
      <c r="HT86" s="8"/>
      <c r="HU86" s="8"/>
      <c r="HV86" s="8"/>
      <c r="HW86" s="8"/>
      <c r="HX86" s="8"/>
      <c r="HY86" s="8"/>
      <c r="HZ86" s="8"/>
      <c r="IA86" s="8"/>
      <c r="IB86" s="8"/>
      <c r="IC86" s="8"/>
      <c r="ID86" s="8"/>
      <c r="IE86" s="8"/>
      <c r="IF86" s="8"/>
      <c r="IG86" s="8"/>
      <c r="IH86" s="8"/>
      <c r="II86" s="8"/>
      <c r="IJ86" s="8"/>
      <c r="IK86" s="8"/>
      <c r="IL86" s="8"/>
      <c r="IM86" s="8"/>
    </row>
    <row r="87" spans="6:247">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8"/>
      <c r="EI87" s="8"/>
      <c r="EJ87" s="8"/>
      <c r="EK87" s="8"/>
      <c r="EL87" s="8"/>
      <c r="EM87" s="8"/>
      <c r="EN87" s="8"/>
      <c r="EO87" s="8"/>
      <c r="EP87" s="8"/>
      <c r="EQ87" s="8"/>
      <c r="ER87" s="8"/>
      <c r="ES87" s="8"/>
      <c r="ET87" s="8"/>
      <c r="EU87" s="8"/>
      <c r="EV87" s="8"/>
      <c r="EW87" s="8"/>
      <c r="EX87" s="8"/>
      <c r="EY87" s="8"/>
      <c r="EZ87" s="8"/>
      <c r="FA87" s="8"/>
      <c r="FB87" s="8"/>
      <c r="FC87" s="8"/>
      <c r="FD87" s="8"/>
      <c r="FE87" s="8"/>
      <c r="FF87" s="8"/>
      <c r="FG87" s="8"/>
      <c r="FH87" s="8"/>
      <c r="FI87" s="8"/>
      <c r="FJ87" s="8"/>
      <c r="FK87" s="8"/>
      <c r="FL87" s="8"/>
      <c r="FM87" s="8"/>
      <c r="FN87" s="8"/>
      <c r="FO87" s="8"/>
      <c r="FP87" s="8"/>
      <c r="FQ87" s="8"/>
      <c r="FR87" s="8"/>
      <c r="FS87" s="8"/>
      <c r="FT87" s="8"/>
      <c r="FU87" s="8"/>
      <c r="FV87" s="8"/>
      <c r="FW87" s="8"/>
      <c r="FX87" s="8"/>
      <c r="FY87" s="8"/>
      <c r="FZ87" s="8"/>
      <c r="GA87" s="8"/>
      <c r="GB87" s="8"/>
      <c r="GC87" s="8"/>
      <c r="GD87" s="8"/>
      <c r="GE87" s="8"/>
      <c r="GF87" s="8"/>
      <c r="GG87" s="8"/>
      <c r="GH87" s="8"/>
      <c r="GI87" s="8"/>
      <c r="GJ87" s="8"/>
      <c r="GK87" s="8"/>
      <c r="GL87" s="8"/>
      <c r="GM87" s="8"/>
      <c r="GN87" s="8"/>
      <c r="GO87" s="8"/>
      <c r="GP87" s="8"/>
      <c r="GQ87" s="8"/>
      <c r="GR87" s="8"/>
      <c r="GS87" s="8"/>
      <c r="GT87" s="8"/>
      <c r="GU87" s="8"/>
      <c r="GV87" s="8"/>
      <c r="GW87" s="8"/>
      <c r="GX87" s="8"/>
      <c r="GY87" s="8"/>
      <c r="GZ87" s="8"/>
      <c r="HA87" s="8"/>
      <c r="HB87" s="8"/>
      <c r="HC87" s="8"/>
      <c r="HD87" s="8"/>
      <c r="HE87" s="8"/>
      <c r="HF87" s="8"/>
      <c r="HG87" s="8"/>
      <c r="HH87" s="8"/>
      <c r="HI87" s="8"/>
      <c r="HJ87" s="8"/>
      <c r="HK87" s="8"/>
      <c r="HL87" s="8"/>
      <c r="HM87" s="8"/>
      <c r="HN87" s="8"/>
      <c r="HO87" s="8"/>
      <c r="HP87" s="8"/>
      <c r="HQ87" s="8"/>
      <c r="HR87" s="8"/>
      <c r="HS87" s="8"/>
      <c r="HT87" s="8"/>
      <c r="HU87" s="8"/>
      <c r="HV87" s="8"/>
      <c r="HW87" s="8"/>
      <c r="HX87" s="8"/>
      <c r="HY87" s="8"/>
      <c r="HZ87" s="8"/>
      <c r="IA87" s="8"/>
      <c r="IB87" s="8"/>
      <c r="IC87" s="8"/>
      <c r="ID87" s="8"/>
      <c r="IE87" s="8"/>
      <c r="IF87" s="8"/>
      <c r="IG87" s="8"/>
      <c r="IH87" s="8"/>
      <c r="II87" s="8"/>
      <c r="IJ87" s="8"/>
      <c r="IK87" s="8"/>
      <c r="IL87" s="8"/>
      <c r="IM87" s="8"/>
    </row>
    <row r="88" spans="6:247">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8"/>
      <c r="EI88" s="8"/>
      <c r="EJ88" s="8"/>
      <c r="EK88" s="8"/>
      <c r="EL88" s="8"/>
      <c r="EM88" s="8"/>
      <c r="EN88" s="8"/>
      <c r="EO88" s="8"/>
      <c r="EP88" s="8"/>
      <c r="EQ88" s="8"/>
      <c r="ER88" s="8"/>
      <c r="ES88" s="8"/>
      <c r="ET88" s="8"/>
      <c r="EU88" s="8"/>
      <c r="EV88" s="8"/>
      <c r="EW88" s="8"/>
      <c r="EX88" s="8"/>
      <c r="EY88" s="8"/>
      <c r="EZ88" s="8"/>
      <c r="FA88" s="8"/>
      <c r="FB88" s="8"/>
      <c r="FC88" s="8"/>
      <c r="FD88" s="8"/>
      <c r="FE88" s="8"/>
      <c r="FF88" s="8"/>
      <c r="FG88" s="8"/>
      <c r="FH88" s="8"/>
      <c r="FI88" s="8"/>
      <c r="FJ88" s="8"/>
      <c r="FK88" s="8"/>
      <c r="FL88" s="8"/>
      <c r="FM88" s="8"/>
      <c r="FN88" s="8"/>
      <c r="FO88" s="8"/>
      <c r="FP88" s="8"/>
      <c r="FQ88" s="8"/>
      <c r="FR88" s="8"/>
      <c r="FS88" s="8"/>
      <c r="FT88" s="8"/>
      <c r="FU88" s="8"/>
      <c r="FV88" s="8"/>
      <c r="FW88" s="8"/>
      <c r="FX88" s="8"/>
      <c r="FY88" s="8"/>
      <c r="FZ88" s="8"/>
      <c r="GA88" s="8"/>
      <c r="GB88" s="8"/>
      <c r="GC88" s="8"/>
      <c r="GD88" s="8"/>
      <c r="GE88" s="8"/>
      <c r="GF88" s="8"/>
      <c r="GG88" s="8"/>
      <c r="GH88" s="8"/>
      <c r="GI88" s="8"/>
      <c r="GJ88" s="8"/>
      <c r="GK88" s="8"/>
      <c r="GL88" s="8"/>
      <c r="GM88" s="8"/>
      <c r="GN88" s="8"/>
      <c r="GO88" s="8"/>
      <c r="GP88" s="8"/>
      <c r="GQ88" s="8"/>
      <c r="GR88" s="8"/>
      <c r="GS88" s="8"/>
      <c r="GT88" s="8"/>
      <c r="GU88" s="8"/>
      <c r="GV88" s="8"/>
      <c r="GW88" s="8"/>
      <c r="GX88" s="8"/>
      <c r="GY88" s="8"/>
      <c r="GZ88" s="8"/>
      <c r="HA88" s="8"/>
      <c r="HB88" s="8"/>
      <c r="HC88" s="8"/>
      <c r="HD88" s="8"/>
      <c r="HE88" s="8"/>
      <c r="HF88" s="8"/>
      <c r="HG88" s="8"/>
      <c r="HH88" s="8"/>
      <c r="HI88" s="8"/>
      <c r="HJ88" s="8"/>
      <c r="HK88" s="8"/>
      <c r="HL88" s="8"/>
      <c r="HM88" s="8"/>
      <c r="HN88" s="8"/>
      <c r="HO88" s="8"/>
      <c r="HP88" s="8"/>
      <c r="HQ88" s="8"/>
      <c r="HR88" s="8"/>
      <c r="HS88" s="8"/>
      <c r="HT88" s="8"/>
      <c r="HU88" s="8"/>
      <c r="HV88" s="8"/>
      <c r="HW88" s="8"/>
      <c r="HX88" s="8"/>
      <c r="HY88" s="8"/>
      <c r="HZ88" s="8"/>
      <c r="IA88" s="8"/>
      <c r="IB88" s="8"/>
      <c r="IC88" s="8"/>
      <c r="ID88" s="8"/>
      <c r="IE88" s="8"/>
      <c r="IF88" s="8"/>
      <c r="IG88" s="8"/>
      <c r="IH88" s="8"/>
      <c r="II88" s="8"/>
      <c r="IJ88" s="8"/>
      <c r="IK88" s="8"/>
      <c r="IL88" s="8"/>
      <c r="IM88" s="8"/>
    </row>
    <row r="89" spans="6:247">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c r="EI89" s="8"/>
      <c r="EJ89" s="8"/>
      <c r="EK89" s="8"/>
      <c r="EL89" s="8"/>
      <c r="EM89" s="8"/>
      <c r="EN89" s="8"/>
      <c r="EO89" s="8"/>
      <c r="EP89" s="8"/>
      <c r="EQ89" s="8"/>
      <c r="ER89" s="8"/>
      <c r="ES89" s="8"/>
      <c r="ET89" s="8"/>
      <c r="EU89" s="8"/>
      <c r="EV89" s="8"/>
      <c r="EW89" s="8"/>
      <c r="EX89" s="8"/>
      <c r="EY89" s="8"/>
      <c r="EZ89" s="8"/>
      <c r="FA89" s="8"/>
      <c r="FB89" s="8"/>
      <c r="FC89" s="8"/>
      <c r="FD89" s="8"/>
      <c r="FE89" s="8"/>
      <c r="FF89" s="8"/>
      <c r="FG89" s="8"/>
      <c r="FH89" s="8"/>
      <c r="FI89" s="8"/>
      <c r="FJ89" s="8"/>
      <c r="FK89" s="8"/>
      <c r="FL89" s="8"/>
      <c r="FM89" s="8"/>
      <c r="FN89" s="8"/>
      <c r="FO89" s="8"/>
      <c r="FP89" s="8"/>
      <c r="FQ89" s="8"/>
      <c r="FR89" s="8"/>
      <c r="FS89" s="8"/>
      <c r="FT89" s="8"/>
      <c r="FU89" s="8"/>
      <c r="FV89" s="8"/>
      <c r="FW89" s="8"/>
      <c r="FX89" s="8"/>
      <c r="FY89" s="8"/>
      <c r="FZ89" s="8"/>
      <c r="GA89" s="8"/>
      <c r="GB89" s="8"/>
      <c r="GC89" s="8"/>
      <c r="GD89" s="8"/>
      <c r="GE89" s="8"/>
      <c r="GF89" s="8"/>
      <c r="GG89" s="8"/>
      <c r="GH89" s="8"/>
      <c r="GI89" s="8"/>
      <c r="GJ89" s="8"/>
      <c r="GK89" s="8"/>
      <c r="GL89" s="8"/>
      <c r="GM89" s="8"/>
      <c r="GN89" s="8"/>
      <c r="GO89" s="8"/>
      <c r="GP89" s="8"/>
      <c r="GQ89" s="8"/>
      <c r="GR89" s="8"/>
      <c r="GS89" s="8"/>
      <c r="GT89" s="8"/>
      <c r="GU89" s="8"/>
      <c r="GV89" s="8"/>
      <c r="GW89" s="8"/>
      <c r="GX89" s="8"/>
      <c r="GY89" s="8"/>
      <c r="GZ89" s="8"/>
      <c r="HA89" s="8"/>
      <c r="HB89" s="8"/>
      <c r="HC89" s="8"/>
      <c r="HD89" s="8"/>
      <c r="HE89" s="8"/>
      <c r="HF89" s="8"/>
      <c r="HG89" s="8"/>
      <c r="HH89" s="8"/>
      <c r="HI89" s="8"/>
      <c r="HJ89" s="8"/>
      <c r="HK89" s="8"/>
      <c r="HL89" s="8"/>
      <c r="HM89" s="8"/>
      <c r="HN89" s="8"/>
      <c r="HO89" s="8"/>
      <c r="HP89" s="8"/>
      <c r="HQ89" s="8"/>
      <c r="HR89" s="8"/>
      <c r="HS89" s="8"/>
      <c r="HT89" s="8"/>
      <c r="HU89" s="8"/>
      <c r="HV89" s="8"/>
      <c r="HW89" s="8"/>
      <c r="HX89" s="8"/>
      <c r="HY89" s="8"/>
      <c r="HZ89" s="8"/>
      <c r="IA89" s="8"/>
      <c r="IB89" s="8"/>
      <c r="IC89" s="8"/>
      <c r="ID89" s="8"/>
      <c r="IE89" s="8"/>
      <c r="IF89" s="8"/>
      <c r="IG89" s="8"/>
      <c r="IH89" s="8"/>
      <c r="II89" s="8"/>
      <c r="IJ89" s="8"/>
      <c r="IK89" s="8"/>
      <c r="IL89" s="8"/>
      <c r="IM89" s="8"/>
    </row>
    <row r="90" spans="6:247">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8"/>
      <c r="EG90" s="8"/>
      <c r="EH90" s="8"/>
      <c r="EI90" s="8"/>
      <c r="EJ90" s="8"/>
      <c r="EK90" s="8"/>
      <c r="EL90" s="8"/>
      <c r="EM90" s="8"/>
      <c r="EN90" s="8"/>
      <c r="EO90" s="8"/>
      <c r="EP90" s="8"/>
      <c r="EQ90" s="8"/>
      <c r="ER90" s="8"/>
      <c r="ES90" s="8"/>
      <c r="ET90" s="8"/>
      <c r="EU90" s="8"/>
      <c r="EV90" s="8"/>
      <c r="EW90" s="8"/>
      <c r="EX90" s="8"/>
      <c r="EY90" s="8"/>
      <c r="EZ90" s="8"/>
      <c r="FA90" s="8"/>
      <c r="FB90" s="8"/>
      <c r="FC90" s="8"/>
      <c r="FD90" s="8"/>
      <c r="FE90" s="8"/>
      <c r="FF90" s="8"/>
      <c r="FG90" s="8"/>
      <c r="FH90" s="8"/>
      <c r="FI90" s="8"/>
      <c r="FJ90" s="8"/>
      <c r="FK90" s="8"/>
      <c r="FL90" s="8"/>
      <c r="FM90" s="8"/>
      <c r="FN90" s="8"/>
      <c r="FO90" s="8"/>
      <c r="FP90" s="8"/>
      <c r="FQ90" s="8"/>
      <c r="FR90" s="8"/>
      <c r="FS90" s="8"/>
      <c r="FT90" s="8"/>
      <c r="FU90" s="8"/>
      <c r="FV90" s="8"/>
      <c r="FW90" s="8"/>
      <c r="FX90" s="8"/>
      <c r="FY90" s="8"/>
      <c r="FZ90" s="8"/>
      <c r="GA90" s="8"/>
      <c r="GB90" s="8"/>
      <c r="GC90" s="8"/>
      <c r="GD90" s="8"/>
      <c r="GE90" s="8"/>
      <c r="GF90" s="8"/>
      <c r="GG90" s="8"/>
      <c r="GH90" s="8"/>
      <c r="GI90" s="8"/>
      <c r="GJ90" s="8"/>
      <c r="GK90" s="8"/>
      <c r="GL90" s="8"/>
      <c r="GM90" s="8"/>
      <c r="GN90" s="8"/>
      <c r="GO90" s="8"/>
      <c r="GP90" s="8"/>
      <c r="GQ90" s="8"/>
      <c r="GR90" s="8"/>
      <c r="GS90" s="8"/>
      <c r="GT90" s="8"/>
      <c r="GU90" s="8"/>
      <c r="GV90" s="8"/>
      <c r="GW90" s="8"/>
      <c r="GX90" s="8"/>
      <c r="GY90" s="8"/>
      <c r="GZ90" s="8"/>
      <c r="HA90" s="8"/>
      <c r="HB90" s="8"/>
      <c r="HC90" s="8"/>
      <c r="HD90" s="8"/>
      <c r="HE90" s="8"/>
      <c r="HF90" s="8"/>
      <c r="HG90" s="8"/>
      <c r="HH90" s="8"/>
      <c r="HI90" s="8"/>
      <c r="HJ90" s="8"/>
      <c r="HK90" s="8"/>
      <c r="HL90" s="8"/>
      <c r="HM90" s="8"/>
      <c r="HN90" s="8"/>
      <c r="HO90" s="8"/>
      <c r="HP90" s="8"/>
      <c r="HQ90" s="8"/>
      <c r="HR90" s="8"/>
      <c r="HS90" s="8"/>
      <c r="HT90" s="8"/>
      <c r="HU90" s="8"/>
      <c r="HV90" s="8"/>
      <c r="HW90" s="8"/>
      <c r="HX90" s="8"/>
      <c r="HY90" s="8"/>
      <c r="HZ90" s="8"/>
      <c r="IA90" s="8"/>
      <c r="IB90" s="8"/>
      <c r="IC90" s="8"/>
      <c r="ID90" s="8"/>
      <c r="IE90" s="8"/>
      <c r="IF90" s="8"/>
      <c r="IG90" s="8"/>
      <c r="IH90" s="8"/>
      <c r="II90" s="8"/>
      <c r="IJ90" s="8"/>
      <c r="IK90" s="8"/>
      <c r="IL90" s="8"/>
      <c r="IM90" s="8"/>
    </row>
    <row r="91" spans="6:247">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8"/>
      <c r="EG91" s="8"/>
      <c r="EH91" s="8"/>
      <c r="EI91" s="8"/>
      <c r="EJ91" s="8"/>
      <c r="EK91" s="8"/>
      <c r="EL91" s="8"/>
      <c r="EM91" s="8"/>
      <c r="EN91" s="8"/>
      <c r="EO91" s="8"/>
      <c r="EP91" s="8"/>
      <c r="EQ91" s="8"/>
      <c r="ER91" s="8"/>
      <c r="ES91" s="8"/>
      <c r="ET91" s="8"/>
      <c r="EU91" s="8"/>
      <c r="EV91" s="8"/>
      <c r="EW91" s="8"/>
      <c r="EX91" s="8"/>
      <c r="EY91" s="8"/>
      <c r="EZ91" s="8"/>
      <c r="FA91" s="8"/>
      <c r="FB91" s="8"/>
      <c r="FC91" s="8"/>
      <c r="FD91" s="8"/>
      <c r="FE91" s="8"/>
      <c r="FF91" s="8"/>
      <c r="FG91" s="8"/>
      <c r="FH91" s="8"/>
      <c r="FI91" s="8"/>
      <c r="FJ91" s="8"/>
      <c r="FK91" s="8"/>
      <c r="FL91" s="8"/>
      <c r="FM91" s="8"/>
      <c r="FN91" s="8"/>
      <c r="FO91" s="8"/>
      <c r="FP91" s="8"/>
      <c r="FQ91" s="8"/>
      <c r="FR91" s="8"/>
      <c r="FS91" s="8"/>
      <c r="FT91" s="8"/>
      <c r="FU91" s="8"/>
      <c r="FV91" s="8"/>
      <c r="FW91" s="8"/>
      <c r="FX91" s="8"/>
      <c r="FY91" s="8"/>
      <c r="FZ91" s="8"/>
      <c r="GA91" s="8"/>
      <c r="GB91" s="8"/>
      <c r="GC91" s="8"/>
      <c r="GD91" s="8"/>
      <c r="GE91" s="8"/>
      <c r="GF91" s="8"/>
      <c r="GG91" s="8"/>
      <c r="GH91" s="8"/>
      <c r="GI91" s="8"/>
      <c r="GJ91" s="8"/>
      <c r="GK91" s="8"/>
      <c r="GL91" s="8"/>
      <c r="GM91" s="8"/>
      <c r="GN91" s="8"/>
      <c r="GO91" s="8"/>
      <c r="GP91" s="8"/>
      <c r="GQ91" s="8"/>
      <c r="GR91" s="8"/>
      <c r="GS91" s="8"/>
      <c r="GT91" s="8"/>
      <c r="GU91" s="8"/>
      <c r="GV91" s="8"/>
      <c r="GW91" s="8"/>
      <c r="GX91" s="8"/>
      <c r="GY91" s="8"/>
      <c r="GZ91" s="8"/>
      <c r="HA91" s="8"/>
      <c r="HB91" s="8"/>
      <c r="HC91" s="8"/>
      <c r="HD91" s="8"/>
      <c r="HE91" s="8"/>
      <c r="HF91" s="8"/>
      <c r="HG91" s="8"/>
      <c r="HH91" s="8"/>
      <c r="HI91" s="8"/>
      <c r="HJ91" s="8"/>
      <c r="HK91" s="8"/>
      <c r="HL91" s="8"/>
      <c r="HM91" s="8"/>
      <c r="HN91" s="8"/>
      <c r="HO91" s="8"/>
      <c r="HP91" s="8"/>
      <c r="HQ91" s="8"/>
      <c r="HR91" s="8"/>
      <c r="HS91" s="8"/>
      <c r="HT91" s="8"/>
      <c r="HU91" s="8"/>
      <c r="HV91" s="8"/>
      <c r="HW91" s="8"/>
      <c r="HX91" s="8"/>
      <c r="HY91" s="8"/>
      <c r="HZ91" s="8"/>
      <c r="IA91" s="8"/>
      <c r="IB91" s="8"/>
      <c r="IC91" s="8"/>
      <c r="ID91" s="8"/>
      <c r="IE91" s="8"/>
      <c r="IF91" s="8"/>
      <c r="IG91" s="8"/>
      <c r="IH91" s="8"/>
      <c r="II91" s="8"/>
      <c r="IJ91" s="8"/>
      <c r="IK91" s="8"/>
      <c r="IL91" s="8"/>
      <c r="IM91" s="8"/>
    </row>
    <row r="92" spans="6:247">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c r="DS92" s="8"/>
      <c r="DT92" s="8"/>
      <c r="DU92" s="8"/>
      <c r="DV92" s="8"/>
      <c r="DW92" s="8"/>
      <c r="DX92" s="8"/>
      <c r="DY92" s="8"/>
      <c r="DZ92" s="8"/>
      <c r="EA92" s="8"/>
      <c r="EB92" s="8"/>
      <c r="EC92" s="8"/>
      <c r="ED92" s="8"/>
      <c r="EE92" s="8"/>
      <c r="EF92" s="8"/>
      <c r="EG92" s="8"/>
      <c r="EH92" s="8"/>
      <c r="EI92" s="8"/>
      <c r="EJ92" s="8"/>
      <c r="EK92" s="8"/>
      <c r="EL92" s="8"/>
      <c r="EM92" s="8"/>
      <c r="EN92" s="8"/>
      <c r="EO92" s="8"/>
      <c r="EP92" s="8"/>
      <c r="EQ92" s="8"/>
      <c r="ER92" s="8"/>
      <c r="ES92" s="8"/>
      <c r="ET92" s="8"/>
      <c r="EU92" s="8"/>
      <c r="EV92" s="8"/>
      <c r="EW92" s="8"/>
      <c r="EX92" s="8"/>
      <c r="EY92" s="8"/>
      <c r="EZ92" s="8"/>
      <c r="FA92" s="8"/>
      <c r="FB92" s="8"/>
      <c r="FC92" s="8"/>
      <c r="FD92" s="8"/>
      <c r="FE92" s="8"/>
      <c r="FF92" s="8"/>
      <c r="FG92" s="8"/>
      <c r="FH92" s="8"/>
      <c r="FI92" s="8"/>
      <c r="FJ92" s="8"/>
      <c r="FK92" s="8"/>
      <c r="FL92" s="8"/>
      <c r="FM92" s="8"/>
      <c r="FN92" s="8"/>
      <c r="FO92" s="8"/>
      <c r="FP92" s="8"/>
      <c r="FQ92" s="8"/>
      <c r="FR92" s="8"/>
      <c r="FS92" s="8"/>
      <c r="FT92" s="8"/>
      <c r="FU92" s="8"/>
      <c r="FV92" s="8"/>
      <c r="FW92" s="8"/>
      <c r="FX92" s="8"/>
      <c r="FY92" s="8"/>
      <c r="FZ92" s="8"/>
      <c r="GA92" s="8"/>
      <c r="GB92" s="8"/>
      <c r="GC92" s="8"/>
      <c r="GD92" s="8"/>
      <c r="GE92" s="8"/>
      <c r="GF92" s="8"/>
      <c r="GG92" s="8"/>
      <c r="GH92" s="8"/>
      <c r="GI92" s="8"/>
      <c r="GJ92" s="8"/>
      <c r="GK92" s="8"/>
      <c r="GL92" s="8"/>
      <c r="GM92" s="8"/>
      <c r="GN92" s="8"/>
      <c r="GO92" s="8"/>
      <c r="GP92" s="8"/>
      <c r="GQ92" s="8"/>
      <c r="GR92" s="8"/>
      <c r="GS92" s="8"/>
      <c r="GT92" s="8"/>
      <c r="GU92" s="8"/>
      <c r="GV92" s="8"/>
      <c r="GW92" s="8"/>
      <c r="GX92" s="8"/>
      <c r="GY92" s="8"/>
      <c r="GZ92" s="8"/>
      <c r="HA92" s="8"/>
      <c r="HB92" s="8"/>
      <c r="HC92" s="8"/>
      <c r="HD92" s="8"/>
      <c r="HE92" s="8"/>
      <c r="HF92" s="8"/>
      <c r="HG92" s="8"/>
      <c r="HH92" s="8"/>
      <c r="HI92" s="8"/>
      <c r="HJ92" s="8"/>
      <c r="HK92" s="8"/>
      <c r="HL92" s="8"/>
      <c r="HM92" s="8"/>
      <c r="HN92" s="8"/>
      <c r="HO92" s="8"/>
      <c r="HP92" s="8"/>
      <c r="HQ92" s="8"/>
      <c r="HR92" s="8"/>
      <c r="HS92" s="8"/>
      <c r="HT92" s="8"/>
      <c r="HU92" s="8"/>
      <c r="HV92" s="8"/>
      <c r="HW92" s="8"/>
      <c r="HX92" s="8"/>
      <c r="HY92" s="8"/>
      <c r="HZ92" s="8"/>
      <c r="IA92" s="8"/>
      <c r="IB92" s="8"/>
      <c r="IC92" s="8"/>
      <c r="ID92" s="8"/>
      <c r="IE92" s="8"/>
      <c r="IF92" s="8"/>
      <c r="IG92" s="8"/>
      <c r="IH92" s="8"/>
      <c r="II92" s="8"/>
      <c r="IJ92" s="8"/>
      <c r="IK92" s="8"/>
      <c r="IL92" s="8"/>
      <c r="IM92" s="8"/>
    </row>
    <row r="93" spans="6:247">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c r="EL93" s="8"/>
      <c r="EM93" s="8"/>
      <c r="EN93" s="8"/>
      <c r="EO93" s="8"/>
      <c r="EP93" s="8"/>
      <c r="EQ93" s="8"/>
      <c r="ER93" s="8"/>
      <c r="ES93" s="8"/>
      <c r="ET93" s="8"/>
      <c r="EU93" s="8"/>
      <c r="EV93" s="8"/>
      <c r="EW93" s="8"/>
      <c r="EX93" s="8"/>
      <c r="EY93" s="8"/>
      <c r="EZ93" s="8"/>
      <c r="FA93" s="8"/>
      <c r="FB93" s="8"/>
      <c r="FC93" s="8"/>
      <c r="FD93" s="8"/>
      <c r="FE93" s="8"/>
      <c r="FF93" s="8"/>
      <c r="FG93" s="8"/>
      <c r="FH93" s="8"/>
      <c r="FI93" s="8"/>
      <c r="FJ93" s="8"/>
      <c r="FK93" s="8"/>
      <c r="FL93" s="8"/>
      <c r="FM93" s="8"/>
      <c r="FN93" s="8"/>
      <c r="FO93" s="8"/>
      <c r="FP93" s="8"/>
      <c r="FQ93" s="8"/>
      <c r="FR93" s="8"/>
      <c r="FS93" s="8"/>
      <c r="FT93" s="8"/>
      <c r="FU93" s="8"/>
      <c r="FV93" s="8"/>
      <c r="FW93" s="8"/>
      <c r="FX93" s="8"/>
      <c r="FY93" s="8"/>
      <c r="FZ93" s="8"/>
      <c r="GA93" s="8"/>
      <c r="GB93" s="8"/>
      <c r="GC93" s="8"/>
      <c r="GD93" s="8"/>
      <c r="GE93" s="8"/>
      <c r="GF93" s="8"/>
      <c r="GG93" s="8"/>
      <c r="GH93" s="8"/>
      <c r="GI93" s="8"/>
      <c r="GJ93" s="8"/>
      <c r="GK93" s="8"/>
      <c r="GL93" s="8"/>
      <c r="GM93" s="8"/>
      <c r="GN93" s="8"/>
      <c r="GO93" s="8"/>
      <c r="GP93" s="8"/>
      <c r="GQ93" s="8"/>
      <c r="GR93" s="8"/>
      <c r="GS93" s="8"/>
      <c r="GT93" s="8"/>
      <c r="GU93" s="8"/>
      <c r="GV93" s="8"/>
      <c r="GW93" s="8"/>
      <c r="GX93" s="8"/>
      <c r="GY93" s="8"/>
      <c r="GZ93" s="8"/>
      <c r="HA93" s="8"/>
      <c r="HB93" s="8"/>
      <c r="HC93" s="8"/>
      <c r="HD93" s="8"/>
      <c r="HE93" s="8"/>
      <c r="HF93" s="8"/>
      <c r="HG93" s="8"/>
      <c r="HH93" s="8"/>
      <c r="HI93" s="8"/>
      <c r="HJ93" s="8"/>
      <c r="HK93" s="8"/>
      <c r="HL93" s="8"/>
      <c r="HM93" s="8"/>
      <c r="HN93" s="8"/>
      <c r="HO93" s="8"/>
      <c r="HP93" s="8"/>
      <c r="HQ93" s="8"/>
      <c r="HR93" s="8"/>
      <c r="HS93" s="8"/>
      <c r="HT93" s="8"/>
      <c r="HU93" s="8"/>
      <c r="HV93" s="8"/>
      <c r="HW93" s="8"/>
      <c r="HX93" s="8"/>
      <c r="HY93" s="8"/>
      <c r="HZ93" s="8"/>
      <c r="IA93" s="8"/>
      <c r="IB93" s="8"/>
      <c r="IC93" s="8"/>
      <c r="ID93" s="8"/>
      <c r="IE93" s="8"/>
      <c r="IF93" s="8"/>
      <c r="IG93" s="8"/>
      <c r="IH93" s="8"/>
      <c r="II93" s="8"/>
      <c r="IJ93" s="8"/>
      <c r="IK93" s="8"/>
      <c r="IL93" s="8"/>
      <c r="IM93" s="8"/>
    </row>
    <row r="94" spans="6:247">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c r="EL94" s="8"/>
      <c r="EM94" s="8"/>
      <c r="EN94" s="8"/>
      <c r="EO94" s="8"/>
      <c r="EP94" s="8"/>
      <c r="EQ94" s="8"/>
      <c r="ER94" s="8"/>
      <c r="ES94" s="8"/>
      <c r="ET94" s="8"/>
      <c r="EU94" s="8"/>
      <c r="EV94" s="8"/>
      <c r="EW94" s="8"/>
      <c r="EX94" s="8"/>
      <c r="EY94" s="8"/>
      <c r="EZ94" s="8"/>
      <c r="FA94" s="8"/>
      <c r="FB94" s="8"/>
      <c r="FC94" s="8"/>
      <c r="FD94" s="8"/>
      <c r="FE94" s="8"/>
      <c r="FF94" s="8"/>
      <c r="FG94" s="8"/>
      <c r="FH94" s="8"/>
      <c r="FI94" s="8"/>
      <c r="FJ94" s="8"/>
      <c r="FK94" s="8"/>
      <c r="FL94" s="8"/>
      <c r="FM94" s="8"/>
      <c r="FN94" s="8"/>
      <c r="FO94" s="8"/>
      <c r="FP94" s="8"/>
      <c r="FQ94" s="8"/>
      <c r="FR94" s="8"/>
      <c r="FS94" s="8"/>
      <c r="FT94" s="8"/>
      <c r="FU94" s="8"/>
      <c r="FV94" s="8"/>
      <c r="FW94" s="8"/>
      <c r="FX94" s="8"/>
      <c r="FY94" s="8"/>
      <c r="FZ94" s="8"/>
      <c r="GA94" s="8"/>
      <c r="GB94" s="8"/>
      <c r="GC94" s="8"/>
      <c r="GD94" s="8"/>
      <c r="GE94" s="8"/>
      <c r="GF94" s="8"/>
      <c r="GG94" s="8"/>
      <c r="GH94" s="8"/>
      <c r="GI94" s="8"/>
      <c r="GJ94" s="8"/>
      <c r="GK94" s="8"/>
      <c r="GL94" s="8"/>
      <c r="GM94" s="8"/>
      <c r="GN94" s="8"/>
      <c r="GO94" s="8"/>
      <c r="GP94" s="8"/>
      <c r="GQ94" s="8"/>
      <c r="GR94" s="8"/>
      <c r="GS94" s="8"/>
      <c r="GT94" s="8"/>
      <c r="GU94" s="8"/>
      <c r="GV94" s="8"/>
      <c r="GW94" s="8"/>
      <c r="GX94" s="8"/>
      <c r="GY94" s="8"/>
      <c r="GZ94" s="8"/>
      <c r="HA94" s="8"/>
      <c r="HB94" s="8"/>
      <c r="HC94" s="8"/>
      <c r="HD94" s="8"/>
      <c r="HE94" s="8"/>
      <c r="HF94" s="8"/>
      <c r="HG94" s="8"/>
      <c r="HH94" s="8"/>
      <c r="HI94" s="8"/>
      <c r="HJ94" s="8"/>
      <c r="HK94" s="8"/>
      <c r="HL94" s="8"/>
      <c r="HM94" s="8"/>
      <c r="HN94" s="8"/>
      <c r="HO94" s="8"/>
      <c r="HP94" s="8"/>
      <c r="HQ94" s="8"/>
      <c r="HR94" s="8"/>
      <c r="HS94" s="8"/>
      <c r="HT94" s="8"/>
      <c r="HU94" s="8"/>
      <c r="HV94" s="8"/>
      <c r="HW94" s="8"/>
      <c r="HX94" s="8"/>
      <c r="HY94" s="8"/>
      <c r="HZ94" s="8"/>
      <c r="IA94" s="8"/>
      <c r="IB94" s="8"/>
      <c r="IC94" s="8"/>
      <c r="ID94" s="8"/>
      <c r="IE94" s="8"/>
      <c r="IF94" s="8"/>
      <c r="IG94" s="8"/>
      <c r="IH94" s="8"/>
      <c r="II94" s="8"/>
      <c r="IJ94" s="8"/>
      <c r="IK94" s="8"/>
      <c r="IL94" s="8"/>
      <c r="IM94" s="8"/>
    </row>
    <row r="95" spans="6:247">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8"/>
      <c r="FC95" s="8"/>
      <c r="FD95" s="8"/>
      <c r="FE95" s="8"/>
      <c r="FF95" s="8"/>
      <c r="FG95" s="8"/>
      <c r="FH95" s="8"/>
      <c r="FI95" s="8"/>
      <c r="FJ95" s="8"/>
      <c r="FK95" s="8"/>
      <c r="FL95" s="8"/>
      <c r="FM95" s="8"/>
      <c r="FN95" s="8"/>
      <c r="FO95" s="8"/>
      <c r="FP95" s="8"/>
      <c r="FQ95" s="8"/>
      <c r="FR95" s="8"/>
      <c r="FS95" s="8"/>
      <c r="FT95" s="8"/>
      <c r="FU95" s="8"/>
      <c r="FV95" s="8"/>
      <c r="FW95" s="8"/>
      <c r="FX95" s="8"/>
      <c r="FY95" s="8"/>
      <c r="FZ95" s="8"/>
      <c r="GA95" s="8"/>
      <c r="GB95" s="8"/>
      <c r="GC95" s="8"/>
      <c r="GD95" s="8"/>
      <c r="GE95" s="8"/>
      <c r="GF95" s="8"/>
      <c r="GG95" s="8"/>
      <c r="GH95" s="8"/>
      <c r="GI95" s="8"/>
      <c r="GJ95" s="8"/>
      <c r="GK95" s="8"/>
      <c r="GL95" s="8"/>
      <c r="GM95" s="8"/>
      <c r="GN95" s="8"/>
      <c r="GO95" s="8"/>
      <c r="GP95" s="8"/>
      <c r="GQ95" s="8"/>
      <c r="GR95" s="8"/>
      <c r="GS95" s="8"/>
      <c r="GT95" s="8"/>
      <c r="GU95" s="8"/>
      <c r="GV95" s="8"/>
      <c r="GW95" s="8"/>
      <c r="GX95" s="8"/>
      <c r="GY95" s="8"/>
      <c r="GZ95" s="8"/>
      <c r="HA95" s="8"/>
      <c r="HB95" s="8"/>
      <c r="HC95" s="8"/>
      <c r="HD95" s="8"/>
      <c r="HE95" s="8"/>
      <c r="HF95" s="8"/>
      <c r="HG95" s="8"/>
      <c r="HH95" s="8"/>
      <c r="HI95" s="8"/>
      <c r="HJ95" s="8"/>
      <c r="HK95" s="8"/>
      <c r="HL95" s="8"/>
      <c r="HM95" s="8"/>
      <c r="HN95" s="8"/>
      <c r="HO95" s="8"/>
      <c r="HP95" s="8"/>
      <c r="HQ95" s="8"/>
      <c r="HR95" s="8"/>
      <c r="HS95" s="8"/>
      <c r="HT95" s="8"/>
      <c r="HU95" s="8"/>
      <c r="HV95" s="8"/>
      <c r="HW95" s="8"/>
      <c r="HX95" s="8"/>
      <c r="HY95" s="8"/>
      <c r="HZ95" s="8"/>
      <c r="IA95" s="8"/>
      <c r="IB95" s="8"/>
      <c r="IC95" s="8"/>
      <c r="ID95" s="8"/>
      <c r="IE95" s="8"/>
      <c r="IF95" s="8"/>
      <c r="IG95" s="8"/>
      <c r="IH95" s="8"/>
      <c r="II95" s="8"/>
      <c r="IJ95" s="8"/>
      <c r="IK95" s="8"/>
      <c r="IL95" s="8"/>
      <c r="IM95" s="8"/>
    </row>
    <row r="96" spans="6:247">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c r="GK96" s="8"/>
      <c r="GL96" s="8"/>
      <c r="GM96" s="8"/>
      <c r="GN96" s="8"/>
      <c r="GO96" s="8"/>
      <c r="GP96" s="8"/>
      <c r="GQ96" s="8"/>
      <c r="GR96" s="8"/>
      <c r="GS96" s="8"/>
      <c r="GT96" s="8"/>
      <c r="GU96" s="8"/>
      <c r="GV96" s="8"/>
      <c r="GW96" s="8"/>
      <c r="GX96" s="8"/>
      <c r="GY96" s="8"/>
      <c r="GZ96" s="8"/>
      <c r="HA96" s="8"/>
      <c r="HB96" s="8"/>
      <c r="HC96" s="8"/>
      <c r="HD96" s="8"/>
      <c r="HE96" s="8"/>
      <c r="HF96" s="8"/>
      <c r="HG96" s="8"/>
      <c r="HH96" s="8"/>
      <c r="HI96" s="8"/>
      <c r="HJ96" s="8"/>
      <c r="HK96" s="8"/>
      <c r="HL96" s="8"/>
      <c r="HM96" s="8"/>
      <c r="HN96" s="8"/>
      <c r="HO96" s="8"/>
      <c r="HP96" s="8"/>
      <c r="HQ96" s="8"/>
      <c r="HR96" s="8"/>
      <c r="HS96" s="8"/>
      <c r="HT96" s="8"/>
      <c r="HU96" s="8"/>
      <c r="HV96" s="8"/>
      <c r="HW96" s="8"/>
      <c r="HX96" s="8"/>
      <c r="HY96" s="8"/>
      <c r="HZ96" s="8"/>
      <c r="IA96" s="8"/>
      <c r="IB96" s="8"/>
      <c r="IC96" s="8"/>
      <c r="ID96" s="8"/>
      <c r="IE96" s="8"/>
      <c r="IF96" s="8"/>
      <c r="IG96" s="8"/>
      <c r="IH96" s="8"/>
      <c r="II96" s="8"/>
      <c r="IJ96" s="8"/>
      <c r="IK96" s="8"/>
      <c r="IL96" s="8"/>
      <c r="IM96" s="8"/>
    </row>
    <row r="97" spans="6:247">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c r="GL97" s="8"/>
      <c r="GM97" s="8"/>
      <c r="GN97" s="8"/>
      <c r="GO97" s="8"/>
      <c r="GP97" s="8"/>
      <c r="GQ97" s="8"/>
      <c r="GR97" s="8"/>
      <c r="GS97" s="8"/>
      <c r="GT97" s="8"/>
      <c r="GU97" s="8"/>
      <c r="GV97" s="8"/>
      <c r="GW97" s="8"/>
      <c r="GX97" s="8"/>
      <c r="GY97" s="8"/>
      <c r="GZ97" s="8"/>
      <c r="HA97" s="8"/>
      <c r="HB97" s="8"/>
      <c r="HC97" s="8"/>
      <c r="HD97" s="8"/>
      <c r="HE97" s="8"/>
      <c r="HF97" s="8"/>
      <c r="HG97" s="8"/>
      <c r="HH97" s="8"/>
      <c r="HI97" s="8"/>
      <c r="HJ97" s="8"/>
      <c r="HK97" s="8"/>
      <c r="HL97" s="8"/>
      <c r="HM97" s="8"/>
      <c r="HN97" s="8"/>
      <c r="HO97" s="8"/>
      <c r="HP97" s="8"/>
      <c r="HQ97" s="8"/>
      <c r="HR97" s="8"/>
      <c r="HS97" s="8"/>
      <c r="HT97" s="8"/>
      <c r="HU97" s="8"/>
      <c r="HV97" s="8"/>
      <c r="HW97" s="8"/>
      <c r="HX97" s="8"/>
      <c r="HY97" s="8"/>
      <c r="HZ97" s="8"/>
      <c r="IA97" s="8"/>
      <c r="IB97" s="8"/>
      <c r="IC97" s="8"/>
      <c r="ID97" s="8"/>
      <c r="IE97" s="8"/>
      <c r="IF97" s="8"/>
      <c r="IG97" s="8"/>
      <c r="IH97" s="8"/>
      <c r="II97" s="8"/>
      <c r="IJ97" s="8"/>
      <c r="IK97" s="8"/>
      <c r="IL97" s="8"/>
      <c r="IM97" s="8"/>
    </row>
    <row r="98" spans="6:247">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c r="GL98" s="8"/>
      <c r="GM98" s="8"/>
      <c r="GN98" s="8"/>
      <c r="GO98" s="8"/>
      <c r="GP98" s="8"/>
      <c r="GQ98" s="8"/>
      <c r="GR98" s="8"/>
      <c r="GS98" s="8"/>
      <c r="GT98" s="8"/>
      <c r="GU98" s="8"/>
      <c r="GV98" s="8"/>
      <c r="GW98" s="8"/>
      <c r="GX98" s="8"/>
      <c r="GY98" s="8"/>
      <c r="GZ98" s="8"/>
      <c r="HA98" s="8"/>
      <c r="HB98" s="8"/>
      <c r="HC98" s="8"/>
      <c r="HD98" s="8"/>
      <c r="HE98" s="8"/>
      <c r="HF98" s="8"/>
      <c r="HG98" s="8"/>
      <c r="HH98" s="8"/>
      <c r="HI98" s="8"/>
      <c r="HJ98" s="8"/>
      <c r="HK98" s="8"/>
      <c r="HL98" s="8"/>
      <c r="HM98" s="8"/>
      <c r="HN98" s="8"/>
      <c r="HO98" s="8"/>
      <c r="HP98" s="8"/>
      <c r="HQ98" s="8"/>
      <c r="HR98" s="8"/>
      <c r="HS98" s="8"/>
      <c r="HT98" s="8"/>
      <c r="HU98" s="8"/>
      <c r="HV98" s="8"/>
      <c r="HW98" s="8"/>
      <c r="HX98" s="8"/>
      <c r="HY98" s="8"/>
      <c r="HZ98" s="8"/>
      <c r="IA98" s="8"/>
      <c r="IB98" s="8"/>
      <c r="IC98" s="8"/>
      <c r="ID98" s="8"/>
      <c r="IE98" s="8"/>
      <c r="IF98" s="8"/>
      <c r="IG98" s="8"/>
      <c r="IH98" s="8"/>
      <c r="II98" s="8"/>
      <c r="IJ98" s="8"/>
      <c r="IK98" s="8"/>
      <c r="IL98" s="8"/>
      <c r="IM98" s="8"/>
    </row>
    <row r="99" spans="6:247">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c r="FT99" s="8"/>
      <c r="FU99" s="8"/>
      <c r="FV99" s="8"/>
      <c r="FW99" s="8"/>
      <c r="FX99" s="8"/>
      <c r="FY99" s="8"/>
      <c r="FZ99" s="8"/>
      <c r="GA99" s="8"/>
      <c r="GB99" s="8"/>
      <c r="GC99" s="8"/>
      <c r="GD99" s="8"/>
      <c r="GE99" s="8"/>
      <c r="GF99" s="8"/>
      <c r="GG99" s="8"/>
      <c r="GH99" s="8"/>
      <c r="GI99" s="8"/>
      <c r="GJ99" s="8"/>
      <c r="GK99" s="8"/>
      <c r="GL99" s="8"/>
      <c r="GM99" s="8"/>
      <c r="GN99" s="8"/>
      <c r="GO99" s="8"/>
      <c r="GP99" s="8"/>
      <c r="GQ99" s="8"/>
      <c r="GR99" s="8"/>
      <c r="GS99" s="8"/>
      <c r="GT99" s="8"/>
      <c r="GU99" s="8"/>
      <c r="GV99" s="8"/>
      <c r="GW99" s="8"/>
      <c r="GX99" s="8"/>
      <c r="GY99" s="8"/>
      <c r="GZ99" s="8"/>
      <c r="HA99" s="8"/>
      <c r="HB99" s="8"/>
      <c r="HC99" s="8"/>
      <c r="HD99" s="8"/>
      <c r="HE99" s="8"/>
      <c r="HF99" s="8"/>
      <c r="HG99" s="8"/>
      <c r="HH99" s="8"/>
      <c r="HI99" s="8"/>
      <c r="HJ99" s="8"/>
      <c r="HK99" s="8"/>
      <c r="HL99" s="8"/>
      <c r="HM99" s="8"/>
      <c r="HN99" s="8"/>
      <c r="HO99" s="8"/>
      <c r="HP99" s="8"/>
      <c r="HQ99" s="8"/>
      <c r="HR99" s="8"/>
      <c r="HS99" s="8"/>
      <c r="HT99" s="8"/>
      <c r="HU99" s="8"/>
      <c r="HV99" s="8"/>
      <c r="HW99" s="8"/>
      <c r="HX99" s="8"/>
      <c r="HY99" s="8"/>
      <c r="HZ99" s="8"/>
      <c r="IA99" s="8"/>
      <c r="IB99" s="8"/>
      <c r="IC99" s="8"/>
      <c r="ID99" s="8"/>
      <c r="IE99" s="8"/>
      <c r="IF99" s="8"/>
      <c r="IG99" s="8"/>
      <c r="IH99" s="8"/>
      <c r="II99" s="8"/>
      <c r="IJ99" s="8"/>
      <c r="IK99" s="8"/>
      <c r="IL99" s="8"/>
      <c r="IM99" s="8"/>
    </row>
    <row r="100" spans="6:247">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c r="FT100" s="8"/>
      <c r="FU100" s="8"/>
      <c r="FV100" s="8"/>
      <c r="FW100" s="8"/>
      <c r="FX100" s="8"/>
      <c r="FY100" s="8"/>
      <c r="FZ100" s="8"/>
      <c r="GA100" s="8"/>
      <c r="GB100" s="8"/>
      <c r="GC100" s="8"/>
      <c r="GD100" s="8"/>
      <c r="GE100" s="8"/>
      <c r="GF100" s="8"/>
      <c r="GG100" s="8"/>
      <c r="GH100" s="8"/>
      <c r="GI100" s="8"/>
      <c r="GJ100" s="8"/>
      <c r="GK100" s="8"/>
      <c r="GL100" s="8"/>
      <c r="GM100" s="8"/>
      <c r="GN100" s="8"/>
      <c r="GO100" s="8"/>
      <c r="GP100" s="8"/>
      <c r="GQ100" s="8"/>
      <c r="GR100" s="8"/>
      <c r="GS100" s="8"/>
      <c r="GT100" s="8"/>
      <c r="GU100" s="8"/>
      <c r="GV100" s="8"/>
      <c r="GW100" s="8"/>
      <c r="GX100" s="8"/>
      <c r="GY100" s="8"/>
      <c r="GZ100" s="8"/>
      <c r="HA100" s="8"/>
      <c r="HB100" s="8"/>
      <c r="HC100" s="8"/>
      <c r="HD100" s="8"/>
      <c r="HE100" s="8"/>
      <c r="HF100" s="8"/>
      <c r="HG100" s="8"/>
      <c r="HH100" s="8"/>
      <c r="HI100" s="8"/>
      <c r="HJ100" s="8"/>
      <c r="HK100" s="8"/>
      <c r="HL100" s="8"/>
      <c r="HM100" s="8"/>
      <c r="HN100" s="8"/>
      <c r="HO100" s="8"/>
      <c r="HP100" s="8"/>
      <c r="HQ100" s="8"/>
      <c r="HR100" s="8"/>
      <c r="HS100" s="8"/>
      <c r="HT100" s="8"/>
      <c r="HU100" s="8"/>
      <c r="HV100" s="8"/>
      <c r="HW100" s="8"/>
      <c r="HX100" s="8"/>
      <c r="HY100" s="8"/>
      <c r="HZ100" s="8"/>
      <c r="IA100" s="8"/>
      <c r="IB100" s="8"/>
      <c r="IC100" s="8"/>
      <c r="ID100" s="8"/>
      <c r="IE100" s="8"/>
      <c r="IF100" s="8"/>
      <c r="IG100" s="8"/>
      <c r="IH100" s="8"/>
      <c r="II100" s="8"/>
      <c r="IJ100" s="8"/>
      <c r="IK100" s="8"/>
      <c r="IL100" s="8"/>
      <c r="IM100" s="8"/>
    </row>
    <row r="101" spans="6:247">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8"/>
      <c r="EI101" s="8"/>
      <c r="EJ101" s="8"/>
      <c r="EK101" s="8"/>
      <c r="EL101" s="8"/>
      <c r="EM101" s="8"/>
      <c r="EN101" s="8"/>
      <c r="EO101" s="8"/>
      <c r="EP101" s="8"/>
      <c r="EQ101" s="8"/>
      <c r="ER101" s="8"/>
      <c r="ES101" s="8"/>
      <c r="ET101" s="8"/>
      <c r="EU101" s="8"/>
      <c r="EV101" s="8"/>
      <c r="EW101" s="8"/>
      <c r="EX101" s="8"/>
      <c r="EY101" s="8"/>
      <c r="EZ101" s="8"/>
      <c r="FA101" s="8"/>
      <c r="FB101" s="8"/>
      <c r="FC101" s="8"/>
      <c r="FD101" s="8"/>
      <c r="FE101" s="8"/>
      <c r="FF101" s="8"/>
      <c r="FG101" s="8"/>
      <c r="FH101" s="8"/>
      <c r="FI101" s="8"/>
      <c r="FJ101" s="8"/>
      <c r="FK101" s="8"/>
      <c r="FL101" s="8"/>
      <c r="FM101" s="8"/>
      <c r="FN101" s="8"/>
      <c r="FO101" s="8"/>
      <c r="FP101" s="8"/>
      <c r="FQ101" s="8"/>
      <c r="FR101" s="8"/>
      <c r="FS101" s="8"/>
      <c r="FT101" s="8"/>
      <c r="FU101" s="8"/>
      <c r="FV101" s="8"/>
      <c r="FW101" s="8"/>
      <c r="FX101" s="8"/>
      <c r="FY101" s="8"/>
      <c r="FZ101" s="8"/>
      <c r="GA101" s="8"/>
      <c r="GB101" s="8"/>
      <c r="GC101" s="8"/>
      <c r="GD101" s="8"/>
      <c r="GE101" s="8"/>
      <c r="GF101" s="8"/>
      <c r="GG101" s="8"/>
      <c r="GH101" s="8"/>
      <c r="GI101" s="8"/>
      <c r="GJ101" s="8"/>
      <c r="GK101" s="8"/>
      <c r="GL101" s="8"/>
      <c r="GM101" s="8"/>
      <c r="GN101" s="8"/>
      <c r="GO101" s="8"/>
      <c r="GP101" s="8"/>
      <c r="GQ101" s="8"/>
      <c r="GR101" s="8"/>
      <c r="GS101" s="8"/>
      <c r="GT101" s="8"/>
      <c r="GU101" s="8"/>
      <c r="GV101" s="8"/>
      <c r="GW101" s="8"/>
      <c r="GX101" s="8"/>
      <c r="GY101" s="8"/>
      <c r="GZ101" s="8"/>
      <c r="HA101" s="8"/>
      <c r="HB101" s="8"/>
      <c r="HC101" s="8"/>
      <c r="HD101" s="8"/>
      <c r="HE101" s="8"/>
      <c r="HF101" s="8"/>
      <c r="HG101" s="8"/>
      <c r="HH101" s="8"/>
      <c r="HI101" s="8"/>
      <c r="HJ101" s="8"/>
      <c r="HK101" s="8"/>
      <c r="HL101" s="8"/>
      <c r="HM101" s="8"/>
      <c r="HN101" s="8"/>
      <c r="HO101" s="8"/>
      <c r="HP101" s="8"/>
      <c r="HQ101" s="8"/>
      <c r="HR101" s="8"/>
      <c r="HS101" s="8"/>
      <c r="HT101" s="8"/>
      <c r="HU101" s="8"/>
      <c r="HV101" s="8"/>
      <c r="HW101" s="8"/>
      <c r="HX101" s="8"/>
      <c r="HY101" s="8"/>
      <c r="HZ101" s="8"/>
      <c r="IA101" s="8"/>
      <c r="IB101" s="8"/>
      <c r="IC101" s="8"/>
      <c r="ID101" s="8"/>
      <c r="IE101" s="8"/>
      <c r="IF101" s="8"/>
      <c r="IG101" s="8"/>
      <c r="IH101" s="8"/>
      <c r="II101" s="8"/>
      <c r="IJ101" s="8"/>
      <c r="IK101" s="8"/>
      <c r="IL101" s="8"/>
      <c r="IM101" s="8"/>
    </row>
    <row r="102" spans="6:247">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8"/>
      <c r="FB102" s="8"/>
      <c r="FC102" s="8"/>
      <c r="FD102" s="8"/>
      <c r="FE102" s="8"/>
      <c r="FF102" s="8"/>
      <c r="FG102" s="8"/>
      <c r="FH102" s="8"/>
      <c r="FI102" s="8"/>
      <c r="FJ102" s="8"/>
      <c r="FK102" s="8"/>
      <c r="FL102" s="8"/>
      <c r="FM102" s="8"/>
      <c r="FN102" s="8"/>
      <c r="FO102" s="8"/>
      <c r="FP102" s="8"/>
      <c r="FQ102" s="8"/>
      <c r="FR102" s="8"/>
      <c r="FS102" s="8"/>
      <c r="FT102" s="8"/>
      <c r="FU102" s="8"/>
      <c r="FV102" s="8"/>
      <c r="FW102" s="8"/>
      <c r="FX102" s="8"/>
      <c r="FY102" s="8"/>
      <c r="FZ102" s="8"/>
      <c r="GA102" s="8"/>
      <c r="GB102" s="8"/>
      <c r="GC102" s="8"/>
      <c r="GD102" s="8"/>
      <c r="GE102" s="8"/>
      <c r="GF102" s="8"/>
      <c r="GG102" s="8"/>
      <c r="GH102" s="8"/>
      <c r="GI102" s="8"/>
      <c r="GJ102" s="8"/>
      <c r="GK102" s="8"/>
      <c r="GL102" s="8"/>
      <c r="GM102" s="8"/>
      <c r="GN102" s="8"/>
      <c r="GO102" s="8"/>
      <c r="GP102" s="8"/>
      <c r="GQ102" s="8"/>
      <c r="GR102" s="8"/>
      <c r="GS102" s="8"/>
      <c r="GT102" s="8"/>
      <c r="GU102" s="8"/>
      <c r="GV102" s="8"/>
      <c r="GW102" s="8"/>
      <c r="GX102" s="8"/>
      <c r="GY102" s="8"/>
      <c r="GZ102" s="8"/>
      <c r="HA102" s="8"/>
      <c r="HB102" s="8"/>
      <c r="HC102" s="8"/>
      <c r="HD102" s="8"/>
      <c r="HE102" s="8"/>
      <c r="HF102" s="8"/>
      <c r="HG102" s="8"/>
      <c r="HH102" s="8"/>
      <c r="HI102" s="8"/>
      <c r="HJ102" s="8"/>
      <c r="HK102" s="8"/>
      <c r="HL102" s="8"/>
      <c r="HM102" s="8"/>
      <c r="HN102" s="8"/>
      <c r="HO102" s="8"/>
      <c r="HP102" s="8"/>
      <c r="HQ102" s="8"/>
      <c r="HR102" s="8"/>
      <c r="HS102" s="8"/>
      <c r="HT102" s="8"/>
      <c r="HU102" s="8"/>
      <c r="HV102" s="8"/>
      <c r="HW102" s="8"/>
      <c r="HX102" s="8"/>
      <c r="HY102" s="8"/>
      <c r="HZ102" s="8"/>
      <c r="IA102" s="8"/>
      <c r="IB102" s="8"/>
      <c r="IC102" s="8"/>
      <c r="ID102" s="8"/>
      <c r="IE102" s="8"/>
      <c r="IF102" s="8"/>
      <c r="IG102" s="8"/>
      <c r="IH102" s="8"/>
      <c r="II102" s="8"/>
      <c r="IJ102" s="8"/>
      <c r="IK102" s="8"/>
      <c r="IL102" s="8"/>
      <c r="IM102" s="8"/>
    </row>
    <row r="103" spans="6:247">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c r="FO103" s="8"/>
      <c r="FP103" s="8"/>
      <c r="FQ103" s="8"/>
      <c r="FR103" s="8"/>
      <c r="FS103" s="8"/>
      <c r="FT103" s="8"/>
      <c r="FU103" s="8"/>
      <c r="FV103" s="8"/>
      <c r="FW103" s="8"/>
      <c r="FX103" s="8"/>
      <c r="FY103" s="8"/>
      <c r="FZ103" s="8"/>
      <c r="GA103" s="8"/>
      <c r="GB103" s="8"/>
      <c r="GC103" s="8"/>
      <c r="GD103" s="8"/>
      <c r="GE103" s="8"/>
      <c r="GF103" s="8"/>
      <c r="GG103" s="8"/>
      <c r="GH103" s="8"/>
      <c r="GI103" s="8"/>
      <c r="GJ103" s="8"/>
      <c r="GK103" s="8"/>
      <c r="GL103" s="8"/>
      <c r="GM103" s="8"/>
      <c r="GN103" s="8"/>
      <c r="GO103" s="8"/>
      <c r="GP103" s="8"/>
      <c r="GQ103" s="8"/>
      <c r="GR103" s="8"/>
      <c r="GS103" s="8"/>
      <c r="GT103" s="8"/>
      <c r="GU103" s="8"/>
      <c r="GV103" s="8"/>
      <c r="GW103" s="8"/>
      <c r="GX103" s="8"/>
      <c r="GY103" s="8"/>
      <c r="GZ103" s="8"/>
      <c r="HA103" s="8"/>
      <c r="HB103" s="8"/>
      <c r="HC103" s="8"/>
      <c r="HD103" s="8"/>
      <c r="HE103" s="8"/>
      <c r="HF103" s="8"/>
      <c r="HG103" s="8"/>
      <c r="HH103" s="8"/>
      <c r="HI103" s="8"/>
      <c r="HJ103" s="8"/>
      <c r="HK103" s="8"/>
      <c r="HL103" s="8"/>
      <c r="HM103" s="8"/>
      <c r="HN103" s="8"/>
      <c r="HO103" s="8"/>
      <c r="HP103" s="8"/>
      <c r="HQ103" s="8"/>
      <c r="HR103" s="8"/>
      <c r="HS103" s="8"/>
      <c r="HT103" s="8"/>
      <c r="HU103" s="8"/>
      <c r="HV103" s="8"/>
      <c r="HW103" s="8"/>
      <c r="HX103" s="8"/>
      <c r="HY103" s="8"/>
      <c r="HZ103" s="8"/>
      <c r="IA103" s="8"/>
      <c r="IB103" s="8"/>
      <c r="IC103" s="8"/>
      <c r="ID103" s="8"/>
      <c r="IE103" s="8"/>
      <c r="IF103" s="8"/>
      <c r="IG103" s="8"/>
      <c r="IH103" s="8"/>
      <c r="II103" s="8"/>
      <c r="IJ103" s="8"/>
      <c r="IK103" s="8"/>
      <c r="IL103" s="8"/>
      <c r="IM103" s="8"/>
    </row>
    <row r="104" spans="6:247">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c r="FD104" s="8"/>
      <c r="FE104" s="8"/>
      <c r="FF104" s="8"/>
      <c r="FG104" s="8"/>
      <c r="FH104" s="8"/>
      <c r="FI104" s="8"/>
      <c r="FJ104" s="8"/>
      <c r="FK104" s="8"/>
      <c r="FL104" s="8"/>
      <c r="FM104" s="8"/>
      <c r="FN104" s="8"/>
      <c r="FO104" s="8"/>
      <c r="FP104" s="8"/>
      <c r="FQ104" s="8"/>
      <c r="FR104" s="8"/>
      <c r="FS104" s="8"/>
      <c r="FT104" s="8"/>
      <c r="FU104" s="8"/>
      <c r="FV104" s="8"/>
      <c r="FW104" s="8"/>
      <c r="FX104" s="8"/>
      <c r="FY104" s="8"/>
      <c r="FZ104" s="8"/>
      <c r="GA104" s="8"/>
      <c r="GB104" s="8"/>
      <c r="GC104" s="8"/>
      <c r="GD104" s="8"/>
      <c r="GE104" s="8"/>
      <c r="GF104" s="8"/>
      <c r="GG104" s="8"/>
      <c r="GH104" s="8"/>
      <c r="GI104" s="8"/>
      <c r="GJ104" s="8"/>
      <c r="GK104" s="8"/>
      <c r="GL104" s="8"/>
      <c r="GM104" s="8"/>
      <c r="GN104" s="8"/>
      <c r="GO104" s="8"/>
      <c r="GP104" s="8"/>
      <c r="GQ104" s="8"/>
      <c r="GR104" s="8"/>
      <c r="GS104" s="8"/>
      <c r="GT104" s="8"/>
      <c r="GU104" s="8"/>
      <c r="GV104" s="8"/>
      <c r="GW104" s="8"/>
      <c r="GX104" s="8"/>
      <c r="GY104" s="8"/>
      <c r="GZ104" s="8"/>
      <c r="HA104" s="8"/>
      <c r="HB104" s="8"/>
      <c r="HC104" s="8"/>
      <c r="HD104" s="8"/>
      <c r="HE104" s="8"/>
      <c r="HF104" s="8"/>
      <c r="HG104" s="8"/>
      <c r="HH104" s="8"/>
      <c r="HI104" s="8"/>
      <c r="HJ104" s="8"/>
      <c r="HK104" s="8"/>
      <c r="HL104" s="8"/>
      <c r="HM104" s="8"/>
      <c r="HN104" s="8"/>
      <c r="HO104" s="8"/>
      <c r="HP104" s="8"/>
      <c r="HQ104" s="8"/>
      <c r="HR104" s="8"/>
      <c r="HS104" s="8"/>
      <c r="HT104" s="8"/>
      <c r="HU104" s="8"/>
      <c r="HV104" s="8"/>
      <c r="HW104" s="8"/>
      <c r="HX104" s="8"/>
      <c r="HY104" s="8"/>
      <c r="HZ104" s="8"/>
      <c r="IA104" s="8"/>
      <c r="IB104" s="8"/>
      <c r="IC104" s="8"/>
      <c r="ID104" s="8"/>
      <c r="IE104" s="8"/>
      <c r="IF104" s="8"/>
      <c r="IG104" s="8"/>
      <c r="IH104" s="8"/>
      <c r="II104" s="8"/>
      <c r="IJ104" s="8"/>
      <c r="IK104" s="8"/>
      <c r="IL104" s="8"/>
      <c r="IM104" s="8"/>
    </row>
    <row r="105" spans="6:247">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8"/>
      <c r="FC105" s="8"/>
      <c r="FD105" s="8"/>
      <c r="FE105" s="8"/>
      <c r="FF105" s="8"/>
      <c r="FG105" s="8"/>
      <c r="FH105" s="8"/>
      <c r="FI105" s="8"/>
      <c r="FJ105" s="8"/>
      <c r="FK105" s="8"/>
      <c r="FL105" s="8"/>
      <c r="FM105" s="8"/>
      <c r="FN105" s="8"/>
      <c r="FO105" s="8"/>
      <c r="FP105" s="8"/>
      <c r="FQ105" s="8"/>
      <c r="FR105" s="8"/>
      <c r="FS105" s="8"/>
      <c r="FT105" s="8"/>
      <c r="FU105" s="8"/>
      <c r="FV105" s="8"/>
      <c r="FW105" s="8"/>
      <c r="FX105" s="8"/>
      <c r="FY105" s="8"/>
      <c r="FZ105" s="8"/>
      <c r="GA105" s="8"/>
      <c r="GB105" s="8"/>
      <c r="GC105" s="8"/>
      <c r="GD105" s="8"/>
      <c r="GE105" s="8"/>
      <c r="GF105" s="8"/>
      <c r="GG105" s="8"/>
      <c r="GH105" s="8"/>
      <c r="GI105" s="8"/>
      <c r="GJ105" s="8"/>
      <c r="GK105" s="8"/>
      <c r="GL105" s="8"/>
      <c r="GM105" s="8"/>
      <c r="GN105" s="8"/>
      <c r="GO105" s="8"/>
      <c r="GP105" s="8"/>
      <c r="GQ105" s="8"/>
      <c r="GR105" s="8"/>
      <c r="GS105" s="8"/>
      <c r="GT105" s="8"/>
      <c r="GU105" s="8"/>
      <c r="GV105" s="8"/>
      <c r="GW105" s="8"/>
      <c r="GX105" s="8"/>
      <c r="GY105" s="8"/>
      <c r="GZ105" s="8"/>
      <c r="HA105" s="8"/>
      <c r="HB105" s="8"/>
      <c r="HC105" s="8"/>
      <c r="HD105" s="8"/>
      <c r="HE105" s="8"/>
      <c r="HF105" s="8"/>
      <c r="HG105" s="8"/>
      <c r="HH105" s="8"/>
      <c r="HI105" s="8"/>
      <c r="HJ105" s="8"/>
      <c r="HK105" s="8"/>
      <c r="HL105" s="8"/>
      <c r="HM105" s="8"/>
      <c r="HN105" s="8"/>
      <c r="HO105" s="8"/>
      <c r="HP105" s="8"/>
      <c r="HQ105" s="8"/>
      <c r="HR105" s="8"/>
      <c r="HS105" s="8"/>
      <c r="HT105" s="8"/>
      <c r="HU105" s="8"/>
      <c r="HV105" s="8"/>
      <c r="HW105" s="8"/>
      <c r="HX105" s="8"/>
      <c r="HY105" s="8"/>
      <c r="HZ105" s="8"/>
      <c r="IA105" s="8"/>
      <c r="IB105" s="8"/>
      <c r="IC105" s="8"/>
      <c r="ID105" s="8"/>
      <c r="IE105" s="8"/>
      <c r="IF105" s="8"/>
      <c r="IG105" s="8"/>
      <c r="IH105" s="8"/>
      <c r="II105" s="8"/>
      <c r="IJ105" s="8"/>
      <c r="IK105" s="8"/>
      <c r="IL105" s="8"/>
      <c r="IM105" s="8"/>
    </row>
    <row r="106" spans="6:247">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c r="DO106" s="8"/>
      <c r="DP106" s="8"/>
      <c r="DQ106" s="8"/>
      <c r="DR106" s="8"/>
      <c r="DS106" s="8"/>
      <c r="DT106" s="8"/>
      <c r="DU106" s="8"/>
      <c r="DV106" s="8"/>
      <c r="DW106" s="8"/>
      <c r="DX106" s="8"/>
      <c r="DY106" s="8"/>
      <c r="DZ106" s="8"/>
      <c r="EA106" s="8"/>
      <c r="EB106" s="8"/>
      <c r="EC106" s="8"/>
      <c r="ED106" s="8"/>
      <c r="EE106" s="8"/>
      <c r="EF106" s="8"/>
      <c r="EG106" s="8"/>
      <c r="EH106" s="8"/>
      <c r="EI106" s="8"/>
      <c r="EJ106" s="8"/>
      <c r="EK106" s="8"/>
      <c r="EL106" s="8"/>
      <c r="EM106" s="8"/>
      <c r="EN106" s="8"/>
      <c r="EO106" s="8"/>
      <c r="EP106" s="8"/>
      <c r="EQ106" s="8"/>
      <c r="ER106" s="8"/>
      <c r="ES106" s="8"/>
      <c r="ET106" s="8"/>
      <c r="EU106" s="8"/>
      <c r="EV106" s="8"/>
      <c r="EW106" s="8"/>
      <c r="EX106" s="8"/>
      <c r="EY106" s="8"/>
      <c r="EZ106" s="8"/>
      <c r="FA106" s="8"/>
      <c r="FB106" s="8"/>
      <c r="FC106" s="8"/>
      <c r="FD106" s="8"/>
      <c r="FE106" s="8"/>
      <c r="FF106" s="8"/>
      <c r="FG106" s="8"/>
      <c r="FH106" s="8"/>
      <c r="FI106" s="8"/>
      <c r="FJ106" s="8"/>
      <c r="FK106" s="8"/>
      <c r="FL106" s="8"/>
      <c r="FM106" s="8"/>
      <c r="FN106" s="8"/>
      <c r="FO106" s="8"/>
      <c r="FP106" s="8"/>
      <c r="FQ106" s="8"/>
      <c r="FR106" s="8"/>
      <c r="FS106" s="8"/>
      <c r="FT106" s="8"/>
      <c r="FU106" s="8"/>
      <c r="FV106" s="8"/>
      <c r="FW106" s="8"/>
      <c r="FX106" s="8"/>
      <c r="FY106" s="8"/>
      <c r="FZ106" s="8"/>
      <c r="GA106" s="8"/>
      <c r="GB106" s="8"/>
      <c r="GC106" s="8"/>
      <c r="GD106" s="8"/>
      <c r="GE106" s="8"/>
      <c r="GF106" s="8"/>
      <c r="GG106" s="8"/>
      <c r="GH106" s="8"/>
      <c r="GI106" s="8"/>
      <c r="GJ106" s="8"/>
      <c r="GK106" s="8"/>
      <c r="GL106" s="8"/>
      <c r="GM106" s="8"/>
      <c r="GN106" s="8"/>
      <c r="GO106" s="8"/>
      <c r="GP106" s="8"/>
      <c r="GQ106" s="8"/>
      <c r="GR106" s="8"/>
      <c r="GS106" s="8"/>
      <c r="GT106" s="8"/>
      <c r="GU106" s="8"/>
      <c r="GV106" s="8"/>
      <c r="GW106" s="8"/>
      <c r="GX106" s="8"/>
      <c r="GY106" s="8"/>
      <c r="GZ106" s="8"/>
      <c r="HA106" s="8"/>
      <c r="HB106" s="8"/>
      <c r="HC106" s="8"/>
      <c r="HD106" s="8"/>
      <c r="HE106" s="8"/>
      <c r="HF106" s="8"/>
      <c r="HG106" s="8"/>
      <c r="HH106" s="8"/>
      <c r="HI106" s="8"/>
      <c r="HJ106" s="8"/>
      <c r="HK106" s="8"/>
      <c r="HL106" s="8"/>
      <c r="HM106" s="8"/>
      <c r="HN106" s="8"/>
      <c r="HO106" s="8"/>
      <c r="HP106" s="8"/>
      <c r="HQ106" s="8"/>
      <c r="HR106" s="8"/>
      <c r="HS106" s="8"/>
      <c r="HT106" s="8"/>
      <c r="HU106" s="8"/>
      <c r="HV106" s="8"/>
      <c r="HW106" s="8"/>
      <c r="HX106" s="8"/>
      <c r="HY106" s="8"/>
      <c r="HZ106" s="8"/>
      <c r="IA106" s="8"/>
      <c r="IB106" s="8"/>
      <c r="IC106" s="8"/>
      <c r="ID106" s="8"/>
      <c r="IE106" s="8"/>
      <c r="IF106" s="8"/>
      <c r="IG106" s="8"/>
      <c r="IH106" s="8"/>
      <c r="II106" s="8"/>
      <c r="IJ106" s="8"/>
      <c r="IK106" s="8"/>
      <c r="IL106" s="8"/>
      <c r="IM106" s="8"/>
    </row>
    <row r="107" spans="6:247">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c r="DQ107" s="8"/>
      <c r="DR107" s="8"/>
      <c r="DS107" s="8"/>
      <c r="DT107" s="8"/>
      <c r="DU107" s="8"/>
      <c r="DV107" s="8"/>
      <c r="DW107" s="8"/>
      <c r="DX107" s="8"/>
      <c r="DY107" s="8"/>
      <c r="DZ107" s="8"/>
      <c r="EA107" s="8"/>
      <c r="EB107" s="8"/>
      <c r="EC107" s="8"/>
      <c r="ED107" s="8"/>
      <c r="EE107" s="8"/>
      <c r="EF107" s="8"/>
      <c r="EG107" s="8"/>
      <c r="EH107" s="8"/>
      <c r="EI107" s="8"/>
      <c r="EJ107" s="8"/>
      <c r="EK107" s="8"/>
      <c r="EL107" s="8"/>
      <c r="EM107" s="8"/>
      <c r="EN107" s="8"/>
      <c r="EO107" s="8"/>
      <c r="EP107" s="8"/>
      <c r="EQ107" s="8"/>
      <c r="ER107" s="8"/>
      <c r="ES107" s="8"/>
      <c r="ET107" s="8"/>
      <c r="EU107" s="8"/>
      <c r="EV107" s="8"/>
      <c r="EW107" s="8"/>
      <c r="EX107" s="8"/>
      <c r="EY107" s="8"/>
      <c r="EZ107" s="8"/>
      <c r="FA107" s="8"/>
      <c r="FB107" s="8"/>
      <c r="FC107" s="8"/>
      <c r="FD107" s="8"/>
      <c r="FE107" s="8"/>
      <c r="FF107" s="8"/>
      <c r="FG107" s="8"/>
      <c r="FH107" s="8"/>
      <c r="FI107" s="8"/>
      <c r="FJ107" s="8"/>
      <c r="FK107" s="8"/>
      <c r="FL107" s="8"/>
      <c r="FM107" s="8"/>
      <c r="FN107" s="8"/>
      <c r="FO107" s="8"/>
      <c r="FP107" s="8"/>
      <c r="FQ107" s="8"/>
      <c r="FR107" s="8"/>
      <c r="FS107" s="8"/>
      <c r="FT107" s="8"/>
      <c r="FU107" s="8"/>
      <c r="FV107" s="8"/>
      <c r="FW107" s="8"/>
      <c r="FX107" s="8"/>
      <c r="FY107" s="8"/>
      <c r="FZ107" s="8"/>
      <c r="GA107" s="8"/>
      <c r="GB107" s="8"/>
      <c r="GC107" s="8"/>
      <c r="GD107" s="8"/>
      <c r="GE107" s="8"/>
      <c r="GF107" s="8"/>
      <c r="GG107" s="8"/>
      <c r="GH107" s="8"/>
      <c r="GI107" s="8"/>
      <c r="GJ107" s="8"/>
      <c r="GK107" s="8"/>
      <c r="GL107" s="8"/>
      <c r="GM107" s="8"/>
      <c r="GN107" s="8"/>
      <c r="GO107" s="8"/>
      <c r="GP107" s="8"/>
      <c r="GQ107" s="8"/>
      <c r="GR107" s="8"/>
      <c r="GS107" s="8"/>
      <c r="GT107" s="8"/>
      <c r="GU107" s="8"/>
      <c r="GV107" s="8"/>
      <c r="GW107" s="8"/>
      <c r="GX107" s="8"/>
      <c r="GY107" s="8"/>
      <c r="GZ107" s="8"/>
      <c r="HA107" s="8"/>
      <c r="HB107" s="8"/>
      <c r="HC107" s="8"/>
      <c r="HD107" s="8"/>
      <c r="HE107" s="8"/>
      <c r="HF107" s="8"/>
      <c r="HG107" s="8"/>
      <c r="HH107" s="8"/>
      <c r="HI107" s="8"/>
      <c r="HJ107" s="8"/>
      <c r="HK107" s="8"/>
      <c r="HL107" s="8"/>
      <c r="HM107" s="8"/>
      <c r="HN107" s="8"/>
      <c r="HO107" s="8"/>
      <c r="HP107" s="8"/>
      <c r="HQ107" s="8"/>
      <c r="HR107" s="8"/>
      <c r="HS107" s="8"/>
      <c r="HT107" s="8"/>
      <c r="HU107" s="8"/>
      <c r="HV107" s="8"/>
      <c r="HW107" s="8"/>
      <c r="HX107" s="8"/>
      <c r="HY107" s="8"/>
      <c r="HZ107" s="8"/>
      <c r="IA107" s="8"/>
      <c r="IB107" s="8"/>
      <c r="IC107" s="8"/>
      <c r="ID107" s="8"/>
      <c r="IE107" s="8"/>
      <c r="IF107" s="8"/>
      <c r="IG107" s="8"/>
      <c r="IH107" s="8"/>
      <c r="II107" s="8"/>
      <c r="IJ107" s="8"/>
      <c r="IK107" s="8"/>
      <c r="IL107" s="8"/>
      <c r="IM107" s="8"/>
    </row>
    <row r="108" spans="6:247">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c r="FO108" s="8"/>
      <c r="FP108" s="8"/>
      <c r="FQ108" s="8"/>
      <c r="FR108" s="8"/>
      <c r="FS108" s="8"/>
      <c r="FT108" s="8"/>
      <c r="FU108" s="8"/>
      <c r="FV108" s="8"/>
      <c r="FW108" s="8"/>
      <c r="FX108" s="8"/>
      <c r="FY108" s="8"/>
      <c r="FZ108" s="8"/>
      <c r="GA108" s="8"/>
      <c r="GB108" s="8"/>
      <c r="GC108" s="8"/>
      <c r="GD108" s="8"/>
      <c r="GE108" s="8"/>
      <c r="GF108" s="8"/>
      <c r="GG108" s="8"/>
      <c r="GH108" s="8"/>
      <c r="GI108" s="8"/>
      <c r="GJ108" s="8"/>
      <c r="GK108" s="8"/>
      <c r="GL108" s="8"/>
      <c r="GM108" s="8"/>
      <c r="GN108" s="8"/>
      <c r="GO108" s="8"/>
      <c r="GP108" s="8"/>
      <c r="GQ108" s="8"/>
      <c r="GR108" s="8"/>
      <c r="GS108" s="8"/>
      <c r="GT108" s="8"/>
      <c r="GU108" s="8"/>
      <c r="GV108" s="8"/>
      <c r="GW108" s="8"/>
      <c r="GX108" s="8"/>
      <c r="GY108" s="8"/>
      <c r="GZ108" s="8"/>
      <c r="HA108" s="8"/>
      <c r="HB108" s="8"/>
      <c r="HC108" s="8"/>
      <c r="HD108" s="8"/>
      <c r="HE108" s="8"/>
      <c r="HF108" s="8"/>
      <c r="HG108" s="8"/>
      <c r="HH108" s="8"/>
      <c r="HI108" s="8"/>
      <c r="HJ108" s="8"/>
      <c r="HK108" s="8"/>
      <c r="HL108" s="8"/>
      <c r="HM108" s="8"/>
      <c r="HN108" s="8"/>
      <c r="HO108" s="8"/>
      <c r="HP108" s="8"/>
      <c r="HQ108" s="8"/>
      <c r="HR108" s="8"/>
      <c r="HS108" s="8"/>
      <c r="HT108" s="8"/>
      <c r="HU108" s="8"/>
      <c r="HV108" s="8"/>
      <c r="HW108" s="8"/>
      <c r="HX108" s="8"/>
      <c r="HY108" s="8"/>
      <c r="HZ108" s="8"/>
      <c r="IA108" s="8"/>
      <c r="IB108" s="8"/>
      <c r="IC108" s="8"/>
      <c r="ID108" s="8"/>
      <c r="IE108" s="8"/>
      <c r="IF108" s="8"/>
      <c r="IG108" s="8"/>
      <c r="IH108" s="8"/>
      <c r="II108" s="8"/>
      <c r="IJ108" s="8"/>
      <c r="IK108" s="8"/>
      <c r="IL108" s="8"/>
      <c r="IM108" s="8"/>
    </row>
    <row r="109" spans="6:247">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c r="FN109" s="8"/>
      <c r="FO109" s="8"/>
      <c r="FP109" s="8"/>
      <c r="FQ109" s="8"/>
      <c r="FR109" s="8"/>
      <c r="FS109" s="8"/>
      <c r="FT109" s="8"/>
      <c r="FU109" s="8"/>
      <c r="FV109" s="8"/>
      <c r="FW109" s="8"/>
      <c r="FX109" s="8"/>
      <c r="FY109" s="8"/>
      <c r="FZ109" s="8"/>
      <c r="GA109" s="8"/>
      <c r="GB109" s="8"/>
      <c r="GC109" s="8"/>
      <c r="GD109" s="8"/>
      <c r="GE109" s="8"/>
      <c r="GF109" s="8"/>
      <c r="GG109" s="8"/>
      <c r="GH109" s="8"/>
      <c r="GI109" s="8"/>
      <c r="GJ109" s="8"/>
      <c r="GK109" s="8"/>
      <c r="GL109" s="8"/>
      <c r="GM109" s="8"/>
      <c r="GN109" s="8"/>
      <c r="GO109" s="8"/>
      <c r="GP109" s="8"/>
      <c r="GQ109" s="8"/>
      <c r="GR109" s="8"/>
      <c r="GS109" s="8"/>
      <c r="GT109" s="8"/>
      <c r="GU109" s="8"/>
      <c r="GV109" s="8"/>
      <c r="GW109" s="8"/>
      <c r="GX109" s="8"/>
      <c r="GY109" s="8"/>
      <c r="GZ109" s="8"/>
      <c r="HA109" s="8"/>
      <c r="HB109" s="8"/>
      <c r="HC109" s="8"/>
      <c r="HD109" s="8"/>
      <c r="HE109" s="8"/>
      <c r="HF109" s="8"/>
      <c r="HG109" s="8"/>
      <c r="HH109" s="8"/>
      <c r="HI109" s="8"/>
      <c r="HJ109" s="8"/>
      <c r="HK109" s="8"/>
      <c r="HL109" s="8"/>
      <c r="HM109" s="8"/>
      <c r="HN109" s="8"/>
      <c r="HO109" s="8"/>
      <c r="HP109" s="8"/>
      <c r="HQ109" s="8"/>
      <c r="HR109" s="8"/>
      <c r="HS109" s="8"/>
      <c r="HT109" s="8"/>
      <c r="HU109" s="8"/>
      <c r="HV109" s="8"/>
      <c r="HW109" s="8"/>
      <c r="HX109" s="8"/>
      <c r="HY109" s="8"/>
      <c r="HZ109" s="8"/>
      <c r="IA109" s="8"/>
      <c r="IB109" s="8"/>
      <c r="IC109" s="8"/>
      <c r="ID109" s="8"/>
      <c r="IE109" s="8"/>
      <c r="IF109" s="8"/>
      <c r="IG109" s="8"/>
      <c r="IH109" s="8"/>
      <c r="II109" s="8"/>
      <c r="IJ109" s="8"/>
      <c r="IK109" s="8"/>
      <c r="IL109" s="8"/>
      <c r="IM109" s="8"/>
    </row>
    <row r="110" spans="6:247">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c r="FO110" s="8"/>
      <c r="FP110" s="8"/>
      <c r="FQ110" s="8"/>
      <c r="FR110" s="8"/>
      <c r="FS110" s="8"/>
      <c r="FT110" s="8"/>
      <c r="FU110" s="8"/>
      <c r="FV110" s="8"/>
      <c r="FW110" s="8"/>
      <c r="FX110" s="8"/>
      <c r="FY110" s="8"/>
      <c r="FZ110" s="8"/>
      <c r="GA110" s="8"/>
      <c r="GB110" s="8"/>
      <c r="GC110" s="8"/>
      <c r="GD110" s="8"/>
      <c r="GE110" s="8"/>
      <c r="GF110" s="8"/>
      <c r="GG110" s="8"/>
      <c r="GH110" s="8"/>
      <c r="GI110" s="8"/>
      <c r="GJ110" s="8"/>
      <c r="GK110" s="8"/>
      <c r="GL110" s="8"/>
      <c r="GM110" s="8"/>
      <c r="GN110" s="8"/>
      <c r="GO110" s="8"/>
      <c r="GP110" s="8"/>
      <c r="GQ110" s="8"/>
      <c r="GR110" s="8"/>
      <c r="GS110" s="8"/>
      <c r="GT110" s="8"/>
      <c r="GU110" s="8"/>
      <c r="GV110" s="8"/>
      <c r="GW110" s="8"/>
      <c r="GX110" s="8"/>
      <c r="GY110" s="8"/>
      <c r="GZ110" s="8"/>
      <c r="HA110" s="8"/>
      <c r="HB110" s="8"/>
      <c r="HC110" s="8"/>
      <c r="HD110" s="8"/>
      <c r="HE110" s="8"/>
      <c r="HF110" s="8"/>
      <c r="HG110" s="8"/>
      <c r="HH110" s="8"/>
      <c r="HI110" s="8"/>
      <c r="HJ110" s="8"/>
      <c r="HK110" s="8"/>
      <c r="HL110" s="8"/>
      <c r="HM110" s="8"/>
      <c r="HN110" s="8"/>
      <c r="HO110" s="8"/>
      <c r="HP110" s="8"/>
      <c r="HQ110" s="8"/>
      <c r="HR110" s="8"/>
      <c r="HS110" s="8"/>
      <c r="HT110" s="8"/>
      <c r="HU110" s="8"/>
      <c r="HV110" s="8"/>
      <c r="HW110" s="8"/>
      <c r="HX110" s="8"/>
      <c r="HY110" s="8"/>
      <c r="HZ110" s="8"/>
      <c r="IA110" s="8"/>
      <c r="IB110" s="8"/>
      <c r="IC110" s="8"/>
      <c r="ID110" s="8"/>
      <c r="IE110" s="8"/>
      <c r="IF110" s="8"/>
      <c r="IG110" s="8"/>
      <c r="IH110" s="8"/>
      <c r="II110" s="8"/>
      <c r="IJ110" s="8"/>
      <c r="IK110" s="8"/>
      <c r="IL110" s="8"/>
      <c r="IM110" s="8"/>
    </row>
    <row r="111" spans="6:247">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c r="DX111" s="8"/>
      <c r="DY111" s="8"/>
      <c r="DZ111" s="8"/>
      <c r="EA111" s="8"/>
      <c r="EB111" s="8"/>
      <c r="EC111" s="8"/>
      <c r="ED111" s="8"/>
      <c r="EE111" s="8"/>
      <c r="EF111" s="8"/>
      <c r="EG111" s="8"/>
      <c r="EH111" s="8"/>
      <c r="EI111" s="8"/>
      <c r="EJ111" s="8"/>
      <c r="EK111" s="8"/>
      <c r="EL111" s="8"/>
      <c r="EM111" s="8"/>
      <c r="EN111" s="8"/>
      <c r="EO111" s="8"/>
      <c r="EP111" s="8"/>
      <c r="EQ111" s="8"/>
      <c r="ER111" s="8"/>
      <c r="ES111" s="8"/>
      <c r="ET111" s="8"/>
      <c r="EU111" s="8"/>
      <c r="EV111" s="8"/>
      <c r="EW111" s="8"/>
      <c r="EX111" s="8"/>
      <c r="EY111" s="8"/>
      <c r="EZ111" s="8"/>
      <c r="FA111" s="8"/>
      <c r="FB111" s="8"/>
      <c r="FC111" s="8"/>
      <c r="FD111" s="8"/>
      <c r="FE111" s="8"/>
      <c r="FF111" s="8"/>
      <c r="FG111" s="8"/>
      <c r="FH111" s="8"/>
      <c r="FI111" s="8"/>
      <c r="FJ111" s="8"/>
      <c r="FK111" s="8"/>
      <c r="FL111" s="8"/>
      <c r="FM111" s="8"/>
      <c r="FN111" s="8"/>
      <c r="FO111" s="8"/>
      <c r="FP111" s="8"/>
      <c r="FQ111" s="8"/>
      <c r="FR111" s="8"/>
      <c r="FS111" s="8"/>
      <c r="FT111" s="8"/>
      <c r="FU111" s="8"/>
      <c r="FV111" s="8"/>
      <c r="FW111" s="8"/>
      <c r="FX111" s="8"/>
      <c r="FY111" s="8"/>
      <c r="FZ111" s="8"/>
      <c r="GA111" s="8"/>
      <c r="GB111" s="8"/>
      <c r="GC111" s="8"/>
      <c r="GD111" s="8"/>
      <c r="GE111" s="8"/>
      <c r="GF111" s="8"/>
      <c r="GG111" s="8"/>
      <c r="GH111" s="8"/>
      <c r="GI111" s="8"/>
      <c r="GJ111" s="8"/>
      <c r="GK111" s="8"/>
      <c r="GL111" s="8"/>
      <c r="GM111" s="8"/>
      <c r="GN111" s="8"/>
      <c r="GO111" s="8"/>
      <c r="GP111" s="8"/>
      <c r="GQ111" s="8"/>
      <c r="GR111" s="8"/>
      <c r="GS111" s="8"/>
      <c r="GT111" s="8"/>
      <c r="GU111" s="8"/>
      <c r="GV111" s="8"/>
      <c r="GW111" s="8"/>
      <c r="GX111" s="8"/>
      <c r="GY111" s="8"/>
      <c r="GZ111" s="8"/>
      <c r="HA111" s="8"/>
      <c r="HB111" s="8"/>
      <c r="HC111" s="8"/>
      <c r="HD111" s="8"/>
      <c r="HE111" s="8"/>
      <c r="HF111" s="8"/>
      <c r="HG111" s="8"/>
      <c r="HH111" s="8"/>
      <c r="HI111" s="8"/>
      <c r="HJ111" s="8"/>
      <c r="HK111" s="8"/>
      <c r="HL111" s="8"/>
      <c r="HM111" s="8"/>
      <c r="HN111" s="8"/>
      <c r="HO111" s="8"/>
      <c r="HP111" s="8"/>
      <c r="HQ111" s="8"/>
      <c r="HR111" s="8"/>
      <c r="HS111" s="8"/>
      <c r="HT111" s="8"/>
      <c r="HU111" s="8"/>
      <c r="HV111" s="8"/>
      <c r="HW111" s="8"/>
      <c r="HX111" s="8"/>
      <c r="HY111" s="8"/>
      <c r="HZ111" s="8"/>
      <c r="IA111" s="8"/>
      <c r="IB111" s="8"/>
      <c r="IC111" s="8"/>
      <c r="ID111" s="8"/>
      <c r="IE111" s="8"/>
      <c r="IF111" s="8"/>
      <c r="IG111" s="8"/>
      <c r="IH111" s="8"/>
      <c r="II111" s="8"/>
      <c r="IJ111" s="8"/>
      <c r="IK111" s="8"/>
      <c r="IL111" s="8"/>
      <c r="IM111" s="8"/>
    </row>
    <row r="112" spans="6:247">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c r="DD112" s="8"/>
      <c r="DE112" s="8"/>
      <c r="DF112" s="8"/>
      <c r="DG112" s="8"/>
      <c r="DH112" s="8"/>
      <c r="DI112" s="8"/>
      <c r="DJ112" s="8"/>
      <c r="DK112" s="8"/>
      <c r="DL112" s="8"/>
      <c r="DM112" s="8"/>
      <c r="DN112" s="8"/>
      <c r="DO112" s="8"/>
      <c r="DP112" s="8"/>
      <c r="DQ112" s="8"/>
      <c r="DR112" s="8"/>
      <c r="DS112" s="8"/>
      <c r="DT112" s="8"/>
      <c r="DU112" s="8"/>
      <c r="DV112" s="8"/>
      <c r="DW112" s="8"/>
      <c r="DX112" s="8"/>
      <c r="DY112" s="8"/>
      <c r="DZ112" s="8"/>
      <c r="EA112" s="8"/>
      <c r="EB112" s="8"/>
      <c r="EC112" s="8"/>
      <c r="ED112" s="8"/>
      <c r="EE112" s="8"/>
      <c r="EF112" s="8"/>
      <c r="EG112" s="8"/>
      <c r="EH112" s="8"/>
      <c r="EI112" s="8"/>
      <c r="EJ112" s="8"/>
      <c r="EK112" s="8"/>
      <c r="EL112" s="8"/>
      <c r="EM112" s="8"/>
      <c r="EN112" s="8"/>
      <c r="EO112" s="8"/>
      <c r="EP112" s="8"/>
      <c r="EQ112" s="8"/>
      <c r="ER112" s="8"/>
      <c r="ES112" s="8"/>
      <c r="ET112" s="8"/>
      <c r="EU112" s="8"/>
      <c r="EV112" s="8"/>
      <c r="EW112" s="8"/>
      <c r="EX112" s="8"/>
      <c r="EY112" s="8"/>
      <c r="EZ112" s="8"/>
      <c r="FA112" s="8"/>
      <c r="FB112" s="8"/>
      <c r="FC112" s="8"/>
      <c r="FD112" s="8"/>
      <c r="FE112" s="8"/>
      <c r="FF112" s="8"/>
      <c r="FG112" s="8"/>
      <c r="FH112" s="8"/>
      <c r="FI112" s="8"/>
      <c r="FJ112" s="8"/>
      <c r="FK112" s="8"/>
      <c r="FL112" s="8"/>
      <c r="FM112" s="8"/>
      <c r="FN112" s="8"/>
      <c r="FO112" s="8"/>
      <c r="FP112" s="8"/>
      <c r="FQ112" s="8"/>
      <c r="FR112" s="8"/>
      <c r="FS112" s="8"/>
      <c r="FT112" s="8"/>
      <c r="FU112" s="8"/>
      <c r="FV112" s="8"/>
      <c r="FW112" s="8"/>
      <c r="FX112" s="8"/>
      <c r="FY112" s="8"/>
      <c r="FZ112" s="8"/>
      <c r="GA112" s="8"/>
      <c r="GB112" s="8"/>
      <c r="GC112" s="8"/>
      <c r="GD112" s="8"/>
      <c r="GE112" s="8"/>
      <c r="GF112" s="8"/>
      <c r="GG112" s="8"/>
      <c r="GH112" s="8"/>
      <c r="GI112" s="8"/>
      <c r="GJ112" s="8"/>
      <c r="GK112" s="8"/>
      <c r="GL112" s="8"/>
      <c r="GM112" s="8"/>
      <c r="GN112" s="8"/>
      <c r="GO112" s="8"/>
      <c r="GP112" s="8"/>
      <c r="GQ112" s="8"/>
      <c r="GR112" s="8"/>
      <c r="GS112" s="8"/>
      <c r="GT112" s="8"/>
      <c r="GU112" s="8"/>
      <c r="GV112" s="8"/>
      <c r="GW112" s="8"/>
      <c r="GX112" s="8"/>
      <c r="GY112" s="8"/>
      <c r="GZ112" s="8"/>
      <c r="HA112" s="8"/>
      <c r="HB112" s="8"/>
      <c r="HC112" s="8"/>
      <c r="HD112" s="8"/>
      <c r="HE112" s="8"/>
      <c r="HF112" s="8"/>
      <c r="HG112" s="8"/>
      <c r="HH112" s="8"/>
      <c r="HI112" s="8"/>
      <c r="HJ112" s="8"/>
      <c r="HK112" s="8"/>
      <c r="HL112" s="8"/>
      <c r="HM112" s="8"/>
      <c r="HN112" s="8"/>
      <c r="HO112" s="8"/>
      <c r="HP112" s="8"/>
      <c r="HQ112" s="8"/>
      <c r="HR112" s="8"/>
      <c r="HS112" s="8"/>
      <c r="HT112" s="8"/>
      <c r="HU112" s="8"/>
      <c r="HV112" s="8"/>
      <c r="HW112" s="8"/>
      <c r="HX112" s="8"/>
      <c r="HY112" s="8"/>
      <c r="HZ112" s="8"/>
      <c r="IA112" s="8"/>
      <c r="IB112" s="8"/>
      <c r="IC112" s="8"/>
      <c r="ID112" s="8"/>
      <c r="IE112" s="8"/>
      <c r="IF112" s="8"/>
      <c r="IG112" s="8"/>
      <c r="IH112" s="8"/>
      <c r="II112" s="8"/>
      <c r="IJ112" s="8"/>
      <c r="IK112" s="8"/>
      <c r="IL112" s="8"/>
      <c r="IM112" s="8"/>
    </row>
    <row r="113" spans="6:247">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c r="DD113" s="8"/>
      <c r="DE113" s="8"/>
      <c r="DF113" s="8"/>
      <c r="DG113" s="8"/>
      <c r="DH113" s="8"/>
      <c r="DI113" s="8"/>
      <c r="DJ113" s="8"/>
      <c r="DK113" s="8"/>
      <c r="DL113" s="8"/>
      <c r="DM113" s="8"/>
      <c r="DN113" s="8"/>
      <c r="DO113" s="8"/>
      <c r="DP113" s="8"/>
      <c r="DQ113" s="8"/>
      <c r="DR113" s="8"/>
      <c r="DS113" s="8"/>
      <c r="DT113" s="8"/>
      <c r="DU113" s="8"/>
      <c r="DV113" s="8"/>
      <c r="DW113" s="8"/>
      <c r="DX113" s="8"/>
      <c r="DY113" s="8"/>
      <c r="DZ113" s="8"/>
      <c r="EA113" s="8"/>
      <c r="EB113" s="8"/>
      <c r="EC113" s="8"/>
      <c r="ED113" s="8"/>
      <c r="EE113" s="8"/>
      <c r="EF113" s="8"/>
      <c r="EG113" s="8"/>
      <c r="EH113" s="8"/>
      <c r="EI113" s="8"/>
      <c r="EJ113" s="8"/>
      <c r="EK113" s="8"/>
      <c r="EL113" s="8"/>
      <c r="EM113" s="8"/>
      <c r="EN113" s="8"/>
      <c r="EO113" s="8"/>
      <c r="EP113" s="8"/>
      <c r="EQ113" s="8"/>
      <c r="ER113" s="8"/>
      <c r="ES113" s="8"/>
      <c r="ET113" s="8"/>
      <c r="EU113" s="8"/>
      <c r="EV113" s="8"/>
      <c r="EW113" s="8"/>
      <c r="EX113" s="8"/>
      <c r="EY113" s="8"/>
      <c r="EZ113" s="8"/>
      <c r="FA113" s="8"/>
      <c r="FB113" s="8"/>
      <c r="FC113" s="8"/>
      <c r="FD113" s="8"/>
      <c r="FE113" s="8"/>
      <c r="FF113" s="8"/>
      <c r="FG113" s="8"/>
      <c r="FH113" s="8"/>
      <c r="FI113" s="8"/>
      <c r="FJ113" s="8"/>
      <c r="FK113" s="8"/>
      <c r="FL113" s="8"/>
      <c r="FM113" s="8"/>
      <c r="FN113" s="8"/>
      <c r="FO113" s="8"/>
      <c r="FP113" s="8"/>
      <c r="FQ113" s="8"/>
      <c r="FR113" s="8"/>
      <c r="FS113" s="8"/>
      <c r="FT113" s="8"/>
      <c r="FU113" s="8"/>
      <c r="FV113" s="8"/>
      <c r="FW113" s="8"/>
      <c r="FX113" s="8"/>
      <c r="FY113" s="8"/>
      <c r="FZ113" s="8"/>
      <c r="GA113" s="8"/>
      <c r="GB113" s="8"/>
      <c r="GC113" s="8"/>
      <c r="GD113" s="8"/>
      <c r="GE113" s="8"/>
      <c r="GF113" s="8"/>
      <c r="GG113" s="8"/>
      <c r="GH113" s="8"/>
      <c r="GI113" s="8"/>
      <c r="GJ113" s="8"/>
      <c r="GK113" s="8"/>
      <c r="GL113" s="8"/>
      <c r="GM113" s="8"/>
      <c r="GN113" s="8"/>
      <c r="GO113" s="8"/>
      <c r="GP113" s="8"/>
      <c r="GQ113" s="8"/>
      <c r="GR113" s="8"/>
      <c r="GS113" s="8"/>
      <c r="GT113" s="8"/>
      <c r="GU113" s="8"/>
      <c r="GV113" s="8"/>
      <c r="GW113" s="8"/>
      <c r="GX113" s="8"/>
      <c r="GY113" s="8"/>
      <c r="GZ113" s="8"/>
      <c r="HA113" s="8"/>
      <c r="HB113" s="8"/>
      <c r="HC113" s="8"/>
      <c r="HD113" s="8"/>
      <c r="HE113" s="8"/>
      <c r="HF113" s="8"/>
      <c r="HG113" s="8"/>
      <c r="HH113" s="8"/>
      <c r="HI113" s="8"/>
      <c r="HJ113" s="8"/>
      <c r="HK113" s="8"/>
      <c r="HL113" s="8"/>
      <c r="HM113" s="8"/>
      <c r="HN113" s="8"/>
      <c r="HO113" s="8"/>
      <c r="HP113" s="8"/>
      <c r="HQ113" s="8"/>
      <c r="HR113" s="8"/>
      <c r="HS113" s="8"/>
      <c r="HT113" s="8"/>
      <c r="HU113" s="8"/>
      <c r="HV113" s="8"/>
      <c r="HW113" s="8"/>
      <c r="HX113" s="8"/>
      <c r="HY113" s="8"/>
      <c r="HZ113" s="8"/>
      <c r="IA113" s="8"/>
      <c r="IB113" s="8"/>
      <c r="IC113" s="8"/>
      <c r="ID113" s="8"/>
      <c r="IE113" s="8"/>
      <c r="IF113" s="8"/>
      <c r="IG113" s="8"/>
      <c r="IH113" s="8"/>
      <c r="II113" s="8"/>
      <c r="IJ113" s="8"/>
      <c r="IK113" s="8"/>
      <c r="IL113" s="8"/>
      <c r="IM113" s="8"/>
    </row>
    <row r="114" spans="6:247">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c r="DE114" s="8"/>
      <c r="DF114" s="8"/>
      <c r="DG114" s="8"/>
      <c r="DH114" s="8"/>
      <c r="DI114" s="8"/>
      <c r="DJ114" s="8"/>
      <c r="DK114" s="8"/>
      <c r="DL114" s="8"/>
      <c r="DM114" s="8"/>
      <c r="DN114" s="8"/>
      <c r="DO114" s="8"/>
      <c r="DP114" s="8"/>
      <c r="DQ114" s="8"/>
      <c r="DR114" s="8"/>
      <c r="DS114" s="8"/>
      <c r="DT114" s="8"/>
      <c r="DU114" s="8"/>
      <c r="DV114" s="8"/>
      <c r="DW114" s="8"/>
      <c r="DX114" s="8"/>
      <c r="DY114" s="8"/>
      <c r="DZ114" s="8"/>
      <c r="EA114" s="8"/>
      <c r="EB114" s="8"/>
      <c r="EC114" s="8"/>
      <c r="ED114" s="8"/>
      <c r="EE114" s="8"/>
      <c r="EF114" s="8"/>
      <c r="EG114" s="8"/>
      <c r="EH114" s="8"/>
      <c r="EI114" s="8"/>
      <c r="EJ114" s="8"/>
      <c r="EK114" s="8"/>
      <c r="EL114" s="8"/>
      <c r="EM114" s="8"/>
      <c r="EN114" s="8"/>
      <c r="EO114" s="8"/>
      <c r="EP114" s="8"/>
      <c r="EQ114" s="8"/>
      <c r="ER114" s="8"/>
      <c r="ES114" s="8"/>
      <c r="ET114" s="8"/>
      <c r="EU114" s="8"/>
      <c r="EV114" s="8"/>
      <c r="EW114" s="8"/>
      <c r="EX114" s="8"/>
      <c r="EY114" s="8"/>
      <c r="EZ114" s="8"/>
      <c r="FA114" s="8"/>
      <c r="FB114" s="8"/>
      <c r="FC114" s="8"/>
      <c r="FD114" s="8"/>
      <c r="FE114" s="8"/>
      <c r="FF114" s="8"/>
      <c r="FG114" s="8"/>
      <c r="FH114" s="8"/>
      <c r="FI114" s="8"/>
      <c r="FJ114" s="8"/>
      <c r="FK114" s="8"/>
      <c r="FL114" s="8"/>
      <c r="FM114" s="8"/>
      <c r="FN114" s="8"/>
      <c r="FO114" s="8"/>
      <c r="FP114" s="8"/>
      <c r="FQ114" s="8"/>
      <c r="FR114" s="8"/>
      <c r="FS114" s="8"/>
      <c r="FT114" s="8"/>
      <c r="FU114" s="8"/>
      <c r="FV114" s="8"/>
      <c r="FW114" s="8"/>
      <c r="FX114" s="8"/>
      <c r="FY114" s="8"/>
      <c r="FZ114" s="8"/>
      <c r="GA114" s="8"/>
      <c r="GB114" s="8"/>
      <c r="GC114" s="8"/>
      <c r="GD114" s="8"/>
      <c r="GE114" s="8"/>
      <c r="GF114" s="8"/>
      <c r="GG114" s="8"/>
      <c r="GH114" s="8"/>
      <c r="GI114" s="8"/>
      <c r="GJ114" s="8"/>
      <c r="GK114" s="8"/>
      <c r="GL114" s="8"/>
      <c r="GM114" s="8"/>
      <c r="GN114" s="8"/>
      <c r="GO114" s="8"/>
      <c r="GP114" s="8"/>
      <c r="GQ114" s="8"/>
      <c r="GR114" s="8"/>
      <c r="GS114" s="8"/>
      <c r="GT114" s="8"/>
      <c r="GU114" s="8"/>
      <c r="GV114" s="8"/>
      <c r="GW114" s="8"/>
      <c r="GX114" s="8"/>
      <c r="GY114" s="8"/>
      <c r="GZ114" s="8"/>
      <c r="HA114" s="8"/>
      <c r="HB114" s="8"/>
      <c r="HC114" s="8"/>
      <c r="HD114" s="8"/>
      <c r="HE114" s="8"/>
      <c r="HF114" s="8"/>
      <c r="HG114" s="8"/>
      <c r="HH114" s="8"/>
      <c r="HI114" s="8"/>
      <c r="HJ114" s="8"/>
      <c r="HK114" s="8"/>
      <c r="HL114" s="8"/>
      <c r="HM114" s="8"/>
      <c r="HN114" s="8"/>
      <c r="HO114" s="8"/>
      <c r="HP114" s="8"/>
      <c r="HQ114" s="8"/>
      <c r="HR114" s="8"/>
      <c r="HS114" s="8"/>
      <c r="HT114" s="8"/>
      <c r="HU114" s="8"/>
      <c r="HV114" s="8"/>
      <c r="HW114" s="8"/>
      <c r="HX114" s="8"/>
      <c r="HY114" s="8"/>
      <c r="HZ114" s="8"/>
      <c r="IA114" s="8"/>
      <c r="IB114" s="8"/>
      <c r="IC114" s="8"/>
      <c r="ID114" s="8"/>
      <c r="IE114" s="8"/>
      <c r="IF114" s="8"/>
      <c r="IG114" s="8"/>
      <c r="IH114" s="8"/>
      <c r="II114" s="8"/>
      <c r="IJ114" s="8"/>
      <c r="IK114" s="8"/>
      <c r="IL114" s="8"/>
      <c r="IM114" s="8"/>
    </row>
    <row r="115" spans="6:247">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U115" s="8"/>
      <c r="CV115" s="8"/>
      <c r="CW115" s="8"/>
      <c r="CX115" s="8"/>
      <c r="CY115" s="8"/>
      <c r="CZ115" s="8"/>
      <c r="DA115" s="8"/>
      <c r="DB115" s="8"/>
      <c r="DC115" s="8"/>
      <c r="DD115" s="8"/>
      <c r="DE115" s="8"/>
      <c r="DF115" s="8"/>
      <c r="DG115" s="8"/>
      <c r="DH115" s="8"/>
      <c r="DI115" s="8"/>
      <c r="DJ115" s="8"/>
      <c r="DK115" s="8"/>
      <c r="DL115" s="8"/>
      <c r="DM115" s="8"/>
      <c r="DN115" s="8"/>
      <c r="DO115" s="8"/>
      <c r="DP115" s="8"/>
      <c r="DQ115" s="8"/>
      <c r="DR115" s="8"/>
      <c r="DS115" s="8"/>
      <c r="DT115" s="8"/>
      <c r="DU115" s="8"/>
      <c r="DV115" s="8"/>
      <c r="DW115" s="8"/>
      <c r="DX115" s="8"/>
      <c r="DY115" s="8"/>
      <c r="DZ115" s="8"/>
      <c r="EA115" s="8"/>
      <c r="EB115" s="8"/>
      <c r="EC115" s="8"/>
      <c r="ED115" s="8"/>
      <c r="EE115" s="8"/>
      <c r="EF115" s="8"/>
      <c r="EG115" s="8"/>
      <c r="EH115" s="8"/>
      <c r="EI115" s="8"/>
      <c r="EJ115" s="8"/>
      <c r="EK115" s="8"/>
      <c r="EL115" s="8"/>
      <c r="EM115" s="8"/>
      <c r="EN115" s="8"/>
      <c r="EO115" s="8"/>
      <c r="EP115" s="8"/>
      <c r="EQ115" s="8"/>
      <c r="ER115" s="8"/>
      <c r="ES115" s="8"/>
      <c r="ET115" s="8"/>
      <c r="EU115" s="8"/>
      <c r="EV115" s="8"/>
      <c r="EW115" s="8"/>
      <c r="EX115" s="8"/>
      <c r="EY115" s="8"/>
      <c r="EZ115" s="8"/>
      <c r="FA115" s="8"/>
      <c r="FB115" s="8"/>
      <c r="FC115" s="8"/>
      <c r="FD115" s="8"/>
      <c r="FE115" s="8"/>
      <c r="FF115" s="8"/>
      <c r="FG115" s="8"/>
      <c r="FH115" s="8"/>
      <c r="FI115" s="8"/>
      <c r="FJ115" s="8"/>
      <c r="FK115" s="8"/>
      <c r="FL115" s="8"/>
      <c r="FM115" s="8"/>
      <c r="FN115" s="8"/>
      <c r="FO115" s="8"/>
      <c r="FP115" s="8"/>
      <c r="FQ115" s="8"/>
      <c r="FR115" s="8"/>
      <c r="FS115" s="8"/>
      <c r="FT115" s="8"/>
      <c r="FU115" s="8"/>
      <c r="FV115" s="8"/>
      <c r="FW115" s="8"/>
      <c r="FX115" s="8"/>
      <c r="FY115" s="8"/>
      <c r="FZ115" s="8"/>
      <c r="GA115" s="8"/>
      <c r="GB115" s="8"/>
      <c r="GC115" s="8"/>
      <c r="GD115" s="8"/>
      <c r="GE115" s="8"/>
      <c r="GF115" s="8"/>
      <c r="GG115" s="8"/>
      <c r="GH115" s="8"/>
      <c r="GI115" s="8"/>
      <c r="GJ115" s="8"/>
      <c r="GK115" s="8"/>
      <c r="GL115" s="8"/>
      <c r="GM115" s="8"/>
      <c r="GN115" s="8"/>
      <c r="GO115" s="8"/>
      <c r="GP115" s="8"/>
      <c r="GQ115" s="8"/>
      <c r="GR115" s="8"/>
      <c r="GS115" s="8"/>
      <c r="GT115" s="8"/>
      <c r="GU115" s="8"/>
      <c r="GV115" s="8"/>
      <c r="GW115" s="8"/>
      <c r="GX115" s="8"/>
      <c r="GY115" s="8"/>
      <c r="GZ115" s="8"/>
      <c r="HA115" s="8"/>
      <c r="HB115" s="8"/>
      <c r="HC115" s="8"/>
      <c r="HD115" s="8"/>
      <c r="HE115" s="8"/>
      <c r="HF115" s="8"/>
      <c r="HG115" s="8"/>
      <c r="HH115" s="8"/>
      <c r="HI115" s="8"/>
      <c r="HJ115" s="8"/>
      <c r="HK115" s="8"/>
      <c r="HL115" s="8"/>
      <c r="HM115" s="8"/>
      <c r="HN115" s="8"/>
      <c r="HO115" s="8"/>
      <c r="HP115" s="8"/>
      <c r="HQ115" s="8"/>
      <c r="HR115" s="8"/>
      <c r="HS115" s="8"/>
      <c r="HT115" s="8"/>
      <c r="HU115" s="8"/>
      <c r="HV115" s="8"/>
      <c r="HW115" s="8"/>
      <c r="HX115" s="8"/>
      <c r="HY115" s="8"/>
      <c r="HZ115" s="8"/>
      <c r="IA115" s="8"/>
      <c r="IB115" s="8"/>
      <c r="IC115" s="8"/>
      <c r="ID115" s="8"/>
      <c r="IE115" s="8"/>
      <c r="IF115" s="8"/>
      <c r="IG115" s="8"/>
      <c r="IH115" s="8"/>
      <c r="II115" s="8"/>
      <c r="IJ115" s="8"/>
      <c r="IK115" s="8"/>
      <c r="IL115" s="8"/>
      <c r="IM115" s="8"/>
    </row>
    <row r="116" spans="6:247">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c r="DD116" s="8"/>
      <c r="DE116" s="8"/>
      <c r="DF116" s="8"/>
      <c r="DG116" s="8"/>
      <c r="DH116" s="8"/>
      <c r="DI116" s="8"/>
      <c r="DJ116" s="8"/>
      <c r="DK116" s="8"/>
      <c r="DL116" s="8"/>
      <c r="DM116" s="8"/>
      <c r="DN116" s="8"/>
      <c r="DO116" s="8"/>
      <c r="DP116" s="8"/>
      <c r="DQ116" s="8"/>
      <c r="DR116" s="8"/>
      <c r="DS116" s="8"/>
      <c r="DT116" s="8"/>
      <c r="DU116" s="8"/>
      <c r="DV116" s="8"/>
      <c r="DW116" s="8"/>
      <c r="DX116" s="8"/>
      <c r="DY116" s="8"/>
      <c r="DZ116" s="8"/>
      <c r="EA116" s="8"/>
      <c r="EB116" s="8"/>
      <c r="EC116" s="8"/>
      <c r="ED116" s="8"/>
      <c r="EE116" s="8"/>
      <c r="EF116" s="8"/>
      <c r="EG116" s="8"/>
      <c r="EH116" s="8"/>
      <c r="EI116" s="8"/>
      <c r="EJ116" s="8"/>
      <c r="EK116" s="8"/>
      <c r="EL116" s="8"/>
      <c r="EM116" s="8"/>
      <c r="EN116" s="8"/>
      <c r="EO116" s="8"/>
      <c r="EP116" s="8"/>
      <c r="EQ116" s="8"/>
      <c r="ER116" s="8"/>
      <c r="ES116" s="8"/>
      <c r="ET116" s="8"/>
      <c r="EU116" s="8"/>
      <c r="EV116" s="8"/>
      <c r="EW116" s="8"/>
      <c r="EX116" s="8"/>
      <c r="EY116" s="8"/>
      <c r="EZ116" s="8"/>
      <c r="FA116" s="8"/>
      <c r="FB116" s="8"/>
      <c r="FC116" s="8"/>
      <c r="FD116" s="8"/>
      <c r="FE116" s="8"/>
      <c r="FF116" s="8"/>
      <c r="FG116" s="8"/>
      <c r="FH116" s="8"/>
      <c r="FI116" s="8"/>
      <c r="FJ116" s="8"/>
      <c r="FK116" s="8"/>
      <c r="FL116" s="8"/>
      <c r="FM116" s="8"/>
      <c r="FN116" s="8"/>
      <c r="FO116" s="8"/>
      <c r="FP116" s="8"/>
      <c r="FQ116" s="8"/>
      <c r="FR116" s="8"/>
      <c r="FS116" s="8"/>
      <c r="FT116" s="8"/>
      <c r="FU116" s="8"/>
      <c r="FV116" s="8"/>
      <c r="FW116" s="8"/>
      <c r="FX116" s="8"/>
      <c r="FY116" s="8"/>
      <c r="FZ116" s="8"/>
      <c r="GA116" s="8"/>
      <c r="GB116" s="8"/>
      <c r="GC116" s="8"/>
      <c r="GD116" s="8"/>
      <c r="GE116" s="8"/>
      <c r="GF116" s="8"/>
      <c r="GG116" s="8"/>
      <c r="GH116" s="8"/>
      <c r="GI116" s="8"/>
      <c r="GJ116" s="8"/>
      <c r="GK116" s="8"/>
      <c r="GL116" s="8"/>
      <c r="GM116" s="8"/>
      <c r="GN116" s="8"/>
      <c r="GO116" s="8"/>
      <c r="GP116" s="8"/>
      <c r="GQ116" s="8"/>
      <c r="GR116" s="8"/>
      <c r="GS116" s="8"/>
      <c r="GT116" s="8"/>
      <c r="GU116" s="8"/>
      <c r="GV116" s="8"/>
      <c r="GW116" s="8"/>
      <c r="GX116" s="8"/>
      <c r="GY116" s="8"/>
      <c r="GZ116" s="8"/>
      <c r="HA116" s="8"/>
      <c r="HB116" s="8"/>
      <c r="HC116" s="8"/>
      <c r="HD116" s="8"/>
      <c r="HE116" s="8"/>
      <c r="HF116" s="8"/>
      <c r="HG116" s="8"/>
      <c r="HH116" s="8"/>
      <c r="HI116" s="8"/>
      <c r="HJ116" s="8"/>
      <c r="HK116" s="8"/>
      <c r="HL116" s="8"/>
      <c r="HM116" s="8"/>
      <c r="HN116" s="8"/>
      <c r="HO116" s="8"/>
      <c r="HP116" s="8"/>
      <c r="HQ116" s="8"/>
      <c r="HR116" s="8"/>
      <c r="HS116" s="8"/>
      <c r="HT116" s="8"/>
      <c r="HU116" s="8"/>
      <c r="HV116" s="8"/>
      <c r="HW116" s="8"/>
      <c r="HX116" s="8"/>
      <c r="HY116" s="8"/>
      <c r="HZ116" s="8"/>
      <c r="IA116" s="8"/>
      <c r="IB116" s="8"/>
      <c r="IC116" s="8"/>
      <c r="ID116" s="8"/>
      <c r="IE116" s="8"/>
      <c r="IF116" s="8"/>
      <c r="IG116" s="8"/>
      <c r="IH116" s="8"/>
      <c r="II116" s="8"/>
      <c r="IJ116" s="8"/>
      <c r="IK116" s="8"/>
      <c r="IL116" s="8"/>
      <c r="IM116" s="8"/>
    </row>
    <row r="117" spans="6:247">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c r="CW117" s="8"/>
      <c r="CX117" s="8"/>
      <c r="CY117" s="8"/>
      <c r="CZ117" s="8"/>
      <c r="DA117" s="8"/>
      <c r="DB117" s="8"/>
      <c r="DC117" s="8"/>
      <c r="DD117" s="8"/>
      <c r="DE117" s="8"/>
      <c r="DF117" s="8"/>
      <c r="DG117" s="8"/>
      <c r="DH117" s="8"/>
      <c r="DI117" s="8"/>
      <c r="DJ117" s="8"/>
      <c r="DK117" s="8"/>
      <c r="DL117" s="8"/>
      <c r="DM117" s="8"/>
      <c r="DN117" s="8"/>
      <c r="DO117" s="8"/>
      <c r="DP117" s="8"/>
      <c r="DQ117" s="8"/>
      <c r="DR117" s="8"/>
      <c r="DS117" s="8"/>
      <c r="DT117" s="8"/>
      <c r="DU117" s="8"/>
      <c r="DV117" s="8"/>
      <c r="DW117" s="8"/>
      <c r="DX117" s="8"/>
      <c r="DY117" s="8"/>
      <c r="DZ117" s="8"/>
      <c r="EA117" s="8"/>
      <c r="EB117" s="8"/>
      <c r="EC117" s="8"/>
      <c r="ED117" s="8"/>
      <c r="EE117" s="8"/>
      <c r="EF117" s="8"/>
      <c r="EG117" s="8"/>
      <c r="EH117" s="8"/>
      <c r="EI117" s="8"/>
      <c r="EJ117" s="8"/>
      <c r="EK117" s="8"/>
      <c r="EL117" s="8"/>
      <c r="EM117" s="8"/>
      <c r="EN117" s="8"/>
      <c r="EO117" s="8"/>
      <c r="EP117" s="8"/>
      <c r="EQ117" s="8"/>
      <c r="ER117" s="8"/>
      <c r="ES117" s="8"/>
      <c r="ET117" s="8"/>
      <c r="EU117" s="8"/>
      <c r="EV117" s="8"/>
      <c r="EW117" s="8"/>
      <c r="EX117" s="8"/>
      <c r="EY117" s="8"/>
      <c r="EZ117" s="8"/>
      <c r="FA117" s="8"/>
      <c r="FB117" s="8"/>
      <c r="FC117" s="8"/>
      <c r="FD117" s="8"/>
      <c r="FE117" s="8"/>
      <c r="FF117" s="8"/>
      <c r="FG117" s="8"/>
      <c r="FH117" s="8"/>
      <c r="FI117" s="8"/>
      <c r="FJ117" s="8"/>
      <c r="FK117" s="8"/>
      <c r="FL117" s="8"/>
      <c r="FM117" s="8"/>
      <c r="FN117" s="8"/>
      <c r="FO117" s="8"/>
      <c r="FP117" s="8"/>
      <c r="FQ117" s="8"/>
      <c r="FR117" s="8"/>
      <c r="FS117" s="8"/>
      <c r="FT117" s="8"/>
      <c r="FU117" s="8"/>
      <c r="FV117" s="8"/>
      <c r="FW117" s="8"/>
      <c r="FX117" s="8"/>
      <c r="FY117" s="8"/>
      <c r="FZ117" s="8"/>
      <c r="GA117" s="8"/>
      <c r="GB117" s="8"/>
      <c r="GC117" s="8"/>
      <c r="GD117" s="8"/>
      <c r="GE117" s="8"/>
      <c r="GF117" s="8"/>
      <c r="GG117" s="8"/>
      <c r="GH117" s="8"/>
      <c r="GI117" s="8"/>
      <c r="GJ117" s="8"/>
      <c r="GK117" s="8"/>
      <c r="GL117" s="8"/>
      <c r="GM117" s="8"/>
      <c r="GN117" s="8"/>
      <c r="GO117" s="8"/>
      <c r="GP117" s="8"/>
      <c r="GQ117" s="8"/>
      <c r="GR117" s="8"/>
      <c r="GS117" s="8"/>
      <c r="GT117" s="8"/>
      <c r="GU117" s="8"/>
      <c r="GV117" s="8"/>
      <c r="GW117" s="8"/>
      <c r="GX117" s="8"/>
      <c r="GY117" s="8"/>
      <c r="GZ117" s="8"/>
      <c r="HA117" s="8"/>
      <c r="HB117" s="8"/>
      <c r="HC117" s="8"/>
      <c r="HD117" s="8"/>
      <c r="HE117" s="8"/>
      <c r="HF117" s="8"/>
      <c r="HG117" s="8"/>
      <c r="HH117" s="8"/>
      <c r="HI117" s="8"/>
      <c r="HJ117" s="8"/>
      <c r="HK117" s="8"/>
      <c r="HL117" s="8"/>
      <c r="HM117" s="8"/>
      <c r="HN117" s="8"/>
      <c r="HO117" s="8"/>
      <c r="HP117" s="8"/>
      <c r="HQ117" s="8"/>
      <c r="HR117" s="8"/>
      <c r="HS117" s="8"/>
      <c r="HT117" s="8"/>
      <c r="HU117" s="8"/>
      <c r="HV117" s="8"/>
      <c r="HW117" s="8"/>
      <c r="HX117" s="8"/>
      <c r="HY117" s="8"/>
      <c r="HZ117" s="8"/>
      <c r="IA117" s="8"/>
      <c r="IB117" s="8"/>
      <c r="IC117" s="8"/>
      <c r="ID117" s="8"/>
      <c r="IE117" s="8"/>
      <c r="IF117" s="8"/>
      <c r="IG117" s="8"/>
      <c r="IH117" s="8"/>
      <c r="II117" s="8"/>
      <c r="IJ117" s="8"/>
      <c r="IK117" s="8"/>
      <c r="IL117" s="8"/>
      <c r="IM117" s="8"/>
    </row>
    <row r="118" spans="6:247">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c r="CW118" s="8"/>
      <c r="CX118" s="8"/>
      <c r="CY118" s="8"/>
      <c r="CZ118" s="8"/>
      <c r="DA118" s="8"/>
      <c r="DB118" s="8"/>
      <c r="DC118" s="8"/>
      <c r="DD118" s="8"/>
      <c r="DE118" s="8"/>
      <c r="DF118" s="8"/>
      <c r="DG118" s="8"/>
      <c r="DH118" s="8"/>
      <c r="DI118" s="8"/>
      <c r="DJ118" s="8"/>
      <c r="DK118" s="8"/>
      <c r="DL118" s="8"/>
      <c r="DM118" s="8"/>
      <c r="DN118" s="8"/>
      <c r="DO118" s="8"/>
      <c r="DP118" s="8"/>
      <c r="DQ118" s="8"/>
      <c r="DR118" s="8"/>
      <c r="DS118" s="8"/>
      <c r="DT118" s="8"/>
      <c r="DU118" s="8"/>
      <c r="DV118" s="8"/>
      <c r="DW118" s="8"/>
      <c r="DX118" s="8"/>
      <c r="DY118" s="8"/>
      <c r="DZ118" s="8"/>
      <c r="EA118" s="8"/>
      <c r="EB118" s="8"/>
      <c r="EC118" s="8"/>
      <c r="ED118" s="8"/>
      <c r="EE118" s="8"/>
      <c r="EF118" s="8"/>
      <c r="EG118" s="8"/>
      <c r="EH118" s="8"/>
      <c r="EI118" s="8"/>
      <c r="EJ118" s="8"/>
      <c r="EK118" s="8"/>
      <c r="EL118" s="8"/>
      <c r="EM118" s="8"/>
      <c r="EN118" s="8"/>
      <c r="EO118" s="8"/>
      <c r="EP118" s="8"/>
      <c r="EQ118" s="8"/>
      <c r="ER118" s="8"/>
      <c r="ES118" s="8"/>
      <c r="ET118" s="8"/>
      <c r="EU118" s="8"/>
      <c r="EV118" s="8"/>
      <c r="EW118" s="8"/>
      <c r="EX118" s="8"/>
      <c r="EY118" s="8"/>
      <c r="EZ118" s="8"/>
      <c r="FA118" s="8"/>
      <c r="FB118" s="8"/>
      <c r="FC118" s="8"/>
      <c r="FD118" s="8"/>
      <c r="FE118" s="8"/>
      <c r="FF118" s="8"/>
      <c r="FG118" s="8"/>
      <c r="FH118" s="8"/>
      <c r="FI118" s="8"/>
      <c r="FJ118" s="8"/>
      <c r="FK118" s="8"/>
      <c r="FL118" s="8"/>
      <c r="FM118" s="8"/>
      <c r="FN118" s="8"/>
      <c r="FO118" s="8"/>
      <c r="FP118" s="8"/>
      <c r="FQ118" s="8"/>
      <c r="FR118" s="8"/>
      <c r="FS118" s="8"/>
      <c r="FT118" s="8"/>
      <c r="FU118" s="8"/>
      <c r="FV118" s="8"/>
      <c r="FW118" s="8"/>
      <c r="FX118" s="8"/>
      <c r="FY118" s="8"/>
      <c r="FZ118" s="8"/>
      <c r="GA118" s="8"/>
      <c r="GB118" s="8"/>
      <c r="GC118" s="8"/>
      <c r="GD118" s="8"/>
      <c r="GE118" s="8"/>
      <c r="GF118" s="8"/>
      <c r="GG118" s="8"/>
      <c r="GH118" s="8"/>
      <c r="GI118" s="8"/>
      <c r="GJ118" s="8"/>
      <c r="GK118" s="8"/>
      <c r="GL118" s="8"/>
      <c r="GM118" s="8"/>
      <c r="GN118" s="8"/>
      <c r="GO118" s="8"/>
      <c r="GP118" s="8"/>
      <c r="GQ118" s="8"/>
      <c r="GR118" s="8"/>
      <c r="GS118" s="8"/>
      <c r="GT118" s="8"/>
      <c r="GU118" s="8"/>
      <c r="GV118" s="8"/>
      <c r="GW118" s="8"/>
      <c r="GX118" s="8"/>
      <c r="GY118" s="8"/>
      <c r="GZ118" s="8"/>
      <c r="HA118" s="8"/>
      <c r="HB118" s="8"/>
      <c r="HC118" s="8"/>
      <c r="HD118" s="8"/>
      <c r="HE118" s="8"/>
      <c r="HF118" s="8"/>
      <c r="HG118" s="8"/>
      <c r="HH118" s="8"/>
      <c r="HI118" s="8"/>
      <c r="HJ118" s="8"/>
      <c r="HK118" s="8"/>
      <c r="HL118" s="8"/>
      <c r="HM118" s="8"/>
      <c r="HN118" s="8"/>
      <c r="HO118" s="8"/>
      <c r="HP118" s="8"/>
      <c r="HQ118" s="8"/>
      <c r="HR118" s="8"/>
      <c r="HS118" s="8"/>
      <c r="HT118" s="8"/>
      <c r="HU118" s="8"/>
      <c r="HV118" s="8"/>
      <c r="HW118" s="8"/>
      <c r="HX118" s="8"/>
      <c r="HY118" s="8"/>
      <c r="HZ118" s="8"/>
      <c r="IA118" s="8"/>
      <c r="IB118" s="8"/>
      <c r="IC118" s="8"/>
      <c r="ID118" s="8"/>
      <c r="IE118" s="8"/>
      <c r="IF118" s="8"/>
      <c r="IG118" s="8"/>
      <c r="IH118" s="8"/>
      <c r="II118" s="8"/>
      <c r="IJ118" s="8"/>
      <c r="IK118" s="8"/>
      <c r="IL118" s="8"/>
      <c r="IM118" s="8"/>
    </row>
    <row r="119" spans="6:247">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8"/>
      <c r="CS119" s="8"/>
      <c r="CT119" s="8"/>
      <c r="CU119" s="8"/>
      <c r="CV119" s="8"/>
      <c r="CW119" s="8"/>
      <c r="CX119" s="8"/>
      <c r="CY119" s="8"/>
      <c r="CZ119" s="8"/>
      <c r="DA119" s="8"/>
      <c r="DB119" s="8"/>
      <c r="DC119" s="8"/>
      <c r="DD119" s="8"/>
      <c r="DE119" s="8"/>
      <c r="DF119" s="8"/>
      <c r="DG119" s="8"/>
      <c r="DH119" s="8"/>
      <c r="DI119" s="8"/>
      <c r="DJ119" s="8"/>
      <c r="DK119" s="8"/>
      <c r="DL119" s="8"/>
      <c r="DM119" s="8"/>
      <c r="DN119" s="8"/>
      <c r="DO119" s="8"/>
      <c r="DP119" s="8"/>
      <c r="DQ119" s="8"/>
      <c r="DR119" s="8"/>
      <c r="DS119" s="8"/>
      <c r="DT119" s="8"/>
      <c r="DU119" s="8"/>
      <c r="DV119" s="8"/>
      <c r="DW119" s="8"/>
      <c r="DX119" s="8"/>
      <c r="DY119" s="8"/>
      <c r="DZ119" s="8"/>
      <c r="EA119" s="8"/>
      <c r="EB119" s="8"/>
      <c r="EC119" s="8"/>
      <c r="ED119" s="8"/>
      <c r="EE119" s="8"/>
      <c r="EF119" s="8"/>
      <c r="EG119" s="8"/>
      <c r="EH119" s="8"/>
      <c r="EI119" s="8"/>
      <c r="EJ119" s="8"/>
      <c r="EK119" s="8"/>
      <c r="EL119" s="8"/>
      <c r="EM119" s="8"/>
      <c r="EN119" s="8"/>
      <c r="EO119" s="8"/>
      <c r="EP119" s="8"/>
      <c r="EQ119" s="8"/>
      <c r="ER119" s="8"/>
      <c r="ES119" s="8"/>
      <c r="ET119" s="8"/>
      <c r="EU119" s="8"/>
      <c r="EV119" s="8"/>
      <c r="EW119" s="8"/>
      <c r="EX119" s="8"/>
      <c r="EY119" s="8"/>
      <c r="EZ119" s="8"/>
      <c r="FA119" s="8"/>
      <c r="FB119" s="8"/>
      <c r="FC119" s="8"/>
      <c r="FD119" s="8"/>
      <c r="FE119" s="8"/>
      <c r="FF119" s="8"/>
      <c r="FG119" s="8"/>
      <c r="FH119" s="8"/>
      <c r="FI119" s="8"/>
      <c r="FJ119" s="8"/>
      <c r="FK119" s="8"/>
      <c r="FL119" s="8"/>
      <c r="FM119" s="8"/>
      <c r="FN119" s="8"/>
      <c r="FO119" s="8"/>
      <c r="FP119" s="8"/>
      <c r="FQ119" s="8"/>
      <c r="FR119" s="8"/>
      <c r="FS119" s="8"/>
      <c r="FT119" s="8"/>
      <c r="FU119" s="8"/>
      <c r="FV119" s="8"/>
      <c r="FW119" s="8"/>
      <c r="FX119" s="8"/>
      <c r="FY119" s="8"/>
      <c r="FZ119" s="8"/>
      <c r="GA119" s="8"/>
      <c r="GB119" s="8"/>
      <c r="GC119" s="8"/>
      <c r="GD119" s="8"/>
      <c r="GE119" s="8"/>
      <c r="GF119" s="8"/>
      <c r="GG119" s="8"/>
      <c r="GH119" s="8"/>
      <c r="GI119" s="8"/>
      <c r="GJ119" s="8"/>
      <c r="GK119" s="8"/>
      <c r="GL119" s="8"/>
      <c r="GM119" s="8"/>
      <c r="GN119" s="8"/>
      <c r="GO119" s="8"/>
      <c r="GP119" s="8"/>
      <c r="GQ119" s="8"/>
      <c r="GR119" s="8"/>
      <c r="GS119" s="8"/>
      <c r="GT119" s="8"/>
      <c r="GU119" s="8"/>
      <c r="GV119" s="8"/>
      <c r="GW119" s="8"/>
      <c r="GX119" s="8"/>
      <c r="GY119" s="8"/>
      <c r="GZ119" s="8"/>
      <c r="HA119" s="8"/>
      <c r="HB119" s="8"/>
      <c r="HC119" s="8"/>
      <c r="HD119" s="8"/>
      <c r="HE119" s="8"/>
      <c r="HF119" s="8"/>
      <c r="HG119" s="8"/>
      <c r="HH119" s="8"/>
      <c r="HI119" s="8"/>
      <c r="HJ119" s="8"/>
      <c r="HK119" s="8"/>
      <c r="HL119" s="8"/>
      <c r="HM119" s="8"/>
      <c r="HN119" s="8"/>
      <c r="HO119" s="8"/>
      <c r="HP119" s="8"/>
      <c r="HQ119" s="8"/>
      <c r="HR119" s="8"/>
      <c r="HS119" s="8"/>
      <c r="HT119" s="8"/>
      <c r="HU119" s="8"/>
      <c r="HV119" s="8"/>
      <c r="HW119" s="8"/>
      <c r="HX119" s="8"/>
      <c r="HY119" s="8"/>
      <c r="HZ119" s="8"/>
      <c r="IA119" s="8"/>
      <c r="IB119" s="8"/>
      <c r="IC119" s="8"/>
      <c r="ID119" s="8"/>
      <c r="IE119" s="8"/>
      <c r="IF119" s="8"/>
      <c r="IG119" s="8"/>
      <c r="IH119" s="8"/>
      <c r="II119" s="8"/>
      <c r="IJ119" s="8"/>
      <c r="IK119" s="8"/>
      <c r="IL119" s="8"/>
      <c r="IM119" s="8"/>
    </row>
    <row r="120" spans="6:247">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c r="CW120" s="8"/>
      <c r="CX120" s="8"/>
      <c r="CY120" s="8"/>
      <c r="CZ120" s="8"/>
      <c r="DA120" s="8"/>
      <c r="DB120" s="8"/>
      <c r="DC120" s="8"/>
      <c r="DD120" s="8"/>
      <c r="DE120" s="8"/>
      <c r="DF120" s="8"/>
      <c r="DG120" s="8"/>
      <c r="DH120" s="8"/>
      <c r="DI120" s="8"/>
      <c r="DJ120" s="8"/>
      <c r="DK120" s="8"/>
      <c r="DL120" s="8"/>
      <c r="DM120" s="8"/>
      <c r="DN120" s="8"/>
      <c r="DO120" s="8"/>
      <c r="DP120" s="8"/>
      <c r="DQ120" s="8"/>
      <c r="DR120" s="8"/>
      <c r="DS120" s="8"/>
      <c r="DT120" s="8"/>
      <c r="DU120" s="8"/>
      <c r="DV120" s="8"/>
      <c r="DW120" s="8"/>
      <c r="DX120" s="8"/>
      <c r="DY120" s="8"/>
      <c r="DZ120" s="8"/>
      <c r="EA120" s="8"/>
      <c r="EB120" s="8"/>
      <c r="EC120" s="8"/>
      <c r="ED120" s="8"/>
      <c r="EE120" s="8"/>
      <c r="EF120" s="8"/>
      <c r="EG120" s="8"/>
      <c r="EH120" s="8"/>
      <c r="EI120" s="8"/>
      <c r="EJ120" s="8"/>
      <c r="EK120" s="8"/>
      <c r="EL120" s="8"/>
      <c r="EM120" s="8"/>
      <c r="EN120" s="8"/>
      <c r="EO120" s="8"/>
      <c r="EP120" s="8"/>
      <c r="EQ120" s="8"/>
      <c r="ER120" s="8"/>
      <c r="ES120" s="8"/>
      <c r="ET120" s="8"/>
      <c r="EU120" s="8"/>
      <c r="EV120" s="8"/>
      <c r="EW120" s="8"/>
      <c r="EX120" s="8"/>
      <c r="EY120" s="8"/>
      <c r="EZ120" s="8"/>
      <c r="FA120" s="8"/>
      <c r="FB120" s="8"/>
      <c r="FC120" s="8"/>
      <c r="FD120" s="8"/>
      <c r="FE120" s="8"/>
      <c r="FF120" s="8"/>
      <c r="FG120" s="8"/>
      <c r="FH120" s="8"/>
      <c r="FI120" s="8"/>
      <c r="FJ120" s="8"/>
      <c r="FK120" s="8"/>
      <c r="FL120" s="8"/>
      <c r="FM120" s="8"/>
      <c r="FN120" s="8"/>
      <c r="FO120" s="8"/>
      <c r="FP120" s="8"/>
      <c r="FQ120" s="8"/>
      <c r="FR120" s="8"/>
      <c r="FS120" s="8"/>
      <c r="FT120" s="8"/>
      <c r="FU120" s="8"/>
      <c r="FV120" s="8"/>
      <c r="FW120" s="8"/>
      <c r="FX120" s="8"/>
      <c r="FY120" s="8"/>
      <c r="FZ120" s="8"/>
      <c r="GA120" s="8"/>
      <c r="GB120" s="8"/>
      <c r="GC120" s="8"/>
      <c r="GD120" s="8"/>
      <c r="GE120" s="8"/>
      <c r="GF120" s="8"/>
      <c r="GG120" s="8"/>
      <c r="GH120" s="8"/>
      <c r="GI120" s="8"/>
      <c r="GJ120" s="8"/>
      <c r="GK120" s="8"/>
      <c r="GL120" s="8"/>
      <c r="GM120" s="8"/>
      <c r="GN120" s="8"/>
      <c r="GO120" s="8"/>
      <c r="GP120" s="8"/>
      <c r="GQ120" s="8"/>
      <c r="GR120" s="8"/>
      <c r="GS120" s="8"/>
      <c r="GT120" s="8"/>
      <c r="GU120" s="8"/>
      <c r="GV120" s="8"/>
      <c r="GW120" s="8"/>
      <c r="GX120" s="8"/>
      <c r="GY120" s="8"/>
      <c r="GZ120" s="8"/>
      <c r="HA120" s="8"/>
      <c r="HB120" s="8"/>
      <c r="HC120" s="8"/>
      <c r="HD120" s="8"/>
      <c r="HE120" s="8"/>
      <c r="HF120" s="8"/>
      <c r="HG120" s="8"/>
      <c r="HH120" s="8"/>
      <c r="HI120" s="8"/>
      <c r="HJ120" s="8"/>
      <c r="HK120" s="8"/>
      <c r="HL120" s="8"/>
      <c r="HM120" s="8"/>
      <c r="HN120" s="8"/>
      <c r="HO120" s="8"/>
      <c r="HP120" s="8"/>
      <c r="HQ120" s="8"/>
      <c r="HR120" s="8"/>
      <c r="HS120" s="8"/>
      <c r="HT120" s="8"/>
      <c r="HU120" s="8"/>
      <c r="HV120" s="8"/>
      <c r="HW120" s="8"/>
      <c r="HX120" s="8"/>
      <c r="HY120" s="8"/>
      <c r="HZ120" s="8"/>
      <c r="IA120" s="8"/>
      <c r="IB120" s="8"/>
      <c r="IC120" s="8"/>
      <c r="ID120" s="8"/>
      <c r="IE120" s="8"/>
      <c r="IF120" s="8"/>
      <c r="IG120" s="8"/>
      <c r="IH120" s="8"/>
      <c r="II120" s="8"/>
      <c r="IJ120" s="8"/>
      <c r="IK120" s="8"/>
      <c r="IL120" s="8"/>
      <c r="IM120" s="8"/>
    </row>
    <row r="121" spans="6:247">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c r="CW121" s="8"/>
      <c r="CX121" s="8"/>
      <c r="CY121" s="8"/>
      <c r="CZ121" s="8"/>
      <c r="DA121" s="8"/>
      <c r="DB121" s="8"/>
      <c r="DC121" s="8"/>
      <c r="DD121" s="8"/>
      <c r="DE121" s="8"/>
      <c r="DF121" s="8"/>
      <c r="DG121" s="8"/>
      <c r="DH121" s="8"/>
      <c r="DI121" s="8"/>
      <c r="DJ121" s="8"/>
      <c r="DK121" s="8"/>
      <c r="DL121" s="8"/>
      <c r="DM121" s="8"/>
      <c r="DN121" s="8"/>
      <c r="DO121" s="8"/>
      <c r="DP121" s="8"/>
      <c r="DQ121" s="8"/>
      <c r="DR121" s="8"/>
      <c r="DS121" s="8"/>
      <c r="DT121" s="8"/>
      <c r="DU121" s="8"/>
      <c r="DV121" s="8"/>
      <c r="DW121" s="8"/>
      <c r="DX121" s="8"/>
      <c r="DY121" s="8"/>
      <c r="DZ121" s="8"/>
      <c r="EA121" s="8"/>
      <c r="EB121" s="8"/>
      <c r="EC121" s="8"/>
      <c r="ED121" s="8"/>
      <c r="EE121" s="8"/>
      <c r="EF121" s="8"/>
      <c r="EG121" s="8"/>
      <c r="EH121" s="8"/>
      <c r="EI121" s="8"/>
      <c r="EJ121" s="8"/>
      <c r="EK121" s="8"/>
      <c r="EL121" s="8"/>
      <c r="EM121" s="8"/>
      <c r="EN121" s="8"/>
      <c r="EO121" s="8"/>
      <c r="EP121" s="8"/>
      <c r="EQ121" s="8"/>
      <c r="ER121" s="8"/>
      <c r="ES121" s="8"/>
      <c r="ET121" s="8"/>
      <c r="EU121" s="8"/>
      <c r="EV121" s="8"/>
      <c r="EW121" s="8"/>
      <c r="EX121" s="8"/>
      <c r="EY121" s="8"/>
      <c r="EZ121" s="8"/>
      <c r="FA121" s="8"/>
      <c r="FB121" s="8"/>
      <c r="FC121" s="8"/>
      <c r="FD121" s="8"/>
      <c r="FE121" s="8"/>
      <c r="FF121" s="8"/>
      <c r="FG121" s="8"/>
      <c r="FH121" s="8"/>
      <c r="FI121" s="8"/>
      <c r="FJ121" s="8"/>
      <c r="FK121" s="8"/>
      <c r="FL121" s="8"/>
      <c r="FM121" s="8"/>
      <c r="FN121" s="8"/>
      <c r="FO121" s="8"/>
      <c r="FP121" s="8"/>
      <c r="FQ121" s="8"/>
      <c r="FR121" s="8"/>
      <c r="FS121" s="8"/>
      <c r="FT121" s="8"/>
      <c r="FU121" s="8"/>
      <c r="FV121" s="8"/>
      <c r="FW121" s="8"/>
      <c r="FX121" s="8"/>
      <c r="FY121" s="8"/>
      <c r="FZ121" s="8"/>
      <c r="GA121" s="8"/>
      <c r="GB121" s="8"/>
      <c r="GC121" s="8"/>
      <c r="GD121" s="8"/>
      <c r="GE121" s="8"/>
      <c r="GF121" s="8"/>
      <c r="GG121" s="8"/>
      <c r="GH121" s="8"/>
      <c r="GI121" s="8"/>
      <c r="GJ121" s="8"/>
      <c r="GK121" s="8"/>
      <c r="GL121" s="8"/>
      <c r="GM121" s="8"/>
      <c r="GN121" s="8"/>
      <c r="GO121" s="8"/>
      <c r="GP121" s="8"/>
      <c r="GQ121" s="8"/>
      <c r="GR121" s="8"/>
      <c r="GS121" s="8"/>
      <c r="GT121" s="8"/>
      <c r="GU121" s="8"/>
      <c r="GV121" s="8"/>
      <c r="GW121" s="8"/>
      <c r="GX121" s="8"/>
      <c r="GY121" s="8"/>
      <c r="GZ121" s="8"/>
      <c r="HA121" s="8"/>
      <c r="HB121" s="8"/>
      <c r="HC121" s="8"/>
      <c r="HD121" s="8"/>
      <c r="HE121" s="8"/>
      <c r="HF121" s="8"/>
      <c r="HG121" s="8"/>
      <c r="HH121" s="8"/>
      <c r="HI121" s="8"/>
      <c r="HJ121" s="8"/>
      <c r="HK121" s="8"/>
      <c r="HL121" s="8"/>
      <c r="HM121" s="8"/>
      <c r="HN121" s="8"/>
      <c r="HO121" s="8"/>
      <c r="HP121" s="8"/>
      <c r="HQ121" s="8"/>
      <c r="HR121" s="8"/>
      <c r="HS121" s="8"/>
      <c r="HT121" s="8"/>
      <c r="HU121" s="8"/>
      <c r="HV121" s="8"/>
      <c r="HW121" s="8"/>
      <c r="HX121" s="8"/>
      <c r="HY121" s="8"/>
      <c r="HZ121" s="8"/>
      <c r="IA121" s="8"/>
      <c r="IB121" s="8"/>
      <c r="IC121" s="8"/>
      <c r="ID121" s="8"/>
      <c r="IE121" s="8"/>
      <c r="IF121" s="8"/>
      <c r="IG121" s="8"/>
      <c r="IH121" s="8"/>
      <c r="II121" s="8"/>
      <c r="IJ121" s="8"/>
      <c r="IK121" s="8"/>
      <c r="IL121" s="8"/>
      <c r="IM121" s="8"/>
    </row>
    <row r="122" spans="6:247">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c r="DD122" s="8"/>
      <c r="DE122" s="8"/>
      <c r="DF122" s="8"/>
      <c r="DG122" s="8"/>
      <c r="DH122" s="8"/>
      <c r="DI122" s="8"/>
      <c r="DJ122" s="8"/>
      <c r="DK122" s="8"/>
      <c r="DL122" s="8"/>
      <c r="DM122" s="8"/>
      <c r="DN122" s="8"/>
      <c r="DO122" s="8"/>
      <c r="DP122" s="8"/>
      <c r="DQ122" s="8"/>
      <c r="DR122" s="8"/>
      <c r="DS122" s="8"/>
      <c r="DT122" s="8"/>
      <c r="DU122" s="8"/>
      <c r="DV122" s="8"/>
      <c r="DW122" s="8"/>
      <c r="DX122" s="8"/>
      <c r="DY122" s="8"/>
      <c r="DZ122" s="8"/>
      <c r="EA122" s="8"/>
      <c r="EB122" s="8"/>
      <c r="EC122" s="8"/>
      <c r="ED122" s="8"/>
      <c r="EE122" s="8"/>
      <c r="EF122" s="8"/>
      <c r="EG122" s="8"/>
      <c r="EH122" s="8"/>
      <c r="EI122" s="8"/>
      <c r="EJ122" s="8"/>
      <c r="EK122" s="8"/>
      <c r="EL122" s="8"/>
      <c r="EM122" s="8"/>
      <c r="EN122" s="8"/>
      <c r="EO122" s="8"/>
      <c r="EP122" s="8"/>
      <c r="EQ122" s="8"/>
      <c r="ER122" s="8"/>
      <c r="ES122" s="8"/>
      <c r="ET122" s="8"/>
      <c r="EU122" s="8"/>
      <c r="EV122" s="8"/>
      <c r="EW122" s="8"/>
      <c r="EX122" s="8"/>
      <c r="EY122" s="8"/>
      <c r="EZ122" s="8"/>
      <c r="FA122" s="8"/>
      <c r="FB122" s="8"/>
      <c r="FC122" s="8"/>
      <c r="FD122" s="8"/>
      <c r="FE122" s="8"/>
      <c r="FF122" s="8"/>
      <c r="FG122" s="8"/>
      <c r="FH122" s="8"/>
      <c r="FI122" s="8"/>
      <c r="FJ122" s="8"/>
      <c r="FK122" s="8"/>
      <c r="FL122" s="8"/>
      <c r="FM122" s="8"/>
      <c r="FN122" s="8"/>
      <c r="FO122" s="8"/>
      <c r="FP122" s="8"/>
      <c r="FQ122" s="8"/>
      <c r="FR122" s="8"/>
      <c r="FS122" s="8"/>
      <c r="FT122" s="8"/>
      <c r="FU122" s="8"/>
      <c r="FV122" s="8"/>
      <c r="FW122" s="8"/>
      <c r="FX122" s="8"/>
      <c r="FY122" s="8"/>
      <c r="FZ122" s="8"/>
      <c r="GA122" s="8"/>
      <c r="GB122" s="8"/>
      <c r="GC122" s="8"/>
      <c r="GD122" s="8"/>
      <c r="GE122" s="8"/>
      <c r="GF122" s="8"/>
      <c r="GG122" s="8"/>
      <c r="GH122" s="8"/>
      <c r="GI122" s="8"/>
      <c r="GJ122" s="8"/>
      <c r="GK122" s="8"/>
      <c r="GL122" s="8"/>
      <c r="GM122" s="8"/>
      <c r="GN122" s="8"/>
      <c r="GO122" s="8"/>
      <c r="GP122" s="8"/>
      <c r="GQ122" s="8"/>
      <c r="GR122" s="8"/>
      <c r="GS122" s="8"/>
      <c r="GT122" s="8"/>
      <c r="GU122" s="8"/>
      <c r="GV122" s="8"/>
      <c r="GW122" s="8"/>
      <c r="GX122" s="8"/>
      <c r="GY122" s="8"/>
      <c r="GZ122" s="8"/>
      <c r="HA122" s="8"/>
      <c r="HB122" s="8"/>
      <c r="HC122" s="8"/>
      <c r="HD122" s="8"/>
      <c r="HE122" s="8"/>
      <c r="HF122" s="8"/>
      <c r="HG122" s="8"/>
      <c r="HH122" s="8"/>
      <c r="HI122" s="8"/>
      <c r="HJ122" s="8"/>
      <c r="HK122" s="8"/>
      <c r="HL122" s="8"/>
      <c r="HM122" s="8"/>
      <c r="HN122" s="8"/>
      <c r="HO122" s="8"/>
      <c r="HP122" s="8"/>
      <c r="HQ122" s="8"/>
      <c r="HR122" s="8"/>
      <c r="HS122" s="8"/>
      <c r="HT122" s="8"/>
      <c r="HU122" s="8"/>
      <c r="HV122" s="8"/>
      <c r="HW122" s="8"/>
      <c r="HX122" s="8"/>
      <c r="HY122" s="8"/>
      <c r="HZ122" s="8"/>
      <c r="IA122" s="8"/>
      <c r="IB122" s="8"/>
      <c r="IC122" s="8"/>
      <c r="ID122" s="8"/>
      <c r="IE122" s="8"/>
      <c r="IF122" s="8"/>
      <c r="IG122" s="8"/>
      <c r="IH122" s="8"/>
      <c r="II122" s="8"/>
      <c r="IJ122" s="8"/>
      <c r="IK122" s="8"/>
      <c r="IL122" s="8"/>
      <c r="IM122" s="8"/>
    </row>
    <row r="123" spans="6:247">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c r="DC123" s="8"/>
      <c r="DD123" s="8"/>
      <c r="DE123" s="8"/>
      <c r="DF123" s="8"/>
      <c r="DG123" s="8"/>
      <c r="DH123" s="8"/>
      <c r="DI123" s="8"/>
      <c r="DJ123" s="8"/>
      <c r="DK123" s="8"/>
      <c r="DL123" s="8"/>
      <c r="DM123" s="8"/>
      <c r="DN123" s="8"/>
      <c r="DO123" s="8"/>
      <c r="DP123" s="8"/>
      <c r="DQ123" s="8"/>
      <c r="DR123" s="8"/>
      <c r="DS123" s="8"/>
      <c r="DT123" s="8"/>
      <c r="DU123" s="8"/>
      <c r="DV123" s="8"/>
      <c r="DW123" s="8"/>
      <c r="DX123" s="8"/>
      <c r="DY123" s="8"/>
      <c r="DZ123" s="8"/>
      <c r="EA123" s="8"/>
      <c r="EB123" s="8"/>
      <c r="EC123" s="8"/>
      <c r="ED123" s="8"/>
      <c r="EE123" s="8"/>
      <c r="EF123" s="8"/>
      <c r="EG123" s="8"/>
      <c r="EH123" s="8"/>
      <c r="EI123" s="8"/>
      <c r="EJ123" s="8"/>
      <c r="EK123" s="8"/>
      <c r="EL123" s="8"/>
      <c r="EM123" s="8"/>
      <c r="EN123" s="8"/>
      <c r="EO123" s="8"/>
      <c r="EP123" s="8"/>
      <c r="EQ123" s="8"/>
      <c r="ER123" s="8"/>
      <c r="ES123" s="8"/>
      <c r="ET123" s="8"/>
      <c r="EU123" s="8"/>
      <c r="EV123" s="8"/>
      <c r="EW123" s="8"/>
      <c r="EX123" s="8"/>
      <c r="EY123" s="8"/>
      <c r="EZ123" s="8"/>
      <c r="FA123" s="8"/>
      <c r="FB123" s="8"/>
      <c r="FC123" s="8"/>
      <c r="FD123" s="8"/>
      <c r="FE123" s="8"/>
      <c r="FF123" s="8"/>
      <c r="FG123" s="8"/>
      <c r="FH123" s="8"/>
      <c r="FI123" s="8"/>
      <c r="FJ123" s="8"/>
      <c r="FK123" s="8"/>
      <c r="FL123" s="8"/>
      <c r="FM123" s="8"/>
      <c r="FN123" s="8"/>
      <c r="FO123" s="8"/>
      <c r="FP123" s="8"/>
      <c r="FQ123" s="8"/>
      <c r="FR123" s="8"/>
      <c r="FS123" s="8"/>
      <c r="FT123" s="8"/>
      <c r="FU123" s="8"/>
      <c r="FV123" s="8"/>
      <c r="FW123" s="8"/>
      <c r="FX123" s="8"/>
      <c r="FY123" s="8"/>
      <c r="FZ123" s="8"/>
      <c r="GA123" s="8"/>
      <c r="GB123" s="8"/>
      <c r="GC123" s="8"/>
      <c r="GD123" s="8"/>
      <c r="GE123" s="8"/>
      <c r="GF123" s="8"/>
      <c r="GG123" s="8"/>
      <c r="GH123" s="8"/>
      <c r="GI123" s="8"/>
      <c r="GJ123" s="8"/>
      <c r="GK123" s="8"/>
      <c r="GL123" s="8"/>
      <c r="GM123" s="8"/>
      <c r="GN123" s="8"/>
      <c r="GO123" s="8"/>
      <c r="GP123" s="8"/>
      <c r="GQ123" s="8"/>
      <c r="GR123" s="8"/>
      <c r="GS123" s="8"/>
      <c r="GT123" s="8"/>
      <c r="GU123" s="8"/>
      <c r="GV123" s="8"/>
      <c r="GW123" s="8"/>
      <c r="GX123" s="8"/>
      <c r="GY123" s="8"/>
      <c r="GZ123" s="8"/>
      <c r="HA123" s="8"/>
      <c r="HB123" s="8"/>
      <c r="HC123" s="8"/>
      <c r="HD123" s="8"/>
      <c r="HE123" s="8"/>
      <c r="HF123" s="8"/>
      <c r="HG123" s="8"/>
      <c r="HH123" s="8"/>
      <c r="HI123" s="8"/>
      <c r="HJ123" s="8"/>
      <c r="HK123" s="8"/>
      <c r="HL123" s="8"/>
      <c r="HM123" s="8"/>
      <c r="HN123" s="8"/>
      <c r="HO123" s="8"/>
      <c r="HP123" s="8"/>
      <c r="HQ123" s="8"/>
      <c r="HR123" s="8"/>
      <c r="HS123" s="8"/>
      <c r="HT123" s="8"/>
      <c r="HU123" s="8"/>
      <c r="HV123" s="8"/>
      <c r="HW123" s="8"/>
      <c r="HX123" s="8"/>
      <c r="HY123" s="8"/>
      <c r="HZ123" s="8"/>
      <c r="IA123" s="8"/>
      <c r="IB123" s="8"/>
      <c r="IC123" s="8"/>
      <c r="ID123" s="8"/>
      <c r="IE123" s="8"/>
      <c r="IF123" s="8"/>
      <c r="IG123" s="8"/>
      <c r="IH123" s="8"/>
      <c r="II123" s="8"/>
      <c r="IJ123" s="8"/>
      <c r="IK123" s="8"/>
      <c r="IL123" s="8"/>
      <c r="IM123" s="8"/>
    </row>
    <row r="124" spans="6:247">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c r="DD124" s="8"/>
      <c r="DE124" s="8"/>
      <c r="DF124" s="8"/>
      <c r="DG124" s="8"/>
      <c r="DH124" s="8"/>
      <c r="DI124" s="8"/>
      <c r="DJ124" s="8"/>
      <c r="DK124" s="8"/>
      <c r="DL124" s="8"/>
      <c r="DM124" s="8"/>
      <c r="DN124" s="8"/>
      <c r="DO124" s="8"/>
      <c r="DP124" s="8"/>
      <c r="DQ124" s="8"/>
      <c r="DR124" s="8"/>
      <c r="DS124" s="8"/>
      <c r="DT124" s="8"/>
      <c r="DU124" s="8"/>
      <c r="DV124" s="8"/>
      <c r="DW124" s="8"/>
      <c r="DX124" s="8"/>
      <c r="DY124" s="8"/>
      <c r="DZ124" s="8"/>
      <c r="EA124" s="8"/>
      <c r="EB124" s="8"/>
      <c r="EC124" s="8"/>
      <c r="ED124" s="8"/>
      <c r="EE124" s="8"/>
      <c r="EF124" s="8"/>
      <c r="EG124" s="8"/>
      <c r="EH124" s="8"/>
      <c r="EI124" s="8"/>
      <c r="EJ124" s="8"/>
      <c r="EK124" s="8"/>
      <c r="EL124" s="8"/>
      <c r="EM124" s="8"/>
      <c r="EN124" s="8"/>
      <c r="EO124" s="8"/>
      <c r="EP124" s="8"/>
      <c r="EQ124" s="8"/>
      <c r="ER124" s="8"/>
      <c r="ES124" s="8"/>
      <c r="ET124" s="8"/>
      <c r="EU124" s="8"/>
      <c r="EV124" s="8"/>
      <c r="EW124" s="8"/>
      <c r="EX124" s="8"/>
      <c r="EY124" s="8"/>
      <c r="EZ124" s="8"/>
      <c r="FA124" s="8"/>
      <c r="FB124" s="8"/>
      <c r="FC124" s="8"/>
      <c r="FD124" s="8"/>
      <c r="FE124" s="8"/>
      <c r="FF124" s="8"/>
      <c r="FG124" s="8"/>
      <c r="FH124" s="8"/>
      <c r="FI124" s="8"/>
      <c r="FJ124" s="8"/>
      <c r="FK124" s="8"/>
      <c r="FL124" s="8"/>
      <c r="FM124" s="8"/>
      <c r="FN124" s="8"/>
      <c r="FO124" s="8"/>
      <c r="FP124" s="8"/>
      <c r="FQ124" s="8"/>
      <c r="FR124" s="8"/>
      <c r="FS124" s="8"/>
      <c r="FT124" s="8"/>
      <c r="FU124" s="8"/>
      <c r="FV124" s="8"/>
      <c r="FW124" s="8"/>
      <c r="FX124" s="8"/>
      <c r="FY124" s="8"/>
      <c r="FZ124" s="8"/>
      <c r="GA124" s="8"/>
      <c r="GB124" s="8"/>
      <c r="GC124" s="8"/>
      <c r="GD124" s="8"/>
      <c r="GE124" s="8"/>
      <c r="GF124" s="8"/>
      <c r="GG124" s="8"/>
      <c r="GH124" s="8"/>
      <c r="GI124" s="8"/>
      <c r="GJ124" s="8"/>
      <c r="GK124" s="8"/>
      <c r="GL124" s="8"/>
      <c r="GM124" s="8"/>
      <c r="GN124" s="8"/>
      <c r="GO124" s="8"/>
      <c r="GP124" s="8"/>
      <c r="GQ124" s="8"/>
      <c r="GR124" s="8"/>
      <c r="GS124" s="8"/>
      <c r="GT124" s="8"/>
      <c r="GU124" s="8"/>
      <c r="GV124" s="8"/>
      <c r="GW124" s="8"/>
      <c r="GX124" s="8"/>
      <c r="GY124" s="8"/>
      <c r="GZ124" s="8"/>
      <c r="HA124" s="8"/>
      <c r="HB124" s="8"/>
      <c r="HC124" s="8"/>
      <c r="HD124" s="8"/>
      <c r="HE124" s="8"/>
      <c r="HF124" s="8"/>
      <c r="HG124" s="8"/>
      <c r="HH124" s="8"/>
      <c r="HI124" s="8"/>
      <c r="HJ124" s="8"/>
      <c r="HK124" s="8"/>
      <c r="HL124" s="8"/>
      <c r="HM124" s="8"/>
      <c r="HN124" s="8"/>
      <c r="HO124" s="8"/>
      <c r="HP124" s="8"/>
      <c r="HQ124" s="8"/>
      <c r="HR124" s="8"/>
      <c r="HS124" s="8"/>
      <c r="HT124" s="8"/>
      <c r="HU124" s="8"/>
      <c r="HV124" s="8"/>
      <c r="HW124" s="8"/>
      <c r="HX124" s="8"/>
      <c r="HY124" s="8"/>
      <c r="HZ124" s="8"/>
      <c r="IA124" s="8"/>
      <c r="IB124" s="8"/>
      <c r="IC124" s="8"/>
      <c r="ID124" s="8"/>
      <c r="IE124" s="8"/>
      <c r="IF124" s="8"/>
      <c r="IG124" s="8"/>
      <c r="IH124" s="8"/>
      <c r="II124" s="8"/>
      <c r="IJ124" s="8"/>
      <c r="IK124" s="8"/>
      <c r="IL124" s="8"/>
      <c r="IM124" s="8"/>
    </row>
    <row r="125" spans="6:247">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c r="CW125" s="8"/>
      <c r="CX125" s="8"/>
      <c r="CY125" s="8"/>
      <c r="CZ125" s="8"/>
      <c r="DA125" s="8"/>
      <c r="DB125" s="8"/>
      <c r="DC125" s="8"/>
      <c r="DD125" s="8"/>
      <c r="DE125" s="8"/>
      <c r="DF125" s="8"/>
      <c r="DG125" s="8"/>
      <c r="DH125" s="8"/>
      <c r="DI125" s="8"/>
      <c r="DJ125" s="8"/>
      <c r="DK125" s="8"/>
      <c r="DL125" s="8"/>
      <c r="DM125" s="8"/>
      <c r="DN125" s="8"/>
      <c r="DO125" s="8"/>
      <c r="DP125" s="8"/>
      <c r="DQ125" s="8"/>
      <c r="DR125" s="8"/>
      <c r="DS125" s="8"/>
      <c r="DT125" s="8"/>
      <c r="DU125" s="8"/>
      <c r="DV125" s="8"/>
      <c r="DW125" s="8"/>
      <c r="DX125" s="8"/>
      <c r="DY125" s="8"/>
      <c r="DZ125" s="8"/>
      <c r="EA125" s="8"/>
      <c r="EB125" s="8"/>
      <c r="EC125" s="8"/>
      <c r="ED125" s="8"/>
      <c r="EE125" s="8"/>
      <c r="EF125" s="8"/>
      <c r="EG125" s="8"/>
      <c r="EH125" s="8"/>
      <c r="EI125" s="8"/>
      <c r="EJ125" s="8"/>
      <c r="EK125" s="8"/>
      <c r="EL125" s="8"/>
      <c r="EM125" s="8"/>
      <c r="EN125" s="8"/>
      <c r="EO125" s="8"/>
      <c r="EP125" s="8"/>
      <c r="EQ125" s="8"/>
      <c r="ER125" s="8"/>
      <c r="ES125" s="8"/>
      <c r="ET125" s="8"/>
      <c r="EU125" s="8"/>
      <c r="EV125" s="8"/>
      <c r="EW125" s="8"/>
      <c r="EX125" s="8"/>
      <c r="EY125" s="8"/>
      <c r="EZ125" s="8"/>
      <c r="FA125" s="8"/>
      <c r="FB125" s="8"/>
      <c r="FC125" s="8"/>
      <c r="FD125" s="8"/>
      <c r="FE125" s="8"/>
      <c r="FF125" s="8"/>
      <c r="FG125" s="8"/>
      <c r="FH125" s="8"/>
      <c r="FI125" s="8"/>
      <c r="FJ125" s="8"/>
      <c r="FK125" s="8"/>
      <c r="FL125" s="8"/>
      <c r="FM125" s="8"/>
      <c r="FN125" s="8"/>
      <c r="FO125" s="8"/>
      <c r="FP125" s="8"/>
      <c r="FQ125" s="8"/>
      <c r="FR125" s="8"/>
      <c r="FS125" s="8"/>
      <c r="FT125" s="8"/>
      <c r="FU125" s="8"/>
      <c r="FV125" s="8"/>
      <c r="FW125" s="8"/>
      <c r="FX125" s="8"/>
      <c r="FY125" s="8"/>
      <c r="FZ125" s="8"/>
      <c r="GA125" s="8"/>
      <c r="GB125" s="8"/>
      <c r="GC125" s="8"/>
      <c r="GD125" s="8"/>
      <c r="GE125" s="8"/>
      <c r="GF125" s="8"/>
      <c r="GG125" s="8"/>
      <c r="GH125" s="8"/>
      <c r="GI125" s="8"/>
      <c r="GJ125" s="8"/>
      <c r="GK125" s="8"/>
      <c r="GL125" s="8"/>
      <c r="GM125" s="8"/>
      <c r="GN125" s="8"/>
      <c r="GO125" s="8"/>
      <c r="GP125" s="8"/>
      <c r="GQ125" s="8"/>
      <c r="GR125" s="8"/>
      <c r="GS125" s="8"/>
      <c r="GT125" s="8"/>
      <c r="GU125" s="8"/>
      <c r="GV125" s="8"/>
      <c r="GW125" s="8"/>
      <c r="GX125" s="8"/>
      <c r="GY125" s="8"/>
      <c r="GZ125" s="8"/>
      <c r="HA125" s="8"/>
      <c r="HB125" s="8"/>
      <c r="HC125" s="8"/>
      <c r="HD125" s="8"/>
      <c r="HE125" s="8"/>
      <c r="HF125" s="8"/>
      <c r="HG125" s="8"/>
      <c r="HH125" s="8"/>
      <c r="HI125" s="8"/>
      <c r="HJ125" s="8"/>
      <c r="HK125" s="8"/>
      <c r="HL125" s="8"/>
      <c r="HM125" s="8"/>
      <c r="HN125" s="8"/>
      <c r="HO125" s="8"/>
      <c r="HP125" s="8"/>
      <c r="HQ125" s="8"/>
      <c r="HR125" s="8"/>
      <c r="HS125" s="8"/>
      <c r="HT125" s="8"/>
      <c r="HU125" s="8"/>
      <c r="HV125" s="8"/>
      <c r="HW125" s="8"/>
      <c r="HX125" s="8"/>
      <c r="HY125" s="8"/>
      <c r="HZ125" s="8"/>
      <c r="IA125" s="8"/>
      <c r="IB125" s="8"/>
      <c r="IC125" s="8"/>
      <c r="ID125" s="8"/>
      <c r="IE125" s="8"/>
      <c r="IF125" s="8"/>
      <c r="IG125" s="8"/>
      <c r="IH125" s="8"/>
      <c r="II125" s="8"/>
      <c r="IJ125" s="8"/>
      <c r="IK125" s="8"/>
      <c r="IL125" s="8"/>
      <c r="IM125" s="8"/>
    </row>
    <row r="126" spans="6:247">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8"/>
      <c r="CS126" s="8"/>
      <c r="CT126" s="8"/>
      <c r="CU126" s="8"/>
      <c r="CV126" s="8"/>
      <c r="CW126" s="8"/>
      <c r="CX126" s="8"/>
      <c r="CY126" s="8"/>
      <c r="CZ126" s="8"/>
      <c r="DA126" s="8"/>
      <c r="DB126" s="8"/>
      <c r="DC126" s="8"/>
      <c r="DD126" s="8"/>
      <c r="DE126" s="8"/>
      <c r="DF126" s="8"/>
      <c r="DG126" s="8"/>
      <c r="DH126" s="8"/>
      <c r="DI126" s="8"/>
      <c r="DJ126" s="8"/>
      <c r="DK126" s="8"/>
      <c r="DL126" s="8"/>
      <c r="DM126" s="8"/>
      <c r="DN126" s="8"/>
      <c r="DO126" s="8"/>
      <c r="DP126" s="8"/>
      <c r="DQ126" s="8"/>
      <c r="DR126" s="8"/>
      <c r="DS126" s="8"/>
      <c r="DT126" s="8"/>
      <c r="DU126" s="8"/>
      <c r="DV126" s="8"/>
      <c r="DW126" s="8"/>
      <c r="DX126" s="8"/>
      <c r="DY126" s="8"/>
      <c r="DZ126" s="8"/>
      <c r="EA126" s="8"/>
      <c r="EB126" s="8"/>
      <c r="EC126" s="8"/>
      <c r="ED126" s="8"/>
      <c r="EE126" s="8"/>
      <c r="EF126" s="8"/>
      <c r="EG126" s="8"/>
      <c r="EH126" s="8"/>
      <c r="EI126" s="8"/>
      <c r="EJ126" s="8"/>
      <c r="EK126" s="8"/>
      <c r="EL126" s="8"/>
      <c r="EM126" s="8"/>
      <c r="EN126" s="8"/>
      <c r="EO126" s="8"/>
      <c r="EP126" s="8"/>
      <c r="EQ126" s="8"/>
      <c r="ER126" s="8"/>
      <c r="ES126" s="8"/>
      <c r="ET126" s="8"/>
      <c r="EU126" s="8"/>
      <c r="EV126" s="8"/>
      <c r="EW126" s="8"/>
      <c r="EX126" s="8"/>
      <c r="EY126" s="8"/>
      <c r="EZ126" s="8"/>
      <c r="FA126" s="8"/>
      <c r="FB126" s="8"/>
      <c r="FC126" s="8"/>
      <c r="FD126" s="8"/>
      <c r="FE126" s="8"/>
      <c r="FF126" s="8"/>
      <c r="FG126" s="8"/>
      <c r="FH126" s="8"/>
      <c r="FI126" s="8"/>
      <c r="FJ126" s="8"/>
      <c r="FK126" s="8"/>
      <c r="FL126" s="8"/>
      <c r="FM126" s="8"/>
      <c r="FN126" s="8"/>
      <c r="FO126" s="8"/>
      <c r="FP126" s="8"/>
      <c r="FQ126" s="8"/>
      <c r="FR126" s="8"/>
      <c r="FS126" s="8"/>
      <c r="FT126" s="8"/>
      <c r="FU126" s="8"/>
      <c r="FV126" s="8"/>
      <c r="FW126" s="8"/>
      <c r="FX126" s="8"/>
      <c r="FY126" s="8"/>
      <c r="FZ126" s="8"/>
      <c r="GA126" s="8"/>
      <c r="GB126" s="8"/>
      <c r="GC126" s="8"/>
      <c r="GD126" s="8"/>
      <c r="GE126" s="8"/>
      <c r="GF126" s="8"/>
      <c r="GG126" s="8"/>
      <c r="GH126" s="8"/>
      <c r="GI126" s="8"/>
      <c r="GJ126" s="8"/>
      <c r="GK126" s="8"/>
      <c r="GL126" s="8"/>
      <c r="GM126" s="8"/>
      <c r="GN126" s="8"/>
      <c r="GO126" s="8"/>
      <c r="GP126" s="8"/>
      <c r="GQ126" s="8"/>
      <c r="GR126" s="8"/>
      <c r="GS126" s="8"/>
      <c r="GT126" s="8"/>
      <c r="GU126" s="8"/>
      <c r="GV126" s="8"/>
      <c r="GW126" s="8"/>
      <c r="GX126" s="8"/>
      <c r="GY126" s="8"/>
      <c r="GZ126" s="8"/>
      <c r="HA126" s="8"/>
      <c r="HB126" s="8"/>
      <c r="HC126" s="8"/>
      <c r="HD126" s="8"/>
      <c r="HE126" s="8"/>
      <c r="HF126" s="8"/>
      <c r="HG126" s="8"/>
      <c r="HH126" s="8"/>
      <c r="HI126" s="8"/>
      <c r="HJ126" s="8"/>
      <c r="HK126" s="8"/>
      <c r="HL126" s="8"/>
      <c r="HM126" s="8"/>
      <c r="HN126" s="8"/>
      <c r="HO126" s="8"/>
      <c r="HP126" s="8"/>
      <c r="HQ126" s="8"/>
      <c r="HR126" s="8"/>
      <c r="HS126" s="8"/>
      <c r="HT126" s="8"/>
      <c r="HU126" s="8"/>
      <c r="HV126" s="8"/>
      <c r="HW126" s="8"/>
      <c r="HX126" s="8"/>
      <c r="HY126" s="8"/>
      <c r="HZ126" s="8"/>
      <c r="IA126" s="8"/>
      <c r="IB126" s="8"/>
      <c r="IC126" s="8"/>
      <c r="ID126" s="8"/>
      <c r="IE126" s="8"/>
      <c r="IF126" s="8"/>
      <c r="IG126" s="8"/>
      <c r="IH126" s="8"/>
      <c r="II126" s="8"/>
      <c r="IJ126" s="8"/>
      <c r="IK126" s="8"/>
      <c r="IL126" s="8"/>
      <c r="IM126" s="8"/>
    </row>
    <row r="127" spans="6:247">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c r="DQ127" s="8"/>
      <c r="DR127" s="8"/>
      <c r="DS127" s="8"/>
      <c r="DT127" s="8"/>
      <c r="DU127" s="8"/>
      <c r="DV127" s="8"/>
      <c r="DW127" s="8"/>
      <c r="DX127" s="8"/>
      <c r="DY127" s="8"/>
      <c r="DZ127" s="8"/>
      <c r="EA127" s="8"/>
      <c r="EB127" s="8"/>
      <c r="EC127" s="8"/>
      <c r="ED127" s="8"/>
      <c r="EE127" s="8"/>
      <c r="EF127" s="8"/>
      <c r="EG127" s="8"/>
      <c r="EH127" s="8"/>
      <c r="EI127" s="8"/>
      <c r="EJ127" s="8"/>
      <c r="EK127" s="8"/>
      <c r="EL127" s="8"/>
      <c r="EM127" s="8"/>
      <c r="EN127" s="8"/>
      <c r="EO127" s="8"/>
      <c r="EP127" s="8"/>
      <c r="EQ127" s="8"/>
      <c r="ER127" s="8"/>
      <c r="ES127" s="8"/>
      <c r="ET127" s="8"/>
      <c r="EU127" s="8"/>
      <c r="EV127" s="8"/>
      <c r="EW127" s="8"/>
      <c r="EX127" s="8"/>
      <c r="EY127" s="8"/>
      <c r="EZ127" s="8"/>
      <c r="FA127" s="8"/>
      <c r="FB127" s="8"/>
      <c r="FC127" s="8"/>
      <c r="FD127" s="8"/>
      <c r="FE127" s="8"/>
      <c r="FF127" s="8"/>
      <c r="FG127" s="8"/>
      <c r="FH127" s="8"/>
      <c r="FI127" s="8"/>
      <c r="FJ127" s="8"/>
      <c r="FK127" s="8"/>
      <c r="FL127" s="8"/>
      <c r="FM127" s="8"/>
      <c r="FN127" s="8"/>
      <c r="FO127" s="8"/>
      <c r="FP127" s="8"/>
      <c r="FQ127" s="8"/>
      <c r="FR127" s="8"/>
      <c r="FS127" s="8"/>
      <c r="FT127" s="8"/>
      <c r="FU127" s="8"/>
      <c r="FV127" s="8"/>
      <c r="FW127" s="8"/>
      <c r="FX127" s="8"/>
      <c r="FY127" s="8"/>
      <c r="FZ127" s="8"/>
      <c r="GA127" s="8"/>
      <c r="GB127" s="8"/>
      <c r="GC127" s="8"/>
      <c r="GD127" s="8"/>
      <c r="GE127" s="8"/>
      <c r="GF127" s="8"/>
      <c r="GG127" s="8"/>
      <c r="GH127" s="8"/>
      <c r="GI127" s="8"/>
      <c r="GJ127" s="8"/>
      <c r="GK127" s="8"/>
      <c r="GL127" s="8"/>
      <c r="GM127" s="8"/>
      <c r="GN127" s="8"/>
      <c r="GO127" s="8"/>
      <c r="GP127" s="8"/>
      <c r="GQ127" s="8"/>
      <c r="GR127" s="8"/>
      <c r="GS127" s="8"/>
      <c r="GT127" s="8"/>
      <c r="GU127" s="8"/>
      <c r="GV127" s="8"/>
      <c r="GW127" s="8"/>
      <c r="GX127" s="8"/>
      <c r="GY127" s="8"/>
      <c r="GZ127" s="8"/>
      <c r="HA127" s="8"/>
      <c r="HB127" s="8"/>
      <c r="HC127" s="8"/>
      <c r="HD127" s="8"/>
      <c r="HE127" s="8"/>
      <c r="HF127" s="8"/>
      <c r="HG127" s="8"/>
      <c r="HH127" s="8"/>
      <c r="HI127" s="8"/>
      <c r="HJ127" s="8"/>
      <c r="HK127" s="8"/>
      <c r="HL127" s="8"/>
      <c r="HM127" s="8"/>
      <c r="HN127" s="8"/>
      <c r="HO127" s="8"/>
      <c r="HP127" s="8"/>
      <c r="HQ127" s="8"/>
      <c r="HR127" s="8"/>
      <c r="HS127" s="8"/>
      <c r="HT127" s="8"/>
      <c r="HU127" s="8"/>
      <c r="HV127" s="8"/>
      <c r="HW127" s="8"/>
      <c r="HX127" s="8"/>
      <c r="HY127" s="8"/>
      <c r="HZ127" s="8"/>
      <c r="IA127" s="8"/>
      <c r="IB127" s="8"/>
      <c r="IC127" s="8"/>
      <c r="ID127" s="8"/>
      <c r="IE127" s="8"/>
      <c r="IF127" s="8"/>
      <c r="IG127" s="8"/>
      <c r="IH127" s="8"/>
      <c r="II127" s="8"/>
      <c r="IJ127" s="8"/>
      <c r="IK127" s="8"/>
      <c r="IL127" s="8"/>
      <c r="IM127" s="8"/>
    </row>
    <row r="128" spans="6:247">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8"/>
      <c r="EI128" s="8"/>
      <c r="EJ128" s="8"/>
      <c r="EK128" s="8"/>
      <c r="EL128" s="8"/>
      <c r="EM128" s="8"/>
      <c r="EN128" s="8"/>
      <c r="EO128" s="8"/>
      <c r="EP128" s="8"/>
      <c r="EQ128" s="8"/>
      <c r="ER128" s="8"/>
      <c r="ES128" s="8"/>
      <c r="ET128" s="8"/>
      <c r="EU128" s="8"/>
      <c r="EV128" s="8"/>
      <c r="EW128" s="8"/>
      <c r="EX128" s="8"/>
      <c r="EY128" s="8"/>
      <c r="EZ128" s="8"/>
      <c r="FA128" s="8"/>
      <c r="FB128" s="8"/>
      <c r="FC128" s="8"/>
      <c r="FD128" s="8"/>
      <c r="FE128" s="8"/>
      <c r="FF128" s="8"/>
      <c r="FG128" s="8"/>
      <c r="FH128" s="8"/>
      <c r="FI128" s="8"/>
      <c r="FJ128" s="8"/>
      <c r="FK128" s="8"/>
      <c r="FL128" s="8"/>
      <c r="FM128" s="8"/>
      <c r="FN128" s="8"/>
      <c r="FO128" s="8"/>
      <c r="FP128" s="8"/>
      <c r="FQ128" s="8"/>
      <c r="FR128" s="8"/>
      <c r="FS128" s="8"/>
      <c r="FT128" s="8"/>
      <c r="FU128" s="8"/>
      <c r="FV128" s="8"/>
      <c r="FW128" s="8"/>
      <c r="FX128" s="8"/>
      <c r="FY128" s="8"/>
      <c r="FZ128" s="8"/>
      <c r="GA128" s="8"/>
      <c r="GB128" s="8"/>
      <c r="GC128" s="8"/>
      <c r="GD128" s="8"/>
      <c r="GE128" s="8"/>
      <c r="GF128" s="8"/>
      <c r="GG128" s="8"/>
      <c r="GH128" s="8"/>
      <c r="GI128" s="8"/>
      <c r="GJ128" s="8"/>
      <c r="GK128" s="8"/>
      <c r="GL128" s="8"/>
      <c r="GM128" s="8"/>
      <c r="GN128" s="8"/>
      <c r="GO128" s="8"/>
      <c r="GP128" s="8"/>
      <c r="GQ128" s="8"/>
      <c r="GR128" s="8"/>
      <c r="GS128" s="8"/>
      <c r="GT128" s="8"/>
      <c r="GU128" s="8"/>
      <c r="GV128" s="8"/>
      <c r="GW128" s="8"/>
      <c r="GX128" s="8"/>
      <c r="GY128" s="8"/>
      <c r="GZ128" s="8"/>
      <c r="HA128" s="8"/>
      <c r="HB128" s="8"/>
      <c r="HC128" s="8"/>
      <c r="HD128" s="8"/>
      <c r="HE128" s="8"/>
      <c r="HF128" s="8"/>
      <c r="HG128" s="8"/>
      <c r="HH128" s="8"/>
      <c r="HI128" s="8"/>
      <c r="HJ128" s="8"/>
      <c r="HK128" s="8"/>
      <c r="HL128" s="8"/>
      <c r="HM128" s="8"/>
      <c r="HN128" s="8"/>
      <c r="HO128" s="8"/>
      <c r="HP128" s="8"/>
      <c r="HQ128" s="8"/>
      <c r="HR128" s="8"/>
      <c r="HS128" s="8"/>
      <c r="HT128" s="8"/>
      <c r="HU128" s="8"/>
      <c r="HV128" s="8"/>
      <c r="HW128" s="8"/>
      <c r="HX128" s="8"/>
      <c r="HY128" s="8"/>
      <c r="HZ128" s="8"/>
      <c r="IA128" s="8"/>
      <c r="IB128" s="8"/>
      <c r="IC128" s="8"/>
      <c r="ID128" s="8"/>
      <c r="IE128" s="8"/>
      <c r="IF128" s="8"/>
      <c r="IG128" s="8"/>
      <c r="IH128" s="8"/>
      <c r="II128" s="8"/>
      <c r="IJ128" s="8"/>
      <c r="IK128" s="8"/>
      <c r="IL128" s="8"/>
      <c r="IM128" s="8"/>
    </row>
    <row r="129" spans="6:247">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8"/>
      <c r="EH129" s="8"/>
      <c r="EI129" s="8"/>
      <c r="EJ129" s="8"/>
      <c r="EK129" s="8"/>
      <c r="EL129" s="8"/>
      <c r="EM129" s="8"/>
      <c r="EN129" s="8"/>
      <c r="EO129" s="8"/>
      <c r="EP129" s="8"/>
      <c r="EQ129" s="8"/>
      <c r="ER129" s="8"/>
      <c r="ES129" s="8"/>
      <c r="ET129" s="8"/>
      <c r="EU129" s="8"/>
      <c r="EV129" s="8"/>
      <c r="EW129" s="8"/>
      <c r="EX129" s="8"/>
      <c r="EY129" s="8"/>
      <c r="EZ129" s="8"/>
      <c r="FA129" s="8"/>
      <c r="FB129" s="8"/>
      <c r="FC129" s="8"/>
      <c r="FD129" s="8"/>
      <c r="FE129" s="8"/>
      <c r="FF129" s="8"/>
      <c r="FG129" s="8"/>
      <c r="FH129" s="8"/>
      <c r="FI129" s="8"/>
      <c r="FJ129" s="8"/>
      <c r="FK129" s="8"/>
      <c r="FL129" s="8"/>
      <c r="FM129" s="8"/>
      <c r="FN129" s="8"/>
      <c r="FO129" s="8"/>
      <c r="FP129" s="8"/>
      <c r="FQ129" s="8"/>
      <c r="FR129" s="8"/>
      <c r="FS129" s="8"/>
      <c r="FT129" s="8"/>
      <c r="FU129" s="8"/>
      <c r="FV129" s="8"/>
      <c r="FW129" s="8"/>
      <c r="FX129" s="8"/>
      <c r="FY129" s="8"/>
      <c r="FZ129" s="8"/>
      <c r="GA129" s="8"/>
      <c r="GB129" s="8"/>
      <c r="GC129" s="8"/>
      <c r="GD129" s="8"/>
      <c r="GE129" s="8"/>
      <c r="GF129" s="8"/>
      <c r="GG129" s="8"/>
      <c r="GH129" s="8"/>
      <c r="GI129" s="8"/>
      <c r="GJ129" s="8"/>
      <c r="GK129" s="8"/>
      <c r="GL129" s="8"/>
      <c r="GM129" s="8"/>
      <c r="GN129" s="8"/>
      <c r="GO129" s="8"/>
      <c r="GP129" s="8"/>
      <c r="GQ129" s="8"/>
      <c r="GR129" s="8"/>
      <c r="GS129" s="8"/>
      <c r="GT129" s="8"/>
      <c r="GU129" s="8"/>
      <c r="GV129" s="8"/>
      <c r="GW129" s="8"/>
      <c r="GX129" s="8"/>
      <c r="GY129" s="8"/>
      <c r="GZ129" s="8"/>
      <c r="HA129" s="8"/>
      <c r="HB129" s="8"/>
      <c r="HC129" s="8"/>
      <c r="HD129" s="8"/>
      <c r="HE129" s="8"/>
      <c r="HF129" s="8"/>
      <c r="HG129" s="8"/>
      <c r="HH129" s="8"/>
      <c r="HI129" s="8"/>
      <c r="HJ129" s="8"/>
      <c r="HK129" s="8"/>
      <c r="HL129" s="8"/>
      <c r="HM129" s="8"/>
      <c r="HN129" s="8"/>
      <c r="HO129" s="8"/>
      <c r="HP129" s="8"/>
      <c r="HQ129" s="8"/>
      <c r="HR129" s="8"/>
      <c r="HS129" s="8"/>
      <c r="HT129" s="8"/>
      <c r="HU129" s="8"/>
      <c r="HV129" s="8"/>
      <c r="HW129" s="8"/>
      <c r="HX129" s="8"/>
      <c r="HY129" s="8"/>
      <c r="HZ129" s="8"/>
      <c r="IA129" s="8"/>
      <c r="IB129" s="8"/>
      <c r="IC129" s="8"/>
      <c r="ID129" s="8"/>
      <c r="IE129" s="8"/>
      <c r="IF129" s="8"/>
      <c r="IG129" s="8"/>
      <c r="IH129" s="8"/>
      <c r="II129" s="8"/>
      <c r="IJ129" s="8"/>
      <c r="IK129" s="8"/>
      <c r="IL129" s="8"/>
      <c r="IM129" s="8"/>
    </row>
    <row r="130" spans="6:247">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c r="ES130" s="8"/>
      <c r="ET130" s="8"/>
      <c r="EU130" s="8"/>
      <c r="EV130" s="8"/>
      <c r="EW130" s="8"/>
      <c r="EX130" s="8"/>
      <c r="EY130" s="8"/>
      <c r="EZ130" s="8"/>
      <c r="FA130" s="8"/>
      <c r="FB130" s="8"/>
      <c r="FC130" s="8"/>
      <c r="FD130" s="8"/>
      <c r="FE130" s="8"/>
      <c r="FF130" s="8"/>
      <c r="FG130" s="8"/>
      <c r="FH130" s="8"/>
      <c r="FI130" s="8"/>
      <c r="FJ130" s="8"/>
      <c r="FK130" s="8"/>
      <c r="FL130" s="8"/>
      <c r="FM130" s="8"/>
      <c r="FN130" s="8"/>
      <c r="FO130" s="8"/>
      <c r="FP130" s="8"/>
      <c r="FQ130" s="8"/>
      <c r="FR130" s="8"/>
      <c r="FS130" s="8"/>
      <c r="FT130" s="8"/>
      <c r="FU130" s="8"/>
      <c r="FV130" s="8"/>
      <c r="FW130" s="8"/>
      <c r="FX130" s="8"/>
      <c r="FY130" s="8"/>
      <c r="FZ130" s="8"/>
      <c r="GA130" s="8"/>
      <c r="GB130" s="8"/>
      <c r="GC130" s="8"/>
      <c r="GD130" s="8"/>
      <c r="GE130" s="8"/>
      <c r="GF130" s="8"/>
      <c r="GG130" s="8"/>
      <c r="GH130" s="8"/>
      <c r="GI130" s="8"/>
      <c r="GJ130" s="8"/>
      <c r="GK130" s="8"/>
      <c r="GL130" s="8"/>
      <c r="GM130" s="8"/>
      <c r="GN130" s="8"/>
      <c r="GO130" s="8"/>
      <c r="GP130" s="8"/>
      <c r="GQ130" s="8"/>
      <c r="GR130" s="8"/>
      <c r="GS130" s="8"/>
      <c r="GT130" s="8"/>
      <c r="GU130" s="8"/>
      <c r="GV130" s="8"/>
      <c r="GW130" s="8"/>
      <c r="GX130" s="8"/>
      <c r="GY130" s="8"/>
      <c r="GZ130" s="8"/>
      <c r="HA130" s="8"/>
      <c r="HB130" s="8"/>
      <c r="HC130" s="8"/>
      <c r="HD130" s="8"/>
      <c r="HE130" s="8"/>
      <c r="HF130" s="8"/>
      <c r="HG130" s="8"/>
      <c r="HH130" s="8"/>
      <c r="HI130" s="8"/>
      <c r="HJ130" s="8"/>
      <c r="HK130" s="8"/>
      <c r="HL130" s="8"/>
      <c r="HM130" s="8"/>
      <c r="HN130" s="8"/>
      <c r="HO130" s="8"/>
      <c r="HP130" s="8"/>
      <c r="HQ130" s="8"/>
      <c r="HR130" s="8"/>
      <c r="HS130" s="8"/>
      <c r="HT130" s="8"/>
      <c r="HU130" s="8"/>
      <c r="HV130" s="8"/>
      <c r="HW130" s="8"/>
      <c r="HX130" s="8"/>
      <c r="HY130" s="8"/>
      <c r="HZ130" s="8"/>
      <c r="IA130" s="8"/>
      <c r="IB130" s="8"/>
      <c r="IC130" s="8"/>
      <c r="ID130" s="8"/>
      <c r="IE130" s="8"/>
      <c r="IF130" s="8"/>
      <c r="IG130" s="8"/>
      <c r="IH130" s="8"/>
      <c r="II130" s="8"/>
      <c r="IJ130" s="8"/>
      <c r="IK130" s="8"/>
      <c r="IL130" s="8"/>
      <c r="IM130" s="8"/>
    </row>
    <row r="131" spans="6:247">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8"/>
      <c r="EI131" s="8"/>
      <c r="EJ131" s="8"/>
      <c r="EK131" s="8"/>
      <c r="EL131" s="8"/>
      <c r="EM131" s="8"/>
      <c r="EN131" s="8"/>
      <c r="EO131" s="8"/>
      <c r="EP131" s="8"/>
      <c r="EQ131" s="8"/>
      <c r="ER131" s="8"/>
      <c r="ES131" s="8"/>
      <c r="ET131" s="8"/>
      <c r="EU131" s="8"/>
      <c r="EV131" s="8"/>
      <c r="EW131" s="8"/>
      <c r="EX131" s="8"/>
      <c r="EY131" s="8"/>
      <c r="EZ131" s="8"/>
      <c r="FA131" s="8"/>
      <c r="FB131" s="8"/>
      <c r="FC131" s="8"/>
      <c r="FD131" s="8"/>
      <c r="FE131" s="8"/>
      <c r="FF131" s="8"/>
      <c r="FG131" s="8"/>
      <c r="FH131" s="8"/>
      <c r="FI131" s="8"/>
      <c r="FJ131" s="8"/>
      <c r="FK131" s="8"/>
      <c r="FL131" s="8"/>
      <c r="FM131" s="8"/>
      <c r="FN131" s="8"/>
      <c r="FO131" s="8"/>
      <c r="FP131" s="8"/>
      <c r="FQ131" s="8"/>
      <c r="FR131" s="8"/>
      <c r="FS131" s="8"/>
      <c r="FT131" s="8"/>
      <c r="FU131" s="8"/>
      <c r="FV131" s="8"/>
      <c r="FW131" s="8"/>
      <c r="FX131" s="8"/>
      <c r="FY131" s="8"/>
      <c r="FZ131" s="8"/>
      <c r="GA131" s="8"/>
      <c r="GB131" s="8"/>
      <c r="GC131" s="8"/>
      <c r="GD131" s="8"/>
      <c r="GE131" s="8"/>
      <c r="GF131" s="8"/>
      <c r="GG131" s="8"/>
      <c r="GH131" s="8"/>
      <c r="GI131" s="8"/>
      <c r="GJ131" s="8"/>
      <c r="GK131" s="8"/>
      <c r="GL131" s="8"/>
      <c r="GM131" s="8"/>
      <c r="GN131" s="8"/>
      <c r="GO131" s="8"/>
      <c r="GP131" s="8"/>
      <c r="GQ131" s="8"/>
      <c r="GR131" s="8"/>
      <c r="GS131" s="8"/>
      <c r="GT131" s="8"/>
      <c r="GU131" s="8"/>
      <c r="GV131" s="8"/>
      <c r="GW131" s="8"/>
      <c r="GX131" s="8"/>
      <c r="GY131" s="8"/>
      <c r="GZ131" s="8"/>
      <c r="HA131" s="8"/>
      <c r="HB131" s="8"/>
      <c r="HC131" s="8"/>
      <c r="HD131" s="8"/>
      <c r="HE131" s="8"/>
      <c r="HF131" s="8"/>
      <c r="HG131" s="8"/>
      <c r="HH131" s="8"/>
      <c r="HI131" s="8"/>
      <c r="HJ131" s="8"/>
      <c r="HK131" s="8"/>
      <c r="HL131" s="8"/>
      <c r="HM131" s="8"/>
      <c r="HN131" s="8"/>
      <c r="HO131" s="8"/>
      <c r="HP131" s="8"/>
      <c r="HQ131" s="8"/>
      <c r="HR131" s="8"/>
      <c r="HS131" s="8"/>
      <c r="HT131" s="8"/>
      <c r="HU131" s="8"/>
      <c r="HV131" s="8"/>
      <c r="HW131" s="8"/>
      <c r="HX131" s="8"/>
      <c r="HY131" s="8"/>
      <c r="HZ131" s="8"/>
      <c r="IA131" s="8"/>
      <c r="IB131" s="8"/>
      <c r="IC131" s="8"/>
      <c r="ID131" s="8"/>
      <c r="IE131" s="8"/>
      <c r="IF131" s="8"/>
      <c r="IG131" s="8"/>
      <c r="IH131" s="8"/>
      <c r="II131" s="8"/>
      <c r="IJ131" s="8"/>
      <c r="IK131" s="8"/>
      <c r="IL131" s="8"/>
      <c r="IM131" s="8"/>
    </row>
    <row r="132" spans="6:247">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c r="ES132" s="8"/>
      <c r="ET132" s="8"/>
      <c r="EU132" s="8"/>
      <c r="EV132" s="8"/>
      <c r="EW132" s="8"/>
      <c r="EX132" s="8"/>
      <c r="EY132" s="8"/>
      <c r="EZ132" s="8"/>
      <c r="FA132" s="8"/>
      <c r="FB132" s="8"/>
      <c r="FC132" s="8"/>
      <c r="FD132" s="8"/>
      <c r="FE132" s="8"/>
      <c r="FF132" s="8"/>
      <c r="FG132" s="8"/>
      <c r="FH132" s="8"/>
      <c r="FI132" s="8"/>
      <c r="FJ132" s="8"/>
      <c r="FK132" s="8"/>
      <c r="FL132" s="8"/>
      <c r="FM132" s="8"/>
      <c r="FN132" s="8"/>
      <c r="FO132" s="8"/>
      <c r="FP132" s="8"/>
      <c r="FQ132" s="8"/>
      <c r="FR132" s="8"/>
      <c r="FS132" s="8"/>
      <c r="FT132" s="8"/>
      <c r="FU132" s="8"/>
      <c r="FV132" s="8"/>
      <c r="FW132" s="8"/>
      <c r="FX132" s="8"/>
      <c r="FY132" s="8"/>
      <c r="FZ132" s="8"/>
      <c r="GA132" s="8"/>
      <c r="GB132" s="8"/>
      <c r="GC132" s="8"/>
      <c r="GD132" s="8"/>
      <c r="GE132" s="8"/>
      <c r="GF132" s="8"/>
      <c r="GG132" s="8"/>
      <c r="GH132" s="8"/>
      <c r="GI132" s="8"/>
      <c r="GJ132" s="8"/>
      <c r="GK132" s="8"/>
      <c r="GL132" s="8"/>
      <c r="GM132" s="8"/>
      <c r="GN132" s="8"/>
      <c r="GO132" s="8"/>
      <c r="GP132" s="8"/>
      <c r="GQ132" s="8"/>
      <c r="GR132" s="8"/>
      <c r="GS132" s="8"/>
      <c r="GT132" s="8"/>
      <c r="GU132" s="8"/>
      <c r="GV132" s="8"/>
      <c r="GW132" s="8"/>
      <c r="GX132" s="8"/>
      <c r="GY132" s="8"/>
      <c r="GZ132" s="8"/>
      <c r="HA132" s="8"/>
      <c r="HB132" s="8"/>
      <c r="HC132" s="8"/>
      <c r="HD132" s="8"/>
      <c r="HE132" s="8"/>
      <c r="HF132" s="8"/>
      <c r="HG132" s="8"/>
      <c r="HH132" s="8"/>
      <c r="HI132" s="8"/>
      <c r="HJ132" s="8"/>
      <c r="HK132" s="8"/>
      <c r="HL132" s="8"/>
      <c r="HM132" s="8"/>
      <c r="HN132" s="8"/>
      <c r="HO132" s="8"/>
      <c r="HP132" s="8"/>
      <c r="HQ132" s="8"/>
      <c r="HR132" s="8"/>
      <c r="HS132" s="8"/>
      <c r="HT132" s="8"/>
      <c r="HU132" s="8"/>
      <c r="HV132" s="8"/>
      <c r="HW132" s="8"/>
      <c r="HX132" s="8"/>
      <c r="HY132" s="8"/>
      <c r="HZ132" s="8"/>
      <c r="IA132" s="8"/>
      <c r="IB132" s="8"/>
      <c r="IC132" s="8"/>
      <c r="ID132" s="8"/>
      <c r="IE132" s="8"/>
      <c r="IF132" s="8"/>
      <c r="IG132" s="8"/>
      <c r="IH132" s="8"/>
      <c r="II132" s="8"/>
      <c r="IJ132" s="8"/>
      <c r="IK132" s="8"/>
      <c r="IL132" s="8"/>
      <c r="IM132" s="8"/>
    </row>
    <row r="133" spans="6:247">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8"/>
      <c r="EI133" s="8"/>
      <c r="EJ133" s="8"/>
      <c r="EK133" s="8"/>
      <c r="EL133" s="8"/>
      <c r="EM133" s="8"/>
      <c r="EN133" s="8"/>
      <c r="EO133" s="8"/>
      <c r="EP133" s="8"/>
      <c r="EQ133" s="8"/>
      <c r="ER133" s="8"/>
      <c r="ES133" s="8"/>
      <c r="ET133" s="8"/>
      <c r="EU133" s="8"/>
      <c r="EV133" s="8"/>
      <c r="EW133" s="8"/>
      <c r="EX133" s="8"/>
      <c r="EY133" s="8"/>
      <c r="EZ133" s="8"/>
      <c r="FA133" s="8"/>
      <c r="FB133" s="8"/>
      <c r="FC133" s="8"/>
      <c r="FD133" s="8"/>
      <c r="FE133" s="8"/>
      <c r="FF133" s="8"/>
      <c r="FG133" s="8"/>
      <c r="FH133" s="8"/>
      <c r="FI133" s="8"/>
      <c r="FJ133" s="8"/>
      <c r="FK133" s="8"/>
      <c r="FL133" s="8"/>
      <c r="FM133" s="8"/>
      <c r="FN133" s="8"/>
      <c r="FO133" s="8"/>
      <c r="FP133" s="8"/>
      <c r="FQ133" s="8"/>
      <c r="FR133" s="8"/>
      <c r="FS133" s="8"/>
      <c r="FT133" s="8"/>
      <c r="FU133" s="8"/>
      <c r="FV133" s="8"/>
      <c r="FW133" s="8"/>
      <c r="FX133" s="8"/>
      <c r="FY133" s="8"/>
      <c r="FZ133" s="8"/>
      <c r="GA133" s="8"/>
      <c r="GB133" s="8"/>
      <c r="GC133" s="8"/>
      <c r="GD133" s="8"/>
      <c r="GE133" s="8"/>
      <c r="GF133" s="8"/>
      <c r="GG133" s="8"/>
      <c r="GH133" s="8"/>
      <c r="GI133" s="8"/>
      <c r="GJ133" s="8"/>
      <c r="GK133" s="8"/>
      <c r="GL133" s="8"/>
      <c r="GM133" s="8"/>
      <c r="GN133" s="8"/>
      <c r="GO133" s="8"/>
      <c r="GP133" s="8"/>
      <c r="GQ133" s="8"/>
      <c r="GR133" s="8"/>
      <c r="GS133" s="8"/>
      <c r="GT133" s="8"/>
      <c r="GU133" s="8"/>
      <c r="GV133" s="8"/>
      <c r="GW133" s="8"/>
      <c r="GX133" s="8"/>
      <c r="GY133" s="8"/>
      <c r="GZ133" s="8"/>
      <c r="HA133" s="8"/>
      <c r="HB133" s="8"/>
      <c r="HC133" s="8"/>
      <c r="HD133" s="8"/>
      <c r="HE133" s="8"/>
      <c r="HF133" s="8"/>
      <c r="HG133" s="8"/>
      <c r="HH133" s="8"/>
      <c r="HI133" s="8"/>
      <c r="HJ133" s="8"/>
      <c r="HK133" s="8"/>
      <c r="HL133" s="8"/>
      <c r="HM133" s="8"/>
      <c r="HN133" s="8"/>
      <c r="HO133" s="8"/>
      <c r="HP133" s="8"/>
      <c r="HQ133" s="8"/>
      <c r="HR133" s="8"/>
      <c r="HS133" s="8"/>
      <c r="HT133" s="8"/>
      <c r="HU133" s="8"/>
      <c r="HV133" s="8"/>
      <c r="HW133" s="8"/>
      <c r="HX133" s="8"/>
      <c r="HY133" s="8"/>
      <c r="HZ133" s="8"/>
      <c r="IA133" s="8"/>
      <c r="IB133" s="8"/>
      <c r="IC133" s="8"/>
      <c r="ID133" s="8"/>
      <c r="IE133" s="8"/>
      <c r="IF133" s="8"/>
      <c r="IG133" s="8"/>
      <c r="IH133" s="8"/>
      <c r="II133" s="8"/>
      <c r="IJ133" s="8"/>
      <c r="IK133" s="8"/>
      <c r="IL133" s="8"/>
      <c r="IM133" s="8"/>
    </row>
    <row r="134" spans="6:247">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c r="DG134" s="8"/>
      <c r="DH134" s="8"/>
      <c r="DI134" s="8"/>
      <c r="DJ134" s="8"/>
      <c r="DK134" s="8"/>
      <c r="DL134" s="8"/>
      <c r="DM134" s="8"/>
      <c r="DN134" s="8"/>
      <c r="DO134" s="8"/>
      <c r="DP134" s="8"/>
      <c r="DQ134" s="8"/>
      <c r="DR134" s="8"/>
      <c r="DS134" s="8"/>
      <c r="DT134" s="8"/>
      <c r="DU134" s="8"/>
      <c r="DV134" s="8"/>
      <c r="DW134" s="8"/>
      <c r="DX134" s="8"/>
      <c r="DY134" s="8"/>
      <c r="DZ134" s="8"/>
      <c r="EA134" s="8"/>
      <c r="EB134" s="8"/>
      <c r="EC134" s="8"/>
      <c r="ED134" s="8"/>
      <c r="EE134" s="8"/>
      <c r="EF134" s="8"/>
      <c r="EG134" s="8"/>
      <c r="EH134" s="8"/>
      <c r="EI134" s="8"/>
      <c r="EJ134" s="8"/>
      <c r="EK134" s="8"/>
      <c r="EL134" s="8"/>
      <c r="EM134" s="8"/>
      <c r="EN134" s="8"/>
      <c r="EO134" s="8"/>
      <c r="EP134" s="8"/>
      <c r="EQ134" s="8"/>
      <c r="ER134" s="8"/>
      <c r="ES134" s="8"/>
      <c r="ET134" s="8"/>
      <c r="EU134" s="8"/>
      <c r="EV134" s="8"/>
      <c r="EW134" s="8"/>
      <c r="EX134" s="8"/>
      <c r="EY134" s="8"/>
      <c r="EZ134" s="8"/>
      <c r="FA134" s="8"/>
      <c r="FB134" s="8"/>
      <c r="FC134" s="8"/>
      <c r="FD134" s="8"/>
      <c r="FE134" s="8"/>
      <c r="FF134" s="8"/>
      <c r="FG134" s="8"/>
      <c r="FH134" s="8"/>
      <c r="FI134" s="8"/>
      <c r="FJ134" s="8"/>
      <c r="FK134" s="8"/>
      <c r="FL134" s="8"/>
      <c r="FM134" s="8"/>
      <c r="FN134" s="8"/>
      <c r="FO134" s="8"/>
      <c r="FP134" s="8"/>
      <c r="FQ134" s="8"/>
      <c r="FR134" s="8"/>
      <c r="FS134" s="8"/>
      <c r="FT134" s="8"/>
      <c r="FU134" s="8"/>
      <c r="FV134" s="8"/>
      <c r="FW134" s="8"/>
      <c r="FX134" s="8"/>
      <c r="FY134" s="8"/>
      <c r="FZ134" s="8"/>
      <c r="GA134" s="8"/>
      <c r="GB134" s="8"/>
      <c r="GC134" s="8"/>
      <c r="GD134" s="8"/>
      <c r="GE134" s="8"/>
      <c r="GF134" s="8"/>
      <c r="GG134" s="8"/>
      <c r="GH134" s="8"/>
      <c r="GI134" s="8"/>
      <c r="GJ134" s="8"/>
      <c r="GK134" s="8"/>
      <c r="GL134" s="8"/>
      <c r="GM134" s="8"/>
      <c r="GN134" s="8"/>
      <c r="GO134" s="8"/>
      <c r="GP134" s="8"/>
      <c r="GQ134" s="8"/>
      <c r="GR134" s="8"/>
      <c r="GS134" s="8"/>
      <c r="GT134" s="8"/>
      <c r="GU134" s="8"/>
      <c r="GV134" s="8"/>
      <c r="GW134" s="8"/>
      <c r="GX134" s="8"/>
      <c r="GY134" s="8"/>
      <c r="GZ134" s="8"/>
      <c r="HA134" s="8"/>
      <c r="HB134" s="8"/>
      <c r="HC134" s="8"/>
      <c r="HD134" s="8"/>
      <c r="HE134" s="8"/>
      <c r="HF134" s="8"/>
      <c r="HG134" s="8"/>
      <c r="HH134" s="8"/>
      <c r="HI134" s="8"/>
      <c r="HJ134" s="8"/>
      <c r="HK134" s="8"/>
      <c r="HL134" s="8"/>
      <c r="HM134" s="8"/>
      <c r="HN134" s="8"/>
      <c r="HO134" s="8"/>
      <c r="HP134" s="8"/>
      <c r="HQ134" s="8"/>
      <c r="HR134" s="8"/>
      <c r="HS134" s="8"/>
      <c r="HT134" s="8"/>
      <c r="HU134" s="8"/>
      <c r="HV134" s="8"/>
      <c r="HW134" s="8"/>
      <c r="HX134" s="8"/>
      <c r="HY134" s="8"/>
      <c r="HZ134" s="8"/>
      <c r="IA134" s="8"/>
      <c r="IB134" s="8"/>
      <c r="IC134" s="8"/>
      <c r="ID134" s="8"/>
      <c r="IE134" s="8"/>
      <c r="IF134" s="8"/>
      <c r="IG134" s="8"/>
      <c r="IH134" s="8"/>
      <c r="II134" s="8"/>
      <c r="IJ134" s="8"/>
      <c r="IK134" s="8"/>
      <c r="IL134" s="8"/>
      <c r="IM134" s="8"/>
    </row>
    <row r="135" spans="6:247">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c r="CG135" s="8"/>
      <c r="CH135" s="8"/>
      <c r="CI135" s="8"/>
      <c r="CJ135" s="8"/>
      <c r="CK135" s="8"/>
      <c r="CL135" s="8"/>
      <c r="CM135" s="8"/>
      <c r="CN135" s="8"/>
      <c r="CO135" s="8"/>
      <c r="CP135" s="8"/>
      <c r="CQ135" s="8"/>
      <c r="CR135" s="8"/>
      <c r="CS135" s="8"/>
      <c r="CT135" s="8"/>
      <c r="CU135" s="8"/>
      <c r="CV135" s="8"/>
      <c r="CW135" s="8"/>
      <c r="CX135" s="8"/>
      <c r="CY135" s="8"/>
      <c r="CZ135" s="8"/>
      <c r="DA135" s="8"/>
      <c r="DB135" s="8"/>
      <c r="DC135" s="8"/>
      <c r="DD135" s="8"/>
      <c r="DE135" s="8"/>
      <c r="DF135" s="8"/>
      <c r="DG135" s="8"/>
      <c r="DH135" s="8"/>
      <c r="DI135" s="8"/>
      <c r="DJ135" s="8"/>
      <c r="DK135" s="8"/>
      <c r="DL135" s="8"/>
      <c r="DM135" s="8"/>
      <c r="DN135" s="8"/>
      <c r="DO135" s="8"/>
      <c r="DP135" s="8"/>
      <c r="DQ135" s="8"/>
      <c r="DR135" s="8"/>
      <c r="DS135" s="8"/>
      <c r="DT135" s="8"/>
      <c r="DU135" s="8"/>
      <c r="DV135" s="8"/>
      <c r="DW135" s="8"/>
      <c r="DX135" s="8"/>
      <c r="DY135" s="8"/>
      <c r="DZ135" s="8"/>
      <c r="EA135" s="8"/>
      <c r="EB135" s="8"/>
      <c r="EC135" s="8"/>
      <c r="ED135" s="8"/>
      <c r="EE135" s="8"/>
      <c r="EF135" s="8"/>
      <c r="EG135" s="8"/>
      <c r="EH135" s="8"/>
      <c r="EI135" s="8"/>
      <c r="EJ135" s="8"/>
      <c r="EK135" s="8"/>
      <c r="EL135" s="8"/>
      <c r="EM135" s="8"/>
      <c r="EN135" s="8"/>
      <c r="EO135" s="8"/>
      <c r="EP135" s="8"/>
      <c r="EQ135" s="8"/>
      <c r="ER135" s="8"/>
      <c r="ES135" s="8"/>
      <c r="ET135" s="8"/>
      <c r="EU135" s="8"/>
      <c r="EV135" s="8"/>
      <c r="EW135" s="8"/>
      <c r="EX135" s="8"/>
      <c r="EY135" s="8"/>
      <c r="EZ135" s="8"/>
      <c r="FA135" s="8"/>
      <c r="FB135" s="8"/>
      <c r="FC135" s="8"/>
      <c r="FD135" s="8"/>
      <c r="FE135" s="8"/>
      <c r="FF135" s="8"/>
      <c r="FG135" s="8"/>
      <c r="FH135" s="8"/>
      <c r="FI135" s="8"/>
      <c r="FJ135" s="8"/>
      <c r="FK135" s="8"/>
      <c r="FL135" s="8"/>
      <c r="FM135" s="8"/>
      <c r="FN135" s="8"/>
      <c r="FO135" s="8"/>
      <c r="FP135" s="8"/>
      <c r="FQ135" s="8"/>
      <c r="FR135" s="8"/>
      <c r="FS135" s="8"/>
      <c r="FT135" s="8"/>
      <c r="FU135" s="8"/>
      <c r="FV135" s="8"/>
      <c r="FW135" s="8"/>
      <c r="FX135" s="8"/>
      <c r="FY135" s="8"/>
      <c r="FZ135" s="8"/>
      <c r="GA135" s="8"/>
      <c r="GB135" s="8"/>
      <c r="GC135" s="8"/>
      <c r="GD135" s="8"/>
      <c r="GE135" s="8"/>
      <c r="GF135" s="8"/>
      <c r="GG135" s="8"/>
      <c r="GH135" s="8"/>
      <c r="GI135" s="8"/>
      <c r="GJ135" s="8"/>
      <c r="GK135" s="8"/>
      <c r="GL135" s="8"/>
      <c r="GM135" s="8"/>
      <c r="GN135" s="8"/>
      <c r="GO135" s="8"/>
      <c r="GP135" s="8"/>
      <c r="GQ135" s="8"/>
      <c r="GR135" s="8"/>
      <c r="GS135" s="8"/>
      <c r="GT135" s="8"/>
      <c r="GU135" s="8"/>
      <c r="GV135" s="8"/>
      <c r="GW135" s="8"/>
      <c r="GX135" s="8"/>
      <c r="GY135" s="8"/>
      <c r="GZ135" s="8"/>
      <c r="HA135" s="8"/>
      <c r="HB135" s="8"/>
      <c r="HC135" s="8"/>
      <c r="HD135" s="8"/>
      <c r="HE135" s="8"/>
      <c r="HF135" s="8"/>
      <c r="HG135" s="8"/>
      <c r="HH135" s="8"/>
      <c r="HI135" s="8"/>
      <c r="HJ135" s="8"/>
      <c r="HK135" s="8"/>
      <c r="HL135" s="8"/>
      <c r="HM135" s="8"/>
      <c r="HN135" s="8"/>
      <c r="HO135" s="8"/>
      <c r="HP135" s="8"/>
      <c r="HQ135" s="8"/>
      <c r="HR135" s="8"/>
      <c r="HS135" s="8"/>
      <c r="HT135" s="8"/>
      <c r="HU135" s="8"/>
      <c r="HV135" s="8"/>
      <c r="HW135" s="8"/>
      <c r="HX135" s="8"/>
      <c r="HY135" s="8"/>
      <c r="HZ135" s="8"/>
      <c r="IA135" s="8"/>
      <c r="IB135" s="8"/>
      <c r="IC135" s="8"/>
      <c r="ID135" s="8"/>
      <c r="IE135" s="8"/>
      <c r="IF135" s="8"/>
      <c r="IG135" s="8"/>
      <c r="IH135" s="8"/>
      <c r="II135" s="8"/>
      <c r="IJ135" s="8"/>
      <c r="IK135" s="8"/>
      <c r="IL135" s="8"/>
      <c r="IM135" s="8"/>
    </row>
    <row r="136" spans="6:247">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c r="CX136" s="8"/>
      <c r="CY136" s="8"/>
      <c r="CZ136" s="8"/>
      <c r="DA136" s="8"/>
      <c r="DB136" s="8"/>
      <c r="DC136" s="8"/>
      <c r="DD136" s="8"/>
      <c r="DE136" s="8"/>
      <c r="DF136" s="8"/>
      <c r="DG136" s="8"/>
      <c r="DH136" s="8"/>
      <c r="DI136" s="8"/>
      <c r="DJ136" s="8"/>
      <c r="DK136" s="8"/>
      <c r="DL136" s="8"/>
      <c r="DM136" s="8"/>
      <c r="DN136" s="8"/>
      <c r="DO136" s="8"/>
      <c r="DP136" s="8"/>
      <c r="DQ136" s="8"/>
      <c r="DR136" s="8"/>
      <c r="DS136" s="8"/>
      <c r="DT136" s="8"/>
      <c r="DU136" s="8"/>
      <c r="DV136" s="8"/>
      <c r="DW136" s="8"/>
      <c r="DX136" s="8"/>
      <c r="DY136" s="8"/>
      <c r="DZ136" s="8"/>
      <c r="EA136" s="8"/>
      <c r="EB136" s="8"/>
      <c r="EC136" s="8"/>
      <c r="ED136" s="8"/>
      <c r="EE136" s="8"/>
      <c r="EF136" s="8"/>
      <c r="EG136" s="8"/>
      <c r="EH136" s="8"/>
      <c r="EI136" s="8"/>
      <c r="EJ136" s="8"/>
      <c r="EK136" s="8"/>
      <c r="EL136" s="8"/>
      <c r="EM136" s="8"/>
      <c r="EN136" s="8"/>
      <c r="EO136" s="8"/>
      <c r="EP136" s="8"/>
      <c r="EQ136" s="8"/>
      <c r="ER136" s="8"/>
      <c r="ES136" s="8"/>
      <c r="ET136" s="8"/>
      <c r="EU136" s="8"/>
      <c r="EV136" s="8"/>
      <c r="EW136" s="8"/>
      <c r="EX136" s="8"/>
      <c r="EY136" s="8"/>
      <c r="EZ136" s="8"/>
      <c r="FA136" s="8"/>
      <c r="FB136" s="8"/>
      <c r="FC136" s="8"/>
      <c r="FD136" s="8"/>
      <c r="FE136" s="8"/>
      <c r="FF136" s="8"/>
      <c r="FG136" s="8"/>
      <c r="FH136" s="8"/>
      <c r="FI136" s="8"/>
      <c r="FJ136" s="8"/>
      <c r="FK136" s="8"/>
      <c r="FL136" s="8"/>
      <c r="FM136" s="8"/>
      <c r="FN136" s="8"/>
      <c r="FO136" s="8"/>
      <c r="FP136" s="8"/>
      <c r="FQ136" s="8"/>
      <c r="FR136" s="8"/>
      <c r="FS136" s="8"/>
      <c r="FT136" s="8"/>
      <c r="FU136" s="8"/>
      <c r="FV136" s="8"/>
      <c r="FW136" s="8"/>
      <c r="FX136" s="8"/>
      <c r="FY136" s="8"/>
      <c r="FZ136" s="8"/>
      <c r="GA136" s="8"/>
      <c r="GB136" s="8"/>
      <c r="GC136" s="8"/>
      <c r="GD136" s="8"/>
      <c r="GE136" s="8"/>
      <c r="GF136" s="8"/>
      <c r="GG136" s="8"/>
      <c r="GH136" s="8"/>
      <c r="GI136" s="8"/>
      <c r="GJ136" s="8"/>
      <c r="GK136" s="8"/>
      <c r="GL136" s="8"/>
      <c r="GM136" s="8"/>
      <c r="GN136" s="8"/>
      <c r="GO136" s="8"/>
      <c r="GP136" s="8"/>
      <c r="GQ136" s="8"/>
      <c r="GR136" s="8"/>
      <c r="GS136" s="8"/>
      <c r="GT136" s="8"/>
      <c r="GU136" s="8"/>
      <c r="GV136" s="8"/>
      <c r="GW136" s="8"/>
      <c r="GX136" s="8"/>
      <c r="GY136" s="8"/>
      <c r="GZ136" s="8"/>
      <c r="HA136" s="8"/>
      <c r="HB136" s="8"/>
      <c r="HC136" s="8"/>
      <c r="HD136" s="8"/>
      <c r="HE136" s="8"/>
      <c r="HF136" s="8"/>
      <c r="HG136" s="8"/>
      <c r="HH136" s="8"/>
      <c r="HI136" s="8"/>
      <c r="HJ136" s="8"/>
      <c r="HK136" s="8"/>
      <c r="HL136" s="8"/>
      <c r="HM136" s="8"/>
      <c r="HN136" s="8"/>
      <c r="HO136" s="8"/>
      <c r="HP136" s="8"/>
      <c r="HQ136" s="8"/>
      <c r="HR136" s="8"/>
      <c r="HS136" s="8"/>
      <c r="HT136" s="8"/>
      <c r="HU136" s="8"/>
      <c r="HV136" s="8"/>
      <c r="HW136" s="8"/>
      <c r="HX136" s="8"/>
      <c r="HY136" s="8"/>
      <c r="HZ136" s="8"/>
      <c r="IA136" s="8"/>
      <c r="IB136" s="8"/>
      <c r="IC136" s="8"/>
      <c r="ID136" s="8"/>
      <c r="IE136" s="8"/>
      <c r="IF136" s="8"/>
      <c r="IG136" s="8"/>
      <c r="IH136" s="8"/>
      <c r="II136" s="8"/>
      <c r="IJ136" s="8"/>
      <c r="IK136" s="8"/>
      <c r="IL136" s="8"/>
      <c r="IM136" s="8"/>
    </row>
    <row r="137" spans="6:247">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c r="CG137" s="8"/>
      <c r="CH137" s="8"/>
      <c r="CI137" s="8"/>
      <c r="CJ137" s="8"/>
      <c r="CK137" s="8"/>
      <c r="CL137" s="8"/>
      <c r="CM137" s="8"/>
      <c r="CN137" s="8"/>
      <c r="CO137" s="8"/>
      <c r="CP137" s="8"/>
      <c r="CQ137" s="8"/>
      <c r="CR137" s="8"/>
      <c r="CS137" s="8"/>
      <c r="CT137" s="8"/>
      <c r="CU137" s="8"/>
      <c r="CV137" s="8"/>
      <c r="CW137" s="8"/>
      <c r="CX137" s="8"/>
      <c r="CY137" s="8"/>
      <c r="CZ137" s="8"/>
      <c r="DA137" s="8"/>
      <c r="DB137" s="8"/>
      <c r="DC137" s="8"/>
      <c r="DD137" s="8"/>
      <c r="DE137" s="8"/>
      <c r="DF137" s="8"/>
      <c r="DG137" s="8"/>
      <c r="DH137" s="8"/>
      <c r="DI137" s="8"/>
      <c r="DJ137" s="8"/>
      <c r="DK137" s="8"/>
      <c r="DL137" s="8"/>
      <c r="DM137" s="8"/>
      <c r="DN137" s="8"/>
      <c r="DO137" s="8"/>
      <c r="DP137" s="8"/>
      <c r="DQ137" s="8"/>
      <c r="DR137" s="8"/>
      <c r="DS137" s="8"/>
      <c r="DT137" s="8"/>
      <c r="DU137" s="8"/>
      <c r="DV137" s="8"/>
      <c r="DW137" s="8"/>
      <c r="DX137" s="8"/>
      <c r="DY137" s="8"/>
      <c r="DZ137" s="8"/>
      <c r="EA137" s="8"/>
      <c r="EB137" s="8"/>
      <c r="EC137" s="8"/>
      <c r="ED137" s="8"/>
      <c r="EE137" s="8"/>
      <c r="EF137" s="8"/>
      <c r="EG137" s="8"/>
      <c r="EH137" s="8"/>
      <c r="EI137" s="8"/>
      <c r="EJ137" s="8"/>
      <c r="EK137" s="8"/>
      <c r="EL137" s="8"/>
      <c r="EM137" s="8"/>
      <c r="EN137" s="8"/>
      <c r="EO137" s="8"/>
      <c r="EP137" s="8"/>
      <c r="EQ137" s="8"/>
      <c r="ER137" s="8"/>
      <c r="ES137" s="8"/>
      <c r="ET137" s="8"/>
      <c r="EU137" s="8"/>
      <c r="EV137" s="8"/>
      <c r="EW137" s="8"/>
      <c r="EX137" s="8"/>
      <c r="EY137" s="8"/>
      <c r="EZ137" s="8"/>
      <c r="FA137" s="8"/>
      <c r="FB137" s="8"/>
      <c r="FC137" s="8"/>
      <c r="FD137" s="8"/>
      <c r="FE137" s="8"/>
      <c r="FF137" s="8"/>
      <c r="FG137" s="8"/>
      <c r="FH137" s="8"/>
      <c r="FI137" s="8"/>
      <c r="FJ137" s="8"/>
      <c r="FK137" s="8"/>
      <c r="FL137" s="8"/>
      <c r="FM137" s="8"/>
      <c r="FN137" s="8"/>
      <c r="FO137" s="8"/>
      <c r="FP137" s="8"/>
      <c r="FQ137" s="8"/>
      <c r="FR137" s="8"/>
      <c r="FS137" s="8"/>
      <c r="FT137" s="8"/>
      <c r="FU137" s="8"/>
      <c r="FV137" s="8"/>
      <c r="FW137" s="8"/>
      <c r="FX137" s="8"/>
      <c r="FY137" s="8"/>
      <c r="FZ137" s="8"/>
      <c r="GA137" s="8"/>
      <c r="GB137" s="8"/>
      <c r="GC137" s="8"/>
      <c r="GD137" s="8"/>
      <c r="GE137" s="8"/>
      <c r="GF137" s="8"/>
      <c r="GG137" s="8"/>
      <c r="GH137" s="8"/>
      <c r="GI137" s="8"/>
      <c r="GJ137" s="8"/>
      <c r="GK137" s="8"/>
      <c r="GL137" s="8"/>
      <c r="GM137" s="8"/>
      <c r="GN137" s="8"/>
      <c r="GO137" s="8"/>
      <c r="GP137" s="8"/>
      <c r="GQ137" s="8"/>
      <c r="GR137" s="8"/>
      <c r="GS137" s="8"/>
      <c r="GT137" s="8"/>
      <c r="GU137" s="8"/>
      <c r="GV137" s="8"/>
      <c r="GW137" s="8"/>
      <c r="GX137" s="8"/>
      <c r="GY137" s="8"/>
      <c r="GZ137" s="8"/>
      <c r="HA137" s="8"/>
      <c r="HB137" s="8"/>
      <c r="HC137" s="8"/>
      <c r="HD137" s="8"/>
      <c r="HE137" s="8"/>
      <c r="HF137" s="8"/>
      <c r="HG137" s="8"/>
      <c r="HH137" s="8"/>
      <c r="HI137" s="8"/>
      <c r="HJ137" s="8"/>
      <c r="HK137" s="8"/>
      <c r="HL137" s="8"/>
      <c r="HM137" s="8"/>
      <c r="HN137" s="8"/>
      <c r="HO137" s="8"/>
      <c r="HP137" s="8"/>
      <c r="HQ137" s="8"/>
      <c r="HR137" s="8"/>
      <c r="HS137" s="8"/>
      <c r="HT137" s="8"/>
      <c r="HU137" s="8"/>
      <c r="HV137" s="8"/>
      <c r="HW137" s="8"/>
      <c r="HX137" s="8"/>
      <c r="HY137" s="8"/>
      <c r="HZ137" s="8"/>
      <c r="IA137" s="8"/>
      <c r="IB137" s="8"/>
      <c r="IC137" s="8"/>
      <c r="ID137" s="8"/>
      <c r="IE137" s="8"/>
      <c r="IF137" s="8"/>
      <c r="IG137" s="8"/>
      <c r="IH137" s="8"/>
      <c r="II137" s="8"/>
      <c r="IJ137" s="8"/>
      <c r="IK137" s="8"/>
      <c r="IL137" s="8"/>
      <c r="IM137" s="8"/>
    </row>
    <row r="138" spans="6:247">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c r="DP138" s="8"/>
      <c r="DQ138" s="8"/>
      <c r="DR138" s="8"/>
      <c r="DS138" s="8"/>
      <c r="DT138" s="8"/>
      <c r="DU138" s="8"/>
      <c r="DV138" s="8"/>
      <c r="DW138" s="8"/>
      <c r="DX138" s="8"/>
      <c r="DY138" s="8"/>
      <c r="DZ138" s="8"/>
      <c r="EA138" s="8"/>
      <c r="EB138" s="8"/>
      <c r="EC138" s="8"/>
      <c r="ED138" s="8"/>
      <c r="EE138" s="8"/>
      <c r="EF138" s="8"/>
      <c r="EG138" s="8"/>
      <c r="EH138" s="8"/>
      <c r="EI138" s="8"/>
      <c r="EJ138" s="8"/>
      <c r="EK138" s="8"/>
      <c r="EL138" s="8"/>
      <c r="EM138" s="8"/>
      <c r="EN138" s="8"/>
      <c r="EO138" s="8"/>
      <c r="EP138" s="8"/>
      <c r="EQ138" s="8"/>
      <c r="ER138" s="8"/>
      <c r="ES138" s="8"/>
      <c r="ET138" s="8"/>
      <c r="EU138" s="8"/>
      <c r="EV138" s="8"/>
      <c r="EW138" s="8"/>
      <c r="EX138" s="8"/>
      <c r="EY138" s="8"/>
      <c r="EZ138" s="8"/>
      <c r="FA138" s="8"/>
      <c r="FB138" s="8"/>
      <c r="FC138" s="8"/>
      <c r="FD138" s="8"/>
      <c r="FE138" s="8"/>
      <c r="FF138" s="8"/>
      <c r="FG138" s="8"/>
      <c r="FH138" s="8"/>
      <c r="FI138" s="8"/>
      <c r="FJ138" s="8"/>
      <c r="FK138" s="8"/>
      <c r="FL138" s="8"/>
      <c r="FM138" s="8"/>
      <c r="FN138" s="8"/>
      <c r="FO138" s="8"/>
      <c r="FP138" s="8"/>
      <c r="FQ138" s="8"/>
      <c r="FR138" s="8"/>
      <c r="FS138" s="8"/>
      <c r="FT138" s="8"/>
      <c r="FU138" s="8"/>
      <c r="FV138" s="8"/>
      <c r="FW138" s="8"/>
      <c r="FX138" s="8"/>
      <c r="FY138" s="8"/>
      <c r="FZ138" s="8"/>
      <c r="GA138" s="8"/>
      <c r="GB138" s="8"/>
      <c r="GC138" s="8"/>
      <c r="GD138" s="8"/>
      <c r="GE138" s="8"/>
      <c r="GF138" s="8"/>
      <c r="GG138" s="8"/>
      <c r="GH138" s="8"/>
      <c r="GI138" s="8"/>
      <c r="GJ138" s="8"/>
      <c r="GK138" s="8"/>
      <c r="GL138" s="8"/>
      <c r="GM138" s="8"/>
      <c r="GN138" s="8"/>
      <c r="GO138" s="8"/>
      <c r="GP138" s="8"/>
      <c r="GQ138" s="8"/>
      <c r="GR138" s="8"/>
      <c r="GS138" s="8"/>
      <c r="GT138" s="8"/>
      <c r="GU138" s="8"/>
      <c r="GV138" s="8"/>
      <c r="GW138" s="8"/>
      <c r="GX138" s="8"/>
      <c r="GY138" s="8"/>
      <c r="GZ138" s="8"/>
      <c r="HA138" s="8"/>
      <c r="HB138" s="8"/>
      <c r="HC138" s="8"/>
      <c r="HD138" s="8"/>
      <c r="HE138" s="8"/>
      <c r="HF138" s="8"/>
      <c r="HG138" s="8"/>
      <c r="HH138" s="8"/>
      <c r="HI138" s="8"/>
      <c r="HJ138" s="8"/>
      <c r="HK138" s="8"/>
      <c r="HL138" s="8"/>
      <c r="HM138" s="8"/>
      <c r="HN138" s="8"/>
      <c r="HO138" s="8"/>
      <c r="HP138" s="8"/>
      <c r="HQ138" s="8"/>
      <c r="HR138" s="8"/>
      <c r="HS138" s="8"/>
      <c r="HT138" s="8"/>
      <c r="HU138" s="8"/>
      <c r="HV138" s="8"/>
      <c r="HW138" s="8"/>
      <c r="HX138" s="8"/>
      <c r="HY138" s="8"/>
      <c r="HZ138" s="8"/>
      <c r="IA138" s="8"/>
      <c r="IB138" s="8"/>
      <c r="IC138" s="8"/>
      <c r="ID138" s="8"/>
      <c r="IE138" s="8"/>
      <c r="IF138" s="8"/>
      <c r="IG138" s="8"/>
      <c r="IH138" s="8"/>
      <c r="II138" s="8"/>
      <c r="IJ138" s="8"/>
      <c r="IK138" s="8"/>
      <c r="IL138" s="8"/>
      <c r="IM138" s="8"/>
    </row>
    <row r="139" spans="6:247">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c r="FD139" s="8"/>
      <c r="FE139" s="8"/>
      <c r="FF139" s="8"/>
      <c r="FG139" s="8"/>
      <c r="FH139" s="8"/>
      <c r="FI139" s="8"/>
      <c r="FJ139" s="8"/>
      <c r="FK139" s="8"/>
      <c r="FL139" s="8"/>
      <c r="FM139" s="8"/>
      <c r="FN139" s="8"/>
      <c r="FO139" s="8"/>
      <c r="FP139" s="8"/>
      <c r="FQ139" s="8"/>
      <c r="FR139" s="8"/>
      <c r="FS139" s="8"/>
      <c r="FT139" s="8"/>
      <c r="FU139" s="8"/>
      <c r="FV139" s="8"/>
      <c r="FW139" s="8"/>
      <c r="FX139" s="8"/>
      <c r="FY139" s="8"/>
      <c r="FZ139" s="8"/>
      <c r="GA139" s="8"/>
      <c r="GB139" s="8"/>
      <c r="GC139" s="8"/>
      <c r="GD139" s="8"/>
      <c r="GE139" s="8"/>
      <c r="GF139" s="8"/>
      <c r="GG139" s="8"/>
      <c r="GH139" s="8"/>
      <c r="GI139" s="8"/>
      <c r="GJ139" s="8"/>
      <c r="GK139" s="8"/>
      <c r="GL139" s="8"/>
      <c r="GM139" s="8"/>
      <c r="GN139" s="8"/>
      <c r="GO139" s="8"/>
      <c r="GP139" s="8"/>
      <c r="GQ139" s="8"/>
      <c r="GR139" s="8"/>
      <c r="GS139" s="8"/>
      <c r="GT139" s="8"/>
      <c r="GU139" s="8"/>
      <c r="GV139" s="8"/>
      <c r="GW139" s="8"/>
      <c r="GX139" s="8"/>
      <c r="GY139" s="8"/>
      <c r="GZ139" s="8"/>
      <c r="HA139" s="8"/>
      <c r="HB139" s="8"/>
      <c r="HC139" s="8"/>
      <c r="HD139" s="8"/>
      <c r="HE139" s="8"/>
      <c r="HF139" s="8"/>
      <c r="HG139" s="8"/>
      <c r="HH139" s="8"/>
      <c r="HI139" s="8"/>
      <c r="HJ139" s="8"/>
      <c r="HK139" s="8"/>
      <c r="HL139" s="8"/>
      <c r="HM139" s="8"/>
      <c r="HN139" s="8"/>
      <c r="HO139" s="8"/>
      <c r="HP139" s="8"/>
      <c r="HQ139" s="8"/>
      <c r="HR139" s="8"/>
      <c r="HS139" s="8"/>
      <c r="HT139" s="8"/>
      <c r="HU139" s="8"/>
      <c r="HV139" s="8"/>
      <c r="HW139" s="8"/>
      <c r="HX139" s="8"/>
      <c r="HY139" s="8"/>
      <c r="HZ139" s="8"/>
      <c r="IA139" s="8"/>
      <c r="IB139" s="8"/>
      <c r="IC139" s="8"/>
      <c r="ID139" s="8"/>
      <c r="IE139" s="8"/>
      <c r="IF139" s="8"/>
      <c r="IG139" s="8"/>
      <c r="IH139" s="8"/>
      <c r="II139" s="8"/>
      <c r="IJ139" s="8"/>
      <c r="IK139" s="8"/>
      <c r="IL139" s="8"/>
      <c r="IM139" s="8"/>
    </row>
    <row r="140" spans="6:247">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c r="FD140" s="8"/>
      <c r="FE140" s="8"/>
      <c r="FF140" s="8"/>
      <c r="FG140" s="8"/>
      <c r="FH140" s="8"/>
      <c r="FI140" s="8"/>
      <c r="FJ140" s="8"/>
      <c r="FK140" s="8"/>
      <c r="FL140" s="8"/>
      <c r="FM140" s="8"/>
      <c r="FN140" s="8"/>
      <c r="FO140" s="8"/>
      <c r="FP140" s="8"/>
      <c r="FQ140" s="8"/>
      <c r="FR140" s="8"/>
      <c r="FS140" s="8"/>
      <c r="FT140" s="8"/>
      <c r="FU140" s="8"/>
      <c r="FV140" s="8"/>
      <c r="FW140" s="8"/>
      <c r="FX140" s="8"/>
      <c r="FY140" s="8"/>
      <c r="FZ140" s="8"/>
      <c r="GA140" s="8"/>
      <c r="GB140" s="8"/>
      <c r="GC140" s="8"/>
      <c r="GD140" s="8"/>
      <c r="GE140" s="8"/>
      <c r="GF140" s="8"/>
      <c r="GG140" s="8"/>
      <c r="GH140" s="8"/>
      <c r="GI140" s="8"/>
      <c r="GJ140" s="8"/>
      <c r="GK140" s="8"/>
      <c r="GL140" s="8"/>
      <c r="GM140" s="8"/>
      <c r="GN140" s="8"/>
      <c r="GO140" s="8"/>
      <c r="GP140" s="8"/>
      <c r="GQ140" s="8"/>
      <c r="GR140" s="8"/>
      <c r="GS140" s="8"/>
      <c r="GT140" s="8"/>
      <c r="GU140" s="8"/>
      <c r="GV140" s="8"/>
      <c r="GW140" s="8"/>
      <c r="GX140" s="8"/>
      <c r="GY140" s="8"/>
      <c r="GZ140" s="8"/>
      <c r="HA140" s="8"/>
      <c r="HB140" s="8"/>
      <c r="HC140" s="8"/>
      <c r="HD140" s="8"/>
      <c r="HE140" s="8"/>
      <c r="HF140" s="8"/>
      <c r="HG140" s="8"/>
      <c r="HH140" s="8"/>
      <c r="HI140" s="8"/>
      <c r="HJ140" s="8"/>
      <c r="HK140" s="8"/>
      <c r="HL140" s="8"/>
      <c r="HM140" s="8"/>
      <c r="HN140" s="8"/>
      <c r="HO140" s="8"/>
      <c r="HP140" s="8"/>
      <c r="HQ140" s="8"/>
      <c r="HR140" s="8"/>
      <c r="HS140" s="8"/>
      <c r="HT140" s="8"/>
      <c r="HU140" s="8"/>
      <c r="HV140" s="8"/>
      <c r="HW140" s="8"/>
      <c r="HX140" s="8"/>
      <c r="HY140" s="8"/>
      <c r="HZ140" s="8"/>
      <c r="IA140" s="8"/>
      <c r="IB140" s="8"/>
      <c r="IC140" s="8"/>
      <c r="ID140" s="8"/>
      <c r="IE140" s="8"/>
      <c r="IF140" s="8"/>
      <c r="IG140" s="8"/>
      <c r="IH140" s="8"/>
      <c r="II140" s="8"/>
      <c r="IJ140" s="8"/>
      <c r="IK140" s="8"/>
      <c r="IL140" s="8"/>
      <c r="IM140" s="8"/>
    </row>
    <row r="141" spans="6:247">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c r="FT141" s="8"/>
      <c r="FU141" s="8"/>
      <c r="FV141" s="8"/>
      <c r="FW141" s="8"/>
      <c r="FX141" s="8"/>
      <c r="FY141" s="8"/>
      <c r="FZ141" s="8"/>
      <c r="GA141" s="8"/>
      <c r="GB141" s="8"/>
      <c r="GC141" s="8"/>
      <c r="GD141" s="8"/>
      <c r="GE141" s="8"/>
      <c r="GF141" s="8"/>
      <c r="GG141" s="8"/>
      <c r="GH141" s="8"/>
      <c r="GI141" s="8"/>
      <c r="GJ141" s="8"/>
      <c r="GK141" s="8"/>
      <c r="GL141" s="8"/>
      <c r="GM141" s="8"/>
      <c r="GN141" s="8"/>
      <c r="GO141" s="8"/>
      <c r="GP141" s="8"/>
      <c r="GQ141" s="8"/>
      <c r="GR141" s="8"/>
      <c r="GS141" s="8"/>
      <c r="GT141" s="8"/>
      <c r="GU141" s="8"/>
      <c r="GV141" s="8"/>
      <c r="GW141" s="8"/>
      <c r="GX141" s="8"/>
      <c r="GY141" s="8"/>
      <c r="GZ141" s="8"/>
      <c r="HA141" s="8"/>
      <c r="HB141" s="8"/>
      <c r="HC141" s="8"/>
      <c r="HD141" s="8"/>
      <c r="HE141" s="8"/>
      <c r="HF141" s="8"/>
      <c r="HG141" s="8"/>
      <c r="HH141" s="8"/>
      <c r="HI141" s="8"/>
      <c r="HJ141" s="8"/>
      <c r="HK141" s="8"/>
      <c r="HL141" s="8"/>
      <c r="HM141" s="8"/>
      <c r="HN141" s="8"/>
      <c r="HO141" s="8"/>
      <c r="HP141" s="8"/>
      <c r="HQ141" s="8"/>
      <c r="HR141" s="8"/>
      <c r="HS141" s="8"/>
      <c r="HT141" s="8"/>
      <c r="HU141" s="8"/>
      <c r="HV141" s="8"/>
      <c r="HW141" s="8"/>
      <c r="HX141" s="8"/>
      <c r="HY141" s="8"/>
      <c r="HZ141" s="8"/>
      <c r="IA141" s="8"/>
      <c r="IB141" s="8"/>
      <c r="IC141" s="8"/>
      <c r="ID141" s="8"/>
      <c r="IE141" s="8"/>
      <c r="IF141" s="8"/>
      <c r="IG141" s="8"/>
      <c r="IH141" s="8"/>
      <c r="II141" s="8"/>
      <c r="IJ141" s="8"/>
      <c r="IK141" s="8"/>
      <c r="IL141" s="8"/>
      <c r="IM141" s="8"/>
    </row>
    <row r="142" spans="6:247">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8"/>
      <c r="GB142" s="8"/>
      <c r="GC142" s="8"/>
      <c r="GD142" s="8"/>
      <c r="GE142" s="8"/>
      <c r="GF142" s="8"/>
      <c r="GG142" s="8"/>
      <c r="GH142" s="8"/>
      <c r="GI142" s="8"/>
      <c r="GJ142" s="8"/>
      <c r="GK142" s="8"/>
      <c r="GL142" s="8"/>
      <c r="GM142" s="8"/>
      <c r="GN142" s="8"/>
      <c r="GO142" s="8"/>
      <c r="GP142" s="8"/>
      <c r="GQ142" s="8"/>
      <c r="GR142" s="8"/>
      <c r="GS142" s="8"/>
      <c r="GT142" s="8"/>
      <c r="GU142" s="8"/>
      <c r="GV142" s="8"/>
      <c r="GW142" s="8"/>
      <c r="GX142" s="8"/>
      <c r="GY142" s="8"/>
      <c r="GZ142" s="8"/>
      <c r="HA142" s="8"/>
      <c r="HB142" s="8"/>
      <c r="HC142" s="8"/>
      <c r="HD142" s="8"/>
      <c r="HE142" s="8"/>
      <c r="HF142" s="8"/>
      <c r="HG142" s="8"/>
      <c r="HH142" s="8"/>
      <c r="HI142" s="8"/>
      <c r="HJ142" s="8"/>
      <c r="HK142" s="8"/>
      <c r="HL142" s="8"/>
      <c r="HM142" s="8"/>
      <c r="HN142" s="8"/>
      <c r="HO142" s="8"/>
      <c r="HP142" s="8"/>
      <c r="HQ142" s="8"/>
      <c r="HR142" s="8"/>
      <c r="HS142" s="8"/>
      <c r="HT142" s="8"/>
      <c r="HU142" s="8"/>
      <c r="HV142" s="8"/>
      <c r="HW142" s="8"/>
      <c r="HX142" s="8"/>
      <c r="HY142" s="8"/>
      <c r="HZ142" s="8"/>
      <c r="IA142" s="8"/>
      <c r="IB142" s="8"/>
      <c r="IC142" s="8"/>
      <c r="ID142" s="8"/>
      <c r="IE142" s="8"/>
      <c r="IF142" s="8"/>
      <c r="IG142" s="8"/>
      <c r="IH142" s="8"/>
      <c r="II142" s="8"/>
      <c r="IJ142" s="8"/>
      <c r="IK142" s="8"/>
      <c r="IL142" s="8"/>
      <c r="IM142" s="8"/>
    </row>
    <row r="143" spans="6:247">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c r="DG143" s="8"/>
      <c r="DH143" s="8"/>
      <c r="DI143" s="8"/>
      <c r="DJ143" s="8"/>
      <c r="DK143" s="8"/>
      <c r="DL143" s="8"/>
      <c r="DM143" s="8"/>
      <c r="DN143" s="8"/>
      <c r="DO143" s="8"/>
      <c r="DP143" s="8"/>
      <c r="DQ143" s="8"/>
      <c r="DR143" s="8"/>
      <c r="DS143" s="8"/>
      <c r="DT143" s="8"/>
      <c r="DU143" s="8"/>
      <c r="DV143" s="8"/>
      <c r="DW143" s="8"/>
      <c r="DX143" s="8"/>
      <c r="DY143" s="8"/>
      <c r="DZ143" s="8"/>
      <c r="EA143" s="8"/>
      <c r="EB143" s="8"/>
      <c r="EC143" s="8"/>
      <c r="ED143" s="8"/>
      <c r="EE143" s="8"/>
      <c r="EF143" s="8"/>
      <c r="EG143" s="8"/>
      <c r="EH143" s="8"/>
      <c r="EI143" s="8"/>
      <c r="EJ143" s="8"/>
      <c r="EK143" s="8"/>
      <c r="EL143" s="8"/>
      <c r="EM143" s="8"/>
      <c r="EN143" s="8"/>
      <c r="EO143" s="8"/>
      <c r="EP143" s="8"/>
      <c r="EQ143" s="8"/>
      <c r="ER143" s="8"/>
      <c r="ES143" s="8"/>
      <c r="ET143" s="8"/>
      <c r="EU143" s="8"/>
      <c r="EV143" s="8"/>
      <c r="EW143" s="8"/>
      <c r="EX143" s="8"/>
      <c r="EY143" s="8"/>
      <c r="EZ143" s="8"/>
      <c r="FA143" s="8"/>
      <c r="FB143" s="8"/>
      <c r="FC143" s="8"/>
      <c r="FD143" s="8"/>
      <c r="FE143" s="8"/>
      <c r="FF143" s="8"/>
      <c r="FG143" s="8"/>
      <c r="FH143" s="8"/>
      <c r="FI143" s="8"/>
      <c r="FJ143" s="8"/>
      <c r="FK143" s="8"/>
      <c r="FL143" s="8"/>
      <c r="FM143" s="8"/>
      <c r="FN143" s="8"/>
      <c r="FO143" s="8"/>
      <c r="FP143" s="8"/>
      <c r="FQ143" s="8"/>
      <c r="FR143" s="8"/>
      <c r="FS143" s="8"/>
      <c r="FT143" s="8"/>
      <c r="FU143" s="8"/>
      <c r="FV143" s="8"/>
      <c r="FW143" s="8"/>
      <c r="FX143" s="8"/>
      <c r="FY143" s="8"/>
      <c r="FZ143" s="8"/>
      <c r="GA143" s="8"/>
      <c r="GB143" s="8"/>
      <c r="GC143" s="8"/>
      <c r="GD143" s="8"/>
      <c r="GE143" s="8"/>
      <c r="GF143" s="8"/>
      <c r="GG143" s="8"/>
      <c r="GH143" s="8"/>
      <c r="GI143" s="8"/>
      <c r="GJ143" s="8"/>
      <c r="GK143" s="8"/>
      <c r="GL143" s="8"/>
      <c r="GM143" s="8"/>
      <c r="GN143" s="8"/>
      <c r="GO143" s="8"/>
      <c r="GP143" s="8"/>
      <c r="GQ143" s="8"/>
      <c r="GR143" s="8"/>
      <c r="GS143" s="8"/>
      <c r="GT143" s="8"/>
      <c r="GU143" s="8"/>
      <c r="GV143" s="8"/>
      <c r="GW143" s="8"/>
      <c r="GX143" s="8"/>
      <c r="GY143" s="8"/>
      <c r="GZ143" s="8"/>
      <c r="HA143" s="8"/>
      <c r="HB143" s="8"/>
      <c r="HC143" s="8"/>
      <c r="HD143" s="8"/>
      <c r="HE143" s="8"/>
      <c r="HF143" s="8"/>
      <c r="HG143" s="8"/>
      <c r="HH143" s="8"/>
      <c r="HI143" s="8"/>
      <c r="HJ143" s="8"/>
      <c r="HK143" s="8"/>
      <c r="HL143" s="8"/>
      <c r="HM143" s="8"/>
      <c r="HN143" s="8"/>
      <c r="HO143" s="8"/>
      <c r="HP143" s="8"/>
      <c r="HQ143" s="8"/>
      <c r="HR143" s="8"/>
      <c r="HS143" s="8"/>
      <c r="HT143" s="8"/>
      <c r="HU143" s="8"/>
      <c r="HV143" s="8"/>
      <c r="HW143" s="8"/>
      <c r="HX143" s="8"/>
      <c r="HY143" s="8"/>
      <c r="HZ143" s="8"/>
      <c r="IA143" s="8"/>
      <c r="IB143" s="8"/>
      <c r="IC143" s="8"/>
      <c r="ID143" s="8"/>
      <c r="IE143" s="8"/>
      <c r="IF143" s="8"/>
      <c r="IG143" s="8"/>
      <c r="IH143" s="8"/>
      <c r="II143" s="8"/>
      <c r="IJ143" s="8"/>
      <c r="IK143" s="8"/>
      <c r="IL143" s="8"/>
      <c r="IM143" s="8"/>
    </row>
    <row r="144" spans="6:247">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c r="CG144" s="8"/>
      <c r="CH144" s="8"/>
      <c r="CI144" s="8"/>
      <c r="CJ144" s="8"/>
      <c r="CK144" s="8"/>
      <c r="CL144" s="8"/>
      <c r="CM144" s="8"/>
      <c r="CN144" s="8"/>
      <c r="CO144" s="8"/>
      <c r="CP144" s="8"/>
      <c r="CQ144" s="8"/>
      <c r="CR144" s="8"/>
      <c r="CS144" s="8"/>
      <c r="CT144" s="8"/>
      <c r="CU144" s="8"/>
      <c r="CV144" s="8"/>
      <c r="CW144" s="8"/>
      <c r="CX144" s="8"/>
      <c r="CY144" s="8"/>
      <c r="CZ144" s="8"/>
      <c r="DA144" s="8"/>
      <c r="DB144" s="8"/>
      <c r="DC144" s="8"/>
      <c r="DD144" s="8"/>
      <c r="DE144" s="8"/>
      <c r="DF144" s="8"/>
      <c r="DG144" s="8"/>
      <c r="DH144" s="8"/>
      <c r="DI144" s="8"/>
      <c r="DJ144" s="8"/>
      <c r="DK144" s="8"/>
      <c r="DL144" s="8"/>
      <c r="DM144" s="8"/>
      <c r="DN144" s="8"/>
      <c r="DO144" s="8"/>
      <c r="DP144" s="8"/>
      <c r="DQ144" s="8"/>
      <c r="DR144" s="8"/>
      <c r="DS144" s="8"/>
      <c r="DT144" s="8"/>
      <c r="DU144" s="8"/>
      <c r="DV144" s="8"/>
      <c r="DW144" s="8"/>
      <c r="DX144" s="8"/>
      <c r="DY144" s="8"/>
      <c r="DZ144" s="8"/>
      <c r="EA144" s="8"/>
      <c r="EB144" s="8"/>
      <c r="EC144" s="8"/>
      <c r="ED144" s="8"/>
      <c r="EE144" s="8"/>
      <c r="EF144" s="8"/>
      <c r="EG144" s="8"/>
      <c r="EH144" s="8"/>
      <c r="EI144" s="8"/>
      <c r="EJ144" s="8"/>
      <c r="EK144" s="8"/>
      <c r="EL144" s="8"/>
      <c r="EM144" s="8"/>
      <c r="EN144" s="8"/>
      <c r="EO144" s="8"/>
      <c r="EP144" s="8"/>
      <c r="EQ144" s="8"/>
      <c r="ER144" s="8"/>
      <c r="ES144" s="8"/>
      <c r="ET144" s="8"/>
      <c r="EU144" s="8"/>
      <c r="EV144" s="8"/>
      <c r="EW144" s="8"/>
      <c r="EX144" s="8"/>
      <c r="EY144" s="8"/>
      <c r="EZ144" s="8"/>
      <c r="FA144" s="8"/>
      <c r="FB144" s="8"/>
      <c r="FC144" s="8"/>
      <c r="FD144" s="8"/>
      <c r="FE144" s="8"/>
      <c r="FF144" s="8"/>
      <c r="FG144" s="8"/>
      <c r="FH144" s="8"/>
      <c r="FI144" s="8"/>
      <c r="FJ144" s="8"/>
      <c r="FK144" s="8"/>
      <c r="FL144" s="8"/>
      <c r="FM144" s="8"/>
      <c r="FN144" s="8"/>
      <c r="FO144" s="8"/>
      <c r="FP144" s="8"/>
      <c r="FQ144" s="8"/>
      <c r="FR144" s="8"/>
      <c r="FS144" s="8"/>
      <c r="FT144" s="8"/>
      <c r="FU144" s="8"/>
      <c r="FV144" s="8"/>
      <c r="FW144" s="8"/>
      <c r="FX144" s="8"/>
      <c r="FY144" s="8"/>
      <c r="FZ144" s="8"/>
      <c r="GA144" s="8"/>
      <c r="GB144" s="8"/>
      <c r="GC144" s="8"/>
      <c r="GD144" s="8"/>
      <c r="GE144" s="8"/>
      <c r="GF144" s="8"/>
      <c r="GG144" s="8"/>
      <c r="GH144" s="8"/>
      <c r="GI144" s="8"/>
      <c r="GJ144" s="8"/>
      <c r="GK144" s="8"/>
      <c r="GL144" s="8"/>
      <c r="GM144" s="8"/>
      <c r="GN144" s="8"/>
      <c r="GO144" s="8"/>
      <c r="GP144" s="8"/>
      <c r="GQ144" s="8"/>
      <c r="GR144" s="8"/>
      <c r="GS144" s="8"/>
      <c r="GT144" s="8"/>
      <c r="GU144" s="8"/>
      <c r="GV144" s="8"/>
      <c r="GW144" s="8"/>
      <c r="GX144" s="8"/>
      <c r="GY144" s="8"/>
      <c r="GZ144" s="8"/>
      <c r="HA144" s="8"/>
      <c r="HB144" s="8"/>
      <c r="HC144" s="8"/>
      <c r="HD144" s="8"/>
      <c r="HE144" s="8"/>
      <c r="HF144" s="8"/>
      <c r="HG144" s="8"/>
      <c r="HH144" s="8"/>
      <c r="HI144" s="8"/>
      <c r="HJ144" s="8"/>
      <c r="HK144" s="8"/>
      <c r="HL144" s="8"/>
      <c r="HM144" s="8"/>
      <c r="HN144" s="8"/>
      <c r="HO144" s="8"/>
      <c r="HP144" s="8"/>
      <c r="HQ144" s="8"/>
      <c r="HR144" s="8"/>
      <c r="HS144" s="8"/>
      <c r="HT144" s="8"/>
      <c r="HU144" s="8"/>
      <c r="HV144" s="8"/>
      <c r="HW144" s="8"/>
      <c r="HX144" s="8"/>
      <c r="HY144" s="8"/>
      <c r="HZ144" s="8"/>
      <c r="IA144" s="8"/>
      <c r="IB144" s="8"/>
      <c r="IC144" s="8"/>
      <c r="ID144" s="8"/>
      <c r="IE144" s="8"/>
      <c r="IF144" s="8"/>
      <c r="IG144" s="8"/>
      <c r="IH144" s="8"/>
      <c r="II144" s="8"/>
      <c r="IJ144" s="8"/>
      <c r="IK144" s="8"/>
      <c r="IL144" s="8"/>
      <c r="IM144" s="8"/>
    </row>
    <row r="145" spans="6:247">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c r="CG145" s="8"/>
      <c r="CH145" s="8"/>
      <c r="CI145" s="8"/>
      <c r="CJ145" s="8"/>
      <c r="CK145" s="8"/>
      <c r="CL145" s="8"/>
      <c r="CM145" s="8"/>
      <c r="CN145" s="8"/>
      <c r="CO145" s="8"/>
      <c r="CP145" s="8"/>
      <c r="CQ145" s="8"/>
      <c r="CR145" s="8"/>
      <c r="CS145" s="8"/>
      <c r="CT145" s="8"/>
      <c r="CU145" s="8"/>
      <c r="CV145" s="8"/>
      <c r="CW145" s="8"/>
      <c r="CX145" s="8"/>
      <c r="CY145" s="8"/>
      <c r="CZ145" s="8"/>
      <c r="DA145" s="8"/>
      <c r="DB145" s="8"/>
      <c r="DC145" s="8"/>
      <c r="DD145" s="8"/>
      <c r="DE145" s="8"/>
      <c r="DF145" s="8"/>
      <c r="DG145" s="8"/>
      <c r="DH145" s="8"/>
      <c r="DI145" s="8"/>
      <c r="DJ145" s="8"/>
      <c r="DK145" s="8"/>
      <c r="DL145" s="8"/>
      <c r="DM145" s="8"/>
      <c r="DN145" s="8"/>
      <c r="DO145" s="8"/>
      <c r="DP145" s="8"/>
      <c r="DQ145" s="8"/>
      <c r="DR145" s="8"/>
      <c r="DS145" s="8"/>
      <c r="DT145" s="8"/>
      <c r="DU145" s="8"/>
      <c r="DV145" s="8"/>
      <c r="DW145" s="8"/>
      <c r="DX145" s="8"/>
      <c r="DY145" s="8"/>
      <c r="DZ145" s="8"/>
      <c r="EA145" s="8"/>
      <c r="EB145" s="8"/>
      <c r="EC145" s="8"/>
      <c r="ED145" s="8"/>
      <c r="EE145" s="8"/>
      <c r="EF145" s="8"/>
      <c r="EG145" s="8"/>
      <c r="EH145" s="8"/>
      <c r="EI145" s="8"/>
      <c r="EJ145" s="8"/>
      <c r="EK145" s="8"/>
      <c r="EL145" s="8"/>
      <c r="EM145" s="8"/>
      <c r="EN145" s="8"/>
      <c r="EO145" s="8"/>
      <c r="EP145" s="8"/>
      <c r="EQ145" s="8"/>
      <c r="ER145" s="8"/>
      <c r="ES145" s="8"/>
      <c r="ET145" s="8"/>
      <c r="EU145" s="8"/>
      <c r="EV145" s="8"/>
      <c r="EW145" s="8"/>
      <c r="EX145" s="8"/>
      <c r="EY145" s="8"/>
      <c r="EZ145" s="8"/>
      <c r="FA145" s="8"/>
      <c r="FB145" s="8"/>
      <c r="FC145" s="8"/>
      <c r="FD145" s="8"/>
      <c r="FE145" s="8"/>
      <c r="FF145" s="8"/>
      <c r="FG145" s="8"/>
      <c r="FH145" s="8"/>
      <c r="FI145" s="8"/>
      <c r="FJ145" s="8"/>
      <c r="FK145" s="8"/>
      <c r="FL145" s="8"/>
      <c r="FM145" s="8"/>
      <c r="FN145" s="8"/>
      <c r="FO145" s="8"/>
      <c r="FP145" s="8"/>
      <c r="FQ145" s="8"/>
      <c r="FR145" s="8"/>
      <c r="FS145" s="8"/>
      <c r="FT145" s="8"/>
      <c r="FU145" s="8"/>
      <c r="FV145" s="8"/>
      <c r="FW145" s="8"/>
      <c r="FX145" s="8"/>
      <c r="FY145" s="8"/>
      <c r="FZ145" s="8"/>
      <c r="GA145" s="8"/>
      <c r="GB145" s="8"/>
      <c r="GC145" s="8"/>
      <c r="GD145" s="8"/>
      <c r="GE145" s="8"/>
      <c r="GF145" s="8"/>
      <c r="GG145" s="8"/>
      <c r="GH145" s="8"/>
      <c r="GI145" s="8"/>
      <c r="GJ145" s="8"/>
      <c r="GK145" s="8"/>
      <c r="GL145" s="8"/>
      <c r="GM145" s="8"/>
      <c r="GN145" s="8"/>
      <c r="GO145" s="8"/>
      <c r="GP145" s="8"/>
      <c r="GQ145" s="8"/>
      <c r="GR145" s="8"/>
      <c r="GS145" s="8"/>
      <c r="GT145" s="8"/>
      <c r="GU145" s="8"/>
      <c r="GV145" s="8"/>
      <c r="GW145" s="8"/>
      <c r="GX145" s="8"/>
      <c r="GY145" s="8"/>
      <c r="GZ145" s="8"/>
      <c r="HA145" s="8"/>
      <c r="HB145" s="8"/>
      <c r="HC145" s="8"/>
      <c r="HD145" s="8"/>
      <c r="HE145" s="8"/>
      <c r="HF145" s="8"/>
      <c r="HG145" s="8"/>
      <c r="HH145" s="8"/>
      <c r="HI145" s="8"/>
      <c r="HJ145" s="8"/>
      <c r="HK145" s="8"/>
      <c r="HL145" s="8"/>
      <c r="HM145" s="8"/>
      <c r="HN145" s="8"/>
      <c r="HO145" s="8"/>
      <c r="HP145" s="8"/>
      <c r="HQ145" s="8"/>
      <c r="HR145" s="8"/>
      <c r="HS145" s="8"/>
      <c r="HT145" s="8"/>
      <c r="HU145" s="8"/>
      <c r="HV145" s="8"/>
      <c r="HW145" s="8"/>
      <c r="HX145" s="8"/>
      <c r="HY145" s="8"/>
      <c r="HZ145" s="8"/>
      <c r="IA145" s="8"/>
      <c r="IB145" s="8"/>
      <c r="IC145" s="8"/>
      <c r="ID145" s="8"/>
      <c r="IE145" s="8"/>
      <c r="IF145" s="8"/>
      <c r="IG145" s="8"/>
      <c r="IH145" s="8"/>
      <c r="II145" s="8"/>
      <c r="IJ145" s="8"/>
      <c r="IK145" s="8"/>
      <c r="IL145" s="8"/>
      <c r="IM145" s="8"/>
    </row>
    <row r="146" spans="6:247">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c r="CW146" s="8"/>
      <c r="CX146" s="8"/>
      <c r="CY146" s="8"/>
      <c r="CZ146" s="8"/>
      <c r="DA146" s="8"/>
      <c r="DB146" s="8"/>
      <c r="DC146" s="8"/>
      <c r="DD146" s="8"/>
      <c r="DE146" s="8"/>
      <c r="DF146" s="8"/>
      <c r="DG146" s="8"/>
      <c r="DH146" s="8"/>
      <c r="DI146" s="8"/>
      <c r="DJ146" s="8"/>
      <c r="DK146" s="8"/>
      <c r="DL146" s="8"/>
      <c r="DM146" s="8"/>
      <c r="DN146" s="8"/>
      <c r="DO146" s="8"/>
      <c r="DP146" s="8"/>
      <c r="DQ146" s="8"/>
      <c r="DR146" s="8"/>
      <c r="DS146" s="8"/>
      <c r="DT146" s="8"/>
      <c r="DU146" s="8"/>
      <c r="DV146" s="8"/>
      <c r="DW146" s="8"/>
      <c r="DX146" s="8"/>
      <c r="DY146" s="8"/>
      <c r="DZ146" s="8"/>
      <c r="EA146" s="8"/>
      <c r="EB146" s="8"/>
      <c r="EC146" s="8"/>
      <c r="ED146" s="8"/>
      <c r="EE146" s="8"/>
      <c r="EF146" s="8"/>
      <c r="EG146" s="8"/>
      <c r="EH146" s="8"/>
      <c r="EI146" s="8"/>
      <c r="EJ146" s="8"/>
      <c r="EK146" s="8"/>
      <c r="EL146" s="8"/>
      <c r="EM146" s="8"/>
      <c r="EN146" s="8"/>
      <c r="EO146" s="8"/>
      <c r="EP146" s="8"/>
      <c r="EQ146" s="8"/>
      <c r="ER146" s="8"/>
      <c r="ES146" s="8"/>
      <c r="ET146" s="8"/>
      <c r="EU146" s="8"/>
      <c r="EV146" s="8"/>
      <c r="EW146" s="8"/>
      <c r="EX146" s="8"/>
      <c r="EY146" s="8"/>
      <c r="EZ146" s="8"/>
      <c r="FA146" s="8"/>
      <c r="FB146" s="8"/>
      <c r="FC146" s="8"/>
      <c r="FD146" s="8"/>
      <c r="FE146" s="8"/>
      <c r="FF146" s="8"/>
      <c r="FG146" s="8"/>
      <c r="FH146" s="8"/>
      <c r="FI146" s="8"/>
      <c r="FJ146" s="8"/>
      <c r="FK146" s="8"/>
      <c r="FL146" s="8"/>
      <c r="FM146" s="8"/>
      <c r="FN146" s="8"/>
      <c r="FO146" s="8"/>
      <c r="FP146" s="8"/>
      <c r="FQ146" s="8"/>
      <c r="FR146" s="8"/>
      <c r="FS146" s="8"/>
      <c r="FT146" s="8"/>
      <c r="FU146" s="8"/>
      <c r="FV146" s="8"/>
      <c r="FW146" s="8"/>
      <c r="FX146" s="8"/>
      <c r="FY146" s="8"/>
      <c r="FZ146" s="8"/>
      <c r="GA146" s="8"/>
      <c r="GB146" s="8"/>
      <c r="GC146" s="8"/>
      <c r="GD146" s="8"/>
      <c r="GE146" s="8"/>
      <c r="GF146" s="8"/>
      <c r="GG146" s="8"/>
      <c r="GH146" s="8"/>
      <c r="GI146" s="8"/>
      <c r="GJ146" s="8"/>
      <c r="GK146" s="8"/>
      <c r="GL146" s="8"/>
      <c r="GM146" s="8"/>
      <c r="GN146" s="8"/>
      <c r="GO146" s="8"/>
      <c r="GP146" s="8"/>
      <c r="GQ146" s="8"/>
      <c r="GR146" s="8"/>
      <c r="GS146" s="8"/>
      <c r="GT146" s="8"/>
      <c r="GU146" s="8"/>
      <c r="GV146" s="8"/>
      <c r="GW146" s="8"/>
      <c r="GX146" s="8"/>
      <c r="GY146" s="8"/>
      <c r="GZ146" s="8"/>
      <c r="HA146" s="8"/>
      <c r="HB146" s="8"/>
      <c r="HC146" s="8"/>
      <c r="HD146" s="8"/>
      <c r="HE146" s="8"/>
      <c r="HF146" s="8"/>
      <c r="HG146" s="8"/>
      <c r="HH146" s="8"/>
      <c r="HI146" s="8"/>
      <c r="HJ146" s="8"/>
      <c r="HK146" s="8"/>
      <c r="HL146" s="8"/>
      <c r="HM146" s="8"/>
      <c r="HN146" s="8"/>
      <c r="HO146" s="8"/>
      <c r="HP146" s="8"/>
      <c r="HQ146" s="8"/>
      <c r="HR146" s="8"/>
      <c r="HS146" s="8"/>
      <c r="HT146" s="8"/>
      <c r="HU146" s="8"/>
      <c r="HV146" s="8"/>
      <c r="HW146" s="8"/>
      <c r="HX146" s="8"/>
      <c r="HY146" s="8"/>
      <c r="HZ146" s="8"/>
      <c r="IA146" s="8"/>
      <c r="IB146" s="8"/>
      <c r="IC146" s="8"/>
      <c r="ID146" s="8"/>
      <c r="IE146" s="8"/>
      <c r="IF146" s="8"/>
      <c r="IG146" s="8"/>
      <c r="IH146" s="8"/>
      <c r="II146" s="8"/>
      <c r="IJ146" s="8"/>
      <c r="IK146" s="8"/>
      <c r="IL146" s="8"/>
      <c r="IM146" s="8"/>
    </row>
    <row r="147" spans="6:247">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c r="CW147" s="8"/>
      <c r="CX147" s="8"/>
      <c r="CY147" s="8"/>
      <c r="CZ147" s="8"/>
      <c r="DA147" s="8"/>
      <c r="DB147" s="8"/>
      <c r="DC147" s="8"/>
      <c r="DD147" s="8"/>
      <c r="DE147" s="8"/>
      <c r="DF147" s="8"/>
      <c r="DG147" s="8"/>
      <c r="DH147" s="8"/>
      <c r="DI147" s="8"/>
      <c r="DJ147" s="8"/>
      <c r="DK147" s="8"/>
      <c r="DL147" s="8"/>
      <c r="DM147" s="8"/>
      <c r="DN147" s="8"/>
      <c r="DO147" s="8"/>
      <c r="DP147" s="8"/>
      <c r="DQ147" s="8"/>
      <c r="DR147" s="8"/>
      <c r="DS147" s="8"/>
      <c r="DT147" s="8"/>
      <c r="DU147" s="8"/>
      <c r="DV147" s="8"/>
      <c r="DW147" s="8"/>
      <c r="DX147" s="8"/>
      <c r="DY147" s="8"/>
      <c r="DZ147" s="8"/>
      <c r="EA147" s="8"/>
      <c r="EB147" s="8"/>
      <c r="EC147" s="8"/>
      <c r="ED147" s="8"/>
      <c r="EE147" s="8"/>
      <c r="EF147" s="8"/>
      <c r="EG147" s="8"/>
      <c r="EH147" s="8"/>
      <c r="EI147" s="8"/>
      <c r="EJ147" s="8"/>
      <c r="EK147" s="8"/>
      <c r="EL147" s="8"/>
      <c r="EM147" s="8"/>
      <c r="EN147" s="8"/>
      <c r="EO147" s="8"/>
      <c r="EP147" s="8"/>
      <c r="EQ147" s="8"/>
      <c r="ER147" s="8"/>
      <c r="ES147" s="8"/>
      <c r="ET147" s="8"/>
      <c r="EU147" s="8"/>
      <c r="EV147" s="8"/>
      <c r="EW147" s="8"/>
      <c r="EX147" s="8"/>
      <c r="EY147" s="8"/>
      <c r="EZ147" s="8"/>
      <c r="FA147" s="8"/>
      <c r="FB147" s="8"/>
      <c r="FC147" s="8"/>
      <c r="FD147" s="8"/>
      <c r="FE147" s="8"/>
      <c r="FF147" s="8"/>
      <c r="FG147" s="8"/>
      <c r="FH147" s="8"/>
      <c r="FI147" s="8"/>
      <c r="FJ147" s="8"/>
      <c r="FK147" s="8"/>
      <c r="FL147" s="8"/>
      <c r="FM147" s="8"/>
      <c r="FN147" s="8"/>
      <c r="FO147" s="8"/>
      <c r="FP147" s="8"/>
      <c r="FQ147" s="8"/>
      <c r="FR147" s="8"/>
      <c r="FS147" s="8"/>
      <c r="FT147" s="8"/>
      <c r="FU147" s="8"/>
      <c r="FV147" s="8"/>
      <c r="FW147" s="8"/>
      <c r="FX147" s="8"/>
      <c r="FY147" s="8"/>
      <c r="FZ147" s="8"/>
      <c r="GA147" s="8"/>
      <c r="GB147" s="8"/>
      <c r="GC147" s="8"/>
      <c r="GD147" s="8"/>
      <c r="GE147" s="8"/>
      <c r="GF147" s="8"/>
      <c r="GG147" s="8"/>
      <c r="GH147" s="8"/>
      <c r="GI147" s="8"/>
      <c r="GJ147" s="8"/>
      <c r="GK147" s="8"/>
      <c r="GL147" s="8"/>
      <c r="GM147" s="8"/>
      <c r="GN147" s="8"/>
      <c r="GO147" s="8"/>
      <c r="GP147" s="8"/>
      <c r="GQ147" s="8"/>
      <c r="GR147" s="8"/>
      <c r="GS147" s="8"/>
      <c r="GT147" s="8"/>
      <c r="GU147" s="8"/>
      <c r="GV147" s="8"/>
      <c r="GW147" s="8"/>
      <c r="GX147" s="8"/>
      <c r="GY147" s="8"/>
      <c r="GZ147" s="8"/>
      <c r="HA147" s="8"/>
      <c r="HB147" s="8"/>
      <c r="HC147" s="8"/>
      <c r="HD147" s="8"/>
      <c r="HE147" s="8"/>
      <c r="HF147" s="8"/>
      <c r="HG147" s="8"/>
      <c r="HH147" s="8"/>
      <c r="HI147" s="8"/>
      <c r="HJ147" s="8"/>
      <c r="HK147" s="8"/>
      <c r="HL147" s="8"/>
      <c r="HM147" s="8"/>
      <c r="HN147" s="8"/>
      <c r="HO147" s="8"/>
      <c r="HP147" s="8"/>
      <c r="HQ147" s="8"/>
      <c r="HR147" s="8"/>
      <c r="HS147" s="8"/>
      <c r="HT147" s="8"/>
      <c r="HU147" s="8"/>
      <c r="HV147" s="8"/>
      <c r="HW147" s="8"/>
      <c r="HX147" s="8"/>
      <c r="HY147" s="8"/>
      <c r="HZ147" s="8"/>
      <c r="IA147" s="8"/>
      <c r="IB147" s="8"/>
      <c r="IC147" s="8"/>
      <c r="ID147" s="8"/>
      <c r="IE147" s="8"/>
      <c r="IF147" s="8"/>
      <c r="IG147" s="8"/>
      <c r="IH147" s="8"/>
      <c r="II147" s="8"/>
      <c r="IJ147" s="8"/>
      <c r="IK147" s="8"/>
      <c r="IL147" s="8"/>
      <c r="IM147" s="8"/>
    </row>
    <row r="148" spans="6:247">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c r="CW148" s="8"/>
      <c r="CX148" s="8"/>
      <c r="CY148" s="8"/>
      <c r="CZ148" s="8"/>
      <c r="DA148" s="8"/>
      <c r="DB148" s="8"/>
      <c r="DC148" s="8"/>
      <c r="DD148" s="8"/>
      <c r="DE148" s="8"/>
      <c r="DF148" s="8"/>
      <c r="DG148" s="8"/>
      <c r="DH148" s="8"/>
      <c r="DI148" s="8"/>
      <c r="DJ148" s="8"/>
      <c r="DK148" s="8"/>
      <c r="DL148" s="8"/>
      <c r="DM148" s="8"/>
      <c r="DN148" s="8"/>
      <c r="DO148" s="8"/>
      <c r="DP148" s="8"/>
      <c r="DQ148" s="8"/>
      <c r="DR148" s="8"/>
      <c r="DS148" s="8"/>
      <c r="DT148" s="8"/>
      <c r="DU148" s="8"/>
      <c r="DV148" s="8"/>
      <c r="DW148" s="8"/>
      <c r="DX148" s="8"/>
      <c r="DY148" s="8"/>
      <c r="DZ148" s="8"/>
      <c r="EA148" s="8"/>
      <c r="EB148" s="8"/>
      <c r="EC148" s="8"/>
      <c r="ED148" s="8"/>
      <c r="EE148" s="8"/>
      <c r="EF148" s="8"/>
      <c r="EG148" s="8"/>
      <c r="EH148" s="8"/>
      <c r="EI148" s="8"/>
      <c r="EJ148" s="8"/>
      <c r="EK148" s="8"/>
      <c r="EL148" s="8"/>
      <c r="EM148" s="8"/>
      <c r="EN148" s="8"/>
      <c r="EO148" s="8"/>
      <c r="EP148" s="8"/>
      <c r="EQ148" s="8"/>
      <c r="ER148" s="8"/>
      <c r="ES148" s="8"/>
      <c r="ET148" s="8"/>
      <c r="EU148" s="8"/>
      <c r="EV148" s="8"/>
      <c r="EW148" s="8"/>
      <c r="EX148" s="8"/>
      <c r="EY148" s="8"/>
      <c r="EZ148" s="8"/>
      <c r="FA148" s="8"/>
      <c r="FB148" s="8"/>
      <c r="FC148" s="8"/>
      <c r="FD148" s="8"/>
      <c r="FE148" s="8"/>
      <c r="FF148" s="8"/>
      <c r="FG148" s="8"/>
      <c r="FH148" s="8"/>
      <c r="FI148" s="8"/>
      <c r="FJ148" s="8"/>
      <c r="FK148" s="8"/>
      <c r="FL148" s="8"/>
      <c r="FM148" s="8"/>
      <c r="FN148" s="8"/>
      <c r="FO148" s="8"/>
      <c r="FP148" s="8"/>
      <c r="FQ148" s="8"/>
      <c r="FR148" s="8"/>
      <c r="FS148" s="8"/>
      <c r="FT148" s="8"/>
      <c r="FU148" s="8"/>
      <c r="FV148" s="8"/>
      <c r="FW148" s="8"/>
      <c r="FX148" s="8"/>
      <c r="FY148" s="8"/>
      <c r="FZ148" s="8"/>
      <c r="GA148" s="8"/>
      <c r="GB148" s="8"/>
      <c r="GC148" s="8"/>
      <c r="GD148" s="8"/>
      <c r="GE148" s="8"/>
      <c r="GF148" s="8"/>
      <c r="GG148" s="8"/>
      <c r="GH148" s="8"/>
      <c r="GI148" s="8"/>
      <c r="GJ148" s="8"/>
      <c r="GK148" s="8"/>
      <c r="GL148" s="8"/>
      <c r="GM148" s="8"/>
      <c r="GN148" s="8"/>
      <c r="GO148" s="8"/>
      <c r="GP148" s="8"/>
      <c r="GQ148" s="8"/>
      <c r="GR148" s="8"/>
      <c r="GS148" s="8"/>
      <c r="GT148" s="8"/>
      <c r="GU148" s="8"/>
      <c r="GV148" s="8"/>
      <c r="GW148" s="8"/>
      <c r="GX148" s="8"/>
      <c r="GY148" s="8"/>
      <c r="GZ148" s="8"/>
      <c r="HA148" s="8"/>
      <c r="HB148" s="8"/>
      <c r="HC148" s="8"/>
      <c r="HD148" s="8"/>
      <c r="HE148" s="8"/>
      <c r="HF148" s="8"/>
      <c r="HG148" s="8"/>
      <c r="HH148" s="8"/>
      <c r="HI148" s="8"/>
      <c r="HJ148" s="8"/>
      <c r="HK148" s="8"/>
      <c r="HL148" s="8"/>
      <c r="HM148" s="8"/>
      <c r="HN148" s="8"/>
      <c r="HO148" s="8"/>
      <c r="HP148" s="8"/>
      <c r="HQ148" s="8"/>
      <c r="HR148" s="8"/>
      <c r="HS148" s="8"/>
      <c r="HT148" s="8"/>
      <c r="HU148" s="8"/>
      <c r="HV148" s="8"/>
      <c r="HW148" s="8"/>
      <c r="HX148" s="8"/>
      <c r="HY148" s="8"/>
      <c r="HZ148" s="8"/>
      <c r="IA148" s="8"/>
      <c r="IB148" s="8"/>
      <c r="IC148" s="8"/>
      <c r="ID148" s="8"/>
      <c r="IE148" s="8"/>
      <c r="IF148" s="8"/>
      <c r="IG148" s="8"/>
      <c r="IH148" s="8"/>
      <c r="II148" s="8"/>
      <c r="IJ148" s="8"/>
      <c r="IK148" s="8"/>
      <c r="IL148" s="8"/>
      <c r="IM148" s="8"/>
    </row>
    <row r="149" spans="6:247">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c r="CW149" s="8"/>
      <c r="CX149" s="8"/>
      <c r="CY149" s="8"/>
      <c r="CZ149" s="8"/>
      <c r="DA149" s="8"/>
      <c r="DB149" s="8"/>
      <c r="DC149" s="8"/>
      <c r="DD149" s="8"/>
      <c r="DE149" s="8"/>
      <c r="DF149" s="8"/>
      <c r="DG149" s="8"/>
      <c r="DH149" s="8"/>
      <c r="DI149" s="8"/>
      <c r="DJ149" s="8"/>
      <c r="DK149" s="8"/>
      <c r="DL149" s="8"/>
      <c r="DM149" s="8"/>
      <c r="DN149" s="8"/>
      <c r="DO149" s="8"/>
      <c r="DP149" s="8"/>
      <c r="DQ149" s="8"/>
      <c r="DR149" s="8"/>
      <c r="DS149" s="8"/>
      <c r="DT149" s="8"/>
      <c r="DU149" s="8"/>
      <c r="DV149" s="8"/>
      <c r="DW149" s="8"/>
      <c r="DX149" s="8"/>
      <c r="DY149" s="8"/>
      <c r="DZ149" s="8"/>
      <c r="EA149" s="8"/>
      <c r="EB149" s="8"/>
      <c r="EC149" s="8"/>
      <c r="ED149" s="8"/>
      <c r="EE149" s="8"/>
      <c r="EF149" s="8"/>
      <c r="EG149" s="8"/>
      <c r="EH149" s="8"/>
      <c r="EI149" s="8"/>
      <c r="EJ149" s="8"/>
      <c r="EK149" s="8"/>
      <c r="EL149" s="8"/>
      <c r="EM149" s="8"/>
      <c r="EN149" s="8"/>
      <c r="EO149" s="8"/>
      <c r="EP149" s="8"/>
      <c r="EQ149" s="8"/>
      <c r="ER149" s="8"/>
      <c r="ES149" s="8"/>
      <c r="ET149" s="8"/>
      <c r="EU149" s="8"/>
      <c r="EV149" s="8"/>
      <c r="EW149" s="8"/>
      <c r="EX149" s="8"/>
      <c r="EY149" s="8"/>
      <c r="EZ149" s="8"/>
      <c r="FA149" s="8"/>
      <c r="FB149" s="8"/>
      <c r="FC149" s="8"/>
      <c r="FD149" s="8"/>
      <c r="FE149" s="8"/>
      <c r="FF149" s="8"/>
      <c r="FG149" s="8"/>
      <c r="FH149" s="8"/>
      <c r="FI149" s="8"/>
      <c r="FJ149" s="8"/>
      <c r="FK149" s="8"/>
      <c r="FL149" s="8"/>
      <c r="FM149" s="8"/>
      <c r="FN149" s="8"/>
      <c r="FO149" s="8"/>
      <c r="FP149" s="8"/>
      <c r="FQ149" s="8"/>
      <c r="FR149" s="8"/>
      <c r="FS149" s="8"/>
      <c r="FT149" s="8"/>
      <c r="FU149" s="8"/>
      <c r="FV149" s="8"/>
      <c r="FW149" s="8"/>
      <c r="FX149" s="8"/>
      <c r="FY149" s="8"/>
      <c r="FZ149" s="8"/>
      <c r="GA149" s="8"/>
      <c r="GB149" s="8"/>
      <c r="GC149" s="8"/>
      <c r="GD149" s="8"/>
      <c r="GE149" s="8"/>
      <c r="GF149" s="8"/>
      <c r="GG149" s="8"/>
      <c r="GH149" s="8"/>
      <c r="GI149" s="8"/>
      <c r="GJ149" s="8"/>
      <c r="GK149" s="8"/>
      <c r="GL149" s="8"/>
      <c r="GM149" s="8"/>
      <c r="GN149" s="8"/>
      <c r="GO149" s="8"/>
      <c r="GP149" s="8"/>
      <c r="GQ149" s="8"/>
      <c r="GR149" s="8"/>
      <c r="GS149" s="8"/>
      <c r="GT149" s="8"/>
      <c r="GU149" s="8"/>
      <c r="GV149" s="8"/>
      <c r="GW149" s="8"/>
      <c r="GX149" s="8"/>
      <c r="GY149" s="8"/>
      <c r="GZ149" s="8"/>
      <c r="HA149" s="8"/>
      <c r="HB149" s="8"/>
      <c r="HC149" s="8"/>
      <c r="HD149" s="8"/>
      <c r="HE149" s="8"/>
      <c r="HF149" s="8"/>
      <c r="HG149" s="8"/>
      <c r="HH149" s="8"/>
      <c r="HI149" s="8"/>
      <c r="HJ149" s="8"/>
      <c r="HK149" s="8"/>
      <c r="HL149" s="8"/>
      <c r="HM149" s="8"/>
      <c r="HN149" s="8"/>
      <c r="HO149" s="8"/>
      <c r="HP149" s="8"/>
      <c r="HQ149" s="8"/>
      <c r="HR149" s="8"/>
      <c r="HS149" s="8"/>
      <c r="HT149" s="8"/>
      <c r="HU149" s="8"/>
      <c r="HV149" s="8"/>
      <c r="HW149" s="8"/>
      <c r="HX149" s="8"/>
      <c r="HY149" s="8"/>
      <c r="HZ149" s="8"/>
      <c r="IA149" s="8"/>
      <c r="IB149" s="8"/>
      <c r="IC149" s="8"/>
      <c r="ID149" s="8"/>
      <c r="IE149" s="8"/>
      <c r="IF149" s="8"/>
      <c r="IG149" s="8"/>
      <c r="IH149" s="8"/>
      <c r="II149" s="8"/>
      <c r="IJ149" s="8"/>
      <c r="IK149" s="8"/>
      <c r="IL149" s="8"/>
      <c r="IM149" s="8"/>
    </row>
    <row r="150" spans="6:247">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c r="CW150" s="8"/>
      <c r="CX150" s="8"/>
      <c r="CY150" s="8"/>
      <c r="CZ150" s="8"/>
      <c r="DA150" s="8"/>
      <c r="DB150" s="8"/>
      <c r="DC150" s="8"/>
      <c r="DD150" s="8"/>
      <c r="DE150" s="8"/>
      <c r="DF150" s="8"/>
      <c r="DG150" s="8"/>
      <c r="DH150" s="8"/>
      <c r="DI150" s="8"/>
      <c r="DJ150" s="8"/>
      <c r="DK150" s="8"/>
      <c r="DL150" s="8"/>
      <c r="DM150" s="8"/>
      <c r="DN150" s="8"/>
      <c r="DO150" s="8"/>
      <c r="DP150" s="8"/>
      <c r="DQ150" s="8"/>
      <c r="DR150" s="8"/>
      <c r="DS150" s="8"/>
      <c r="DT150" s="8"/>
      <c r="DU150" s="8"/>
      <c r="DV150" s="8"/>
      <c r="DW150" s="8"/>
      <c r="DX150" s="8"/>
      <c r="DY150" s="8"/>
      <c r="DZ150" s="8"/>
      <c r="EA150" s="8"/>
      <c r="EB150" s="8"/>
      <c r="EC150" s="8"/>
      <c r="ED150" s="8"/>
      <c r="EE150" s="8"/>
      <c r="EF150" s="8"/>
      <c r="EG150" s="8"/>
      <c r="EH150" s="8"/>
      <c r="EI150" s="8"/>
      <c r="EJ150" s="8"/>
      <c r="EK150" s="8"/>
      <c r="EL150" s="8"/>
      <c r="EM150" s="8"/>
      <c r="EN150" s="8"/>
      <c r="EO150" s="8"/>
      <c r="EP150" s="8"/>
      <c r="EQ150" s="8"/>
      <c r="ER150" s="8"/>
      <c r="ES150" s="8"/>
      <c r="ET150" s="8"/>
      <c r="EU150" s="8"/>
      <c r="EV150" s="8"/>
      <c r="EW150" s="8"/>
      <c r="EX150" s="8"/>
      <c r="EY150" s="8"/>
      <c r="EZ150" s="8"/>
      <c r="FA150" s="8"/>
      <c r="FB150" s="8"/>
      <c r="FC150" s="8"/>
      <c r="FD150" s="8"/>
      <c r="FE150" s="8"/>
      <c r="FF150" s="8"/>
      <c r="FG150" s="8"/>
      <c r="FH150" s="8"/>
      <c r="FI150" s="8"/>
      <c r="FJ150" s="8"/>
      <c r="FK150" s="8"/>
      <c r="FL150" s="8"/>
      <c r="FM150" s="8"/>
      <c r="FN150" s="8"/>
      <c r="FO150" s="8"/>
      <c r="FP150" s="8"/>
      <c r="FQ150" s="8"/>
      <c r="FR150" s="8"/>
      <c r="FS150" s="8"/>
      <c r="FT150" s="8"/>
      <c r="FU150" s="8"/>
      <c r="FV150" s="8"/>
      <c r="FW150" s="8"/>
      <c r="FX150" s="8"/>
      <c r="FY150" s="8"/>
      <c r="FZ150" s="8"/>
      <c r="GA150" s="8"/>
      <c r="GB150" s="8"/>
      <c r="GC150" s="8"/>
      <c r="GD150" s="8"/>
      <c r="GE150" s="8"/>
      <c r="GF150" s="8"/>
      <c r="GG150" s="8"/>
      <c r="GH150" s="8"/>
      <c r="GI150" s="8"/>
      <c r="GJ150" s="8"/>
      <c r="GK150" s="8"/>
      <c r="GL150" s="8"/>
      <c r="GM150" s="8"/>
      <c r="GN150" s="8"/>
      <c r="GO150" s="8"/>
      <c r="GP150" s="8"/>
      <c r="GQ150" s="8"/>
      <c r="GR150" s="8"/>
      <c r="GS150" s="8"/>
      <c r="GT150" s="8"/>
      <c r="GU150" s="8"/>
      <c r="GV150" s="8"/>
      <c r="GW150" s="8"/>
      <c r="GX150" s="8"/>
      <c r="GY150" s="8"/>
      <c r="GZ150" s="8"/>
      <c r="HA150" s="8"/>
      <c r="HB150" s="8"/>
      <c r="HC150" s="8"/>
      <c r="HD150" s="8"/>
      <c r="HE150" s="8"/>
      <c r="HF150" s="8"/>
      <c r="HG150" s="8"/>
      <c r="HH150" s="8"/>
      <c r="HI150" s="8"/>
      <c r="HJ150" s="8"/>
      <c r="HK150" s="8"/>
      <c r="HL150" s="8"/>
      <c r="HM150" s="8"/>
      <c r="HN150" s="8"/>
      <c r="HO150" s="8"/>
      <c r="HP150" s="8"/>
      <c r="HQ150" s="8"/>
      <c r="HR150" s="8"/>
      <c r="HS150" s="8"/>
      <c r="HT150" s="8"/>
      <c r="HU150" s="8"/>
      <c r="HV150" s="8"/>
      <c r="HW150" s="8"/>
      <c r="HX150" s="8"/>
      <c r="HY150" s="8"/>
      <c r="HZ150" s="8"/>
      <c r="IA150" s="8"/>
      <c r="IB150" s="8"/>
      <c r="IC150" s="8"/>
      <c r="ID150" s="8"/>
      <c r="IE150" s="8"/>
      <c r="IF150" s="8"/>
      <c r="IG150" s="8"/>
      <c r="IH150" s="8"/>
      <c r="II150" s="8"/>
      <c r="IJ150" s="8"/>
      <c r="IK150" s="8"/>
      <c r="IL150" s="8"/>
      <c r="IM150" s="8"/>
    </row>
    <row r="151" spans="6:247">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8"/>
      <c r="DC151" s="8"/>
      <c r="DD151" s="8"/>
      <c r="DE151" s="8"/>
      <c r="DF151" s="8"/>
      <c r="DG151" s="8"/>
      <c r="DH151" s="8"/>
      <c r="DI151" s="8"/>
      <c r="DJ151" s="8"/>
      <c r="DK151" s="8"/>
      <c r="DL151" s="8"/>
      <c r="DM151" s="8"/>
      <c r="DN151" s="8"/>
      <c r="DO151" s="8"/>
      <c r="DP151" s="8"/>
      <c r="DQ151" s="8"/>
      <c r="DR151" s="8"/>
      <c r="DS151" s="8"/>
      <c r="DT151" s="8"/>
      <c r="DU151" s="8"/>
      <c r="DV151" s="8"/>
      <c r="DW151" s="8"/>
      <c r="DX151" s="8"/>
      <c r="DY151" s="8"/>
      <c r="DZ151" s="8"/>
      <c r="EA151" s="8"/>
      <c r="EB151" s="8"/>
      <c r="EC151" s="8"/>
      <c r="ED151" s="8"/>
      <c r="EE151" s="8"/>
      <c r="EF151" s="8"/>
      <c r="EG151" s="8"/>
      <c r="EH151" s="8"/>
      <c r="EI151" s="8"/>
      <c r="EJ151" s="8"/>
      <c r="EK151" s="8"/>
      <c r="EL151" s="8"/>
      <c r="EM151" s="8"/>
      <c r="EN151" s="8"/>
      <c r="EO151" s="8"/>
      <c r="EP151" s="8"/>
      <c r="EQ151" s="8"/>
      <c r="ER151" s="8"/>
      <c r="ES151" s="8"/>
      <c r="ET151" s="8"/>
      <c r="EU151" s="8"/>
      <c r="EV151" s="8"/>
      <c r="EW151" s="8"/>
      <c r="EX151" s="8"/>
      <c r="EY151" s="8"/>
      <c r="EZ151" s="8"/>
      <c r="FA151" s="8"/>
      <c r="FB151" s="8"/>
      <c r="FC151" s="8"/>
      <c r="FD151" s="8"/>
      <c r="FE151" s="8"/>
      <c r="FF151" s="8"/>
      <c r="FG151" s="8"/>
      <c r="FH151" s="8"/>
      <c r="FI151" s="8"/>
      <c r="FJ151" s="8"/>
      <c r="FK151" s="8"/>
      <c r="FL151" s="8"/>
      <c r="FM151" s="8"/>
      <c r="FN151" s="8"/>
      <c r="FO151" s="8"/>
      <c r="FP151" s="8"/>
      <c r="FQ151" s="8"/>
      <c r="FR151" s="8"/>
      <c r="FS151" s="8"/>
      <c r="FT151" s="8"/>
      <c r="FU151" s="8"/>
      <c r="FV151" s="8"/>
      <c r="FW151" s="8"/>
      <c r="FX151" s="8"/>
      <c r="FY151" s="8"/>
      <c r="FZ151" s="8"/>
      <c r="GA151" s="8"/>
      <c r="GB151" s="8"/>
      <c r="GC151" s="8"/>
      <c r="GD151" s="8"/>
      <c r="GE151" s="8"/>
      <c r="GF151" s="8"/>
      <c r="GG151" s="8"/>
      <c r="GH151" s="8"/>
      <c r="GI151" s="8"/>
      <c r="GJ151" s="8"/>
      <c r="GK151" s="8"/>
      <c r="GL151" s="8"/>
      <c r="GM151" s="8"/>
      <c r="GN151" s="8"/>
      <c r="GO151" s="8"/>
      <c r="GP151" s="8"/>
      <c r="GQ151" s="8"/>
      <c r="GR151" s="8"/>
      <c r="GS151" s="8"/>
      <c r="GT151" s="8"/>
      <c r="GU151" s="8"/>
      <c r="GV151" s="8"/>
      <c r="GW151" s="8"/>
      <c r="GX151" s="8"/>
      <c r="GY151" s="8"/>
      <c r="GZ151" s="8"/>
      <c r="HA151" s="8"/>
      <c r="HB151" s="8"/>
      <c r="HC151" s="8"/>
      <c r="HD151" s="8"/>
      <c r="HE151" s="8"/>
      <c r="HF151" s="8"/>
      <c r="HG151" s="8"/>
      <c r="HH151" s="8"/>
      <c r="HI151" s="8"/>
      <c r="HJ151" s="8"/>
      <c r="HK151" s="8"/>
      <c r="HL151" s="8"/>
      <c r="HM151" s="8"/>
      <c r="HN151" s="8"/>
      <c r="HO151" s="8"/>
      <c r="HP151" s="8"/>
      <c r="HQ151" s="8"/>
      <c r="HR151" s="8"/>
      <c r="HS151" s="8"/>
      <c r="HT151" s="8"/>
      <c r="HU151" s="8"/>
      <c r="HV151" s="8"/>
      <c r="HW151" s="8"/>
      <c r="HX151" s="8"/>
      <c r="HY151" s="8"/>
      <c r="HZ151" s="8"/>
      <c r="IA151" s="8"/>
      <c r="IB151" s="8"/>
      <c r="IC151" s="8"/>
      <c r="ID151" s="8"/>
      <c r="IE151" s="8"/>
      <c r="IF151" s="8"/>
      <c r="IG151" s="8"/>
      <c r="IH151" s="8"/>
      <c r="II151" s="8"/>
      <c r="IJ151" s="8"/>
      <c r="IK151" s="8"/>
      <c r="IL151" s="8"/>
      <c r="IM151" s="8"/>
    </row>
    <row r="152" spans="6:247">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8"/>
      <c r="CV152" s="8"/>
      <c r="CW152" s="8"/>
      <c r="CX152" s="8"/>
      <c r="CY152" s="8"/>
      <c r="CZ152" s="8"/>
      <c r="DA152" s="8"/>
      <c r="DB152" s="8"/>
      <c r="DC152" s="8"/>
      <c r="DD152" s="8"/>
      <c r="DE152" s="8"/>
      <c r="DF152" s="8"/>
      <c r="DG152" s="8"/>
      <c r="DH152" s="8"/>
      <c r="DI152" s="8"/>
      <c r="DJ152" s="8"/>
      <c r="DK152" s="8"/>
      <c r="DL152" s="8"/>
      <c r="DM152" s="8"/>
      <c r="DN152" s="8"/>
      <c r="DO152" s="8"/>
      <c r="DP152" s="8"/>
      <c r="DQ152" s="8"/>
      <c r="DR152" s="8"/>
      <c r="DS152" s="8"/>
      <c r="DT152" s="8"/>
      <c r="DU152" s="8"/>
      <c r="DV152" s="8"/>
      <c r="DW152" s="8"/>
      <c r="DX152" s="8"/>
      <c r="DY152" s="8"/>
      <c r="DZ152" s="8"/>
      <c r="EA152" s="8"/>
      <c r="EB152" s="8"/>
      <c r="EC152" s="8"/>
      <c r="ED152" s="8"/>
      <c r="EE152" s="8"/>
      <c r="EF152" s="8"/>
      <c r="EG152" s="8"/>
      <c r="EH152" s="8"/>
      <c r="EI152" s="8"/>
      <c r="EJ152" s="8"/>
      <c r="EK152" s="8"/>
      <c r="EL152" s="8"/>
      <c r="EM152" s="8"/>
      <c r="EN152" s="8"/>
      <c r="EO152" s="8"/>
      <c r="EP152" s="8"/>
      <c r="EQ152" s="8"/>
      <c r="ER152" s="8"/>
      <c r="ES152" s="8"/>
      <c r="ET152" s="8"/>
      <c r="EU152" s="8"/>
      <c r="EV152" s="8"/>
      <c r="EW152" s="8"/>
      <c r="EX152" s="8"/>
      <c r="EY152" s="8"/>
      <c r="EZ152" s="8"/>
      <c r="FA152" s="8"/>
      <c r="FB152" s="8"/>
      <c r="FC152" s="8"/>
      <c r="FD152" s="8"/>
      <c r="FE152" s="8"/>
      <c r="FF152" s="8"/>
      <c r="FG152" s="8"/>
      <c r="FH152" s="8"/>
      <c r="FI152" s="8"/>
      <c r="FJ152" s="8"/>
      <c r="FK152" s="8"/>
      <c r="FL152" s="8"/>
      <c r="FM152" s="8"/>
      <c r="FN152" s="8"/>
      <c r="FO152" s="8"/>
      <c r="FP152" s="8"/>
      <c r="FQ152" s="8"/>
      <c r="FR152" s="8"/>
      <c r="FS152" s="8"/>
      <c r="FT152" s="8"/>
      <c r="FU152" s="8"/>
      <c r="FV152" s="8"/>
      <c r="FW152" s="8"/>
      <c r="FX152" s="8"/>
      <c r="FY152" s="8"/>
      <c r="FZ152" s="8"/>
      <c r="GA152" s="8"/>
      <c r="GB152" s="8"/>
      <c r="GC152" s="8"/>
      <c r="GD152" s="8"/>
      <c r="GE152" s="8"/>
      <c r="GF152" s="8"/>
      <c r="GG152" s="8"/>
      <c r="GH152" s="8"/>
      <c r="GI152" s="8"/>
      <c r="GJ152" s="8"/>
      <c r="GK152" s="8"/>
      <c r="GL152" s="8"/>
      <c r="GM152" s="8"/>
      <c r="GN152" s="8"/>
      <c r="GO152" s="8"/>
      <c r="GP152" s="8"/>
      <c r="GQ152" s="8"/>
      <c r="GR152" s="8"/>
      <c r="GS152" s="8"/>
      <c r="GT152" s="8"/>
      <c r="GU152" s="8"/>
      <c r="GV152" s="8"/>
      <c r="GW152" s="8"/>
      <c r="GX152" s="8"/>
      <c r="GY152" s="8"/>
      <c r="GZ152" s="8"/>
      <c r="HA152" s="8"/>
      <c r="HB152" s="8"/>
      <c r="HC152" s="8"/>
      <c r="HD152" s="8"/>
      <c r="HE152" s="8"/>
      <c r="HF152" s="8"/>
      <c r="HG152" s="8"/>
      <c r="HH152" s="8"/>
      <c r="HI152" s="8"/>
      <c r="HJ152" s="8"/>
      <c r="HK152" s="8"/>
      <c r="HL152" s="8"/>
      <c r="HM152" s="8"/>
      <c r="HN152" s="8"/>
      <c r="HO152" s="8"/>
      <c r="HP152" s="8"/>
      <c r="HQ152" s="8"/>
      <c r="HR152" s="8"/>
      <c r="HS152" s="8"/>
      <c r="HT152" s="8"/>
      <c r="HU152" s="8"/>
      <c r="HV152" s="8"/>
      <c r="HW152" s="8"/>
      <c r="HX152" s="8"/>
      <c r="HY152" s="8"/>
      <c r="HZ152" s="8"/>
      <c r="IA152" s="8"/>
      <c r="IB152" s="8"/>
      <c r="IC152" s="8"/>
      <c r="ID152" s="8"/>
      <c r="IE152" s="8"/>
      <c r="IF152" s="8"/>
      <c r="IG152" s="8"/>
      <c r="IH152" s="8"/>
      <c r="II152" s="8"/>
      <c r="IJ152" s="8"/>
      <c r="IK152" s="8"/>
      <c r="IL152" s="8"/>
      <c r="IM152" s="8"/>
    </row>
    <row r="153" spans="6:247">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8"/>
      <c r="CV153" s="8"/>
      <c r="CW153" s="8"/>
      <c r="CX153" s="8"/>
      <c r="CY153" s="8"/>
      <c r="CZ153" s="8"/>
      <c r="DA153" s="8"/>
      <c r="DB153" s="8"/>
      <c r="DC153" s="8"/>
      <c r="DD153" s="8"/>
      <c r="DE153" s="8"/>
      <c r="DF153" s="8"/>
      <c r="DG153" s="8"/>
      <c r="DH153" s="8"/>
      <c r="DI153" s="8"/>
      <c r="DJ153" s="8"/>
      <c r="DK153" s="8"/>
      <c r="DL153" s="8"/>
      <c r="DM153" s="8"/>
      <c r="DN153" s="8"/>
      <c r="DO153" s="8"/>
      <c r="DP153" s="8"/>
      <c r="DQ153" s="8"/>
      <c r="DR153" s="8"/>
      <c r="DS153" s="8"/>
      <c r="DT153" s="8"/>
      <c r="DU153" s="8"/>
      <c r="DV153" s="8"/>
      <c r="DW153" s="8"/>
      <c r="DX153" s="8"/>
      <c r="DY153" s="8"/>
      <c r="DZ153" s="8"/>
      <c r="EA153" s="8"/>
      <c r="EB153" s="8"/>
      <c r="EC153" s="8"/>
      <c r="ED153" s="8"/>
      <c r="EE153" s="8"/>
      <c r="EF153" s="8"/>
      <c r="EG153" s="8"/>
      <c r="EH153" s="8"/>
      <c r="EI153" s="8"/>
      <c r="EJ153" s="8"/>
      <c r="EK153" s="8"/>
      <c r="EL153" s="8"/>
      <c r="EM153" s="8"/>
      <c r="EN153" s="8"/>
      <c r="EO153" s="8"/>
      <c r="EP153" s="8"/>
      <c r="EQ153" s="8"/>
      <c r="ER153" s="8"/>
      <c r="ES153" s="8"/>
      <c r="ET153" s="8"/>
      <c r="EU153" s="8"/>
      <c r="EV153" s="8"/>
      <c r="EW153" s="8"/>
      <c r="EX153" s="8"/>
      <c r="EY153" s="8"/>
      <c r="EZ153" s="8"/>
      <c r="FA153" s="8"/>
      <c r="FB153" s="8"/>
      <c r="FC153" s="8"/>
      <c r="FD153" s="8"/>
      <c r="FE153" s="8"/>
      <c r="FF153" s="8"/>
      <c r="FG153" s="8"/>
      <c r="FH153" s="8"/>
      <c r="FI153" s="8"/>
      <c r="FJ153" s="8"/>
      <c r="FK153" s="8"/>
      <c r="FL153" s="8"/>
      <c r="FM153" s="8"/>
      <c r="FN153" s="8"/>
      <c r="FO153" s="8"/>
      <c r="FP153" s="8"/>
      <c r="FQ153" s="8"/>
      <c r="FR153" s="8"/>
      <c r="FS153" s="8"/>
      <c r="FT153" s="8"/>
      <c r="FU153" s="8"/>
      <c r="FV153" s="8"/>
      <c r="FW153" s="8"/>
      <c r="FX153" s="8"/>
      <c r="FY153" s="8"/>
      <c r="FZ153" s="8"/>
      <c r="GA153" s="8"/>
      <c r="GB153" s="8"/>
      <c r="GC153" s="8"/>
      <c r="GD153" s="8"/>
      <c r="GE153" s="8"/>
      <c r="GF153" s="8"/>
      <c r="GG153" s="8"/>
      <c r="GH153" s="8"/>
      <c r="GI153" s="8"/>
      <c r="GJ153" s="8"/>
      <c r="GK153" s="8"/>
      <c r="GL153" s="8"/>
      <c r="GM153" s="8"/>
      <c r="GN153" s="8"/>
      <c r="GO153" s="8"/>
      <c r="GP153" s="8"/>
      <c r="GQ153" s="8"/>
      <c r="GR153" s="8"/>
      <c r="GS153" s="8"/>
      <c r="GT153" s="8"/>
      <c r="GU153" s="8"/>
      <c r="GV153" s="8"/>
      <c r="GW153" s="8"/>
      <c r="GX153" s="8"/>
      <c r="GY153" s="8"/>
      <c r="GZ153" s="8"/>
      <c r="HA153" s="8"/>
      <c r="HB153" s="8"/>
      <c r="HC153" s="8"/>
      <c r="HD153" s="8"/>
      <c r="HE153" s="8"/>
      <c r="HF153" s="8"/>
      <c r="HG153" s="8"/>
      <c r="HH153" s="8"/>
      <c r="HI153" s="8"/>
      <c r="HJ153" s="8"/>
      <c r="HK153" s="8"/>
      <c r="HL153" s="8"/>
      <c r="HM153" s="8"/>
      <c r="HN153" s="8"/>
      <c r="HO153" s="8"/>
      <c r="HP153" s="8"/>
      <c r="HQ153" s="8"/>
      <c r="HR153" s="8"/>
      <c r="HS153" s="8"/>
      <c r="HT153" s="8"/>
      <c r="HU153" s="8"/>
      <c r="HV153" s="8"/>
      <c r="HW153" s="8"/>
      <c r="HX153" s="8"/>
      <c r="HY153" s="8"/>
      <c r="HZ153" s="8"/>
      <c r="IA153" s="8"/>
      <c r="IB153" s="8"/>
      <c r="IC153" s="8"/>
      <c r="ID153" s="8"/>
      <c r="IE153" s="8"/>
      <c r="IF153" s="8"/>
      <c r="IG153" s="8"/>
      <c r="IH153" s="8"/>
      <c r="II153" s="8"/>
      <c r="IJ153" s="8"/>
      <c r="IK153" s="8"/>
      <c r="IL153" s="8"/>
      <c r="IM153" s="8"/>
    </row>
    <row r="154" spans="6:247">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8"/>
      <c r="CV154" s="8"/>
      <c r="CW154" s="8"/>
      <c r="CX154" s="8"/>
      <c r="CY154" s="8"/>
      <c r="CZ154" s="8"/>
      <c r="DA154" s="8"/>
      <c r="DB154" s="8"/>
      <c r="DC154" s="8"/>
      <c r="DD154" s="8"/>
      <c r="DE154" s="8"/>
      <c r="DF154" s="8"/>
      <c r="DG154" s="8"/>
      <c r="DH154" s="8"/>
      <c r="DI154" s="8"/>
      <c r="DJ154" s="8"/>
      <c r="DK154" s="8"/>
      <c r="DL154" s="8"/>
      <c r="DM154" s="8"/>
      <c r="DN154" s="8"/>
      <c r="DO154" s="8"/>
      <c r="DP154" s="8"/>
      <c r="DQ154" s="8"/>
      <c r="DR154" s="8"/>
      <c r="DS154" s="8"/>
      <c r="DT154" s="8"/>
      <c r="DU154" s="8"/>
      <c r="DV154" s="8"/>
      <c r="DW154" s="8"/>
      <c r="DX154" s="8"/>
      <c r="DY154" s="8"/>
      <c r="DZ154" s="8"/>
      <c r="EA154" s="8"/>
      <c r="EB154" s="8"/>
      <c r="EC154" s="8"/>
      <c r="ED154" s="8"/>
      <c r="EE154" s="8"/>
      <c r="EF154" s="8"/>
      <c r="EG154" s="8"/>
      <c r="EH154" s="8"/>
      <c r="EI154" s="8"/>
      <c r="EJ154" s="8"/>
      <c r="EK154" s="8"/>
      <c r="EL154" s="8"/>
      <c r="EM154" s="8"/>
      <c r="EN154" s="8"/>
      <c r="EO154" s="8"/>
      <c r="EP154" s="8"/>
      <c r="EQ154" s="8"/>
      <c r="ER154" s="8"/>
      <c r="ES154" s="8"/>
      <c r="ET154" s="8"/>
      <c r="EU154" s="8"/>
      <c r="EV154" s="8"/>
      <c r="EW154" s="8"/>
      <c r="EX154" s="8"/>
      <c r="EY154" s="8"/>
      <c r="EZ154" s="8"/>
      <c r="FA154" s="8"/>
      <c r="FB154" s="8"/>
      <c r="FC154" s="8"/>
      <c r="FD154" s="8"/>
      <c r="FE154" s="8"/>
      <c r="FF154" s="8"/>
      <c r="FG154" s="8"/>
      <c r="FH154" s="8"/>
      <c r="FI154" s="8"/>
      <c r="FJ154" s="8"/>
      <c r="FK154" s="8"/>
      <c r="FL154" s="8"/>
      <c r="FM154" s="8"/>
      <c r="FN154" s="8"/>
      <c r="FO154" s="8"/>
      <c r="FP154" s="8"/>
      <c r="FQ154" s="8"/>
      <c r="FR154" s="8"/>
      <c r="FS154" s="8"/>
      <c r="FT154" s="8"/>
      <c r="FU154" s="8"/>
      <c r="FV154" s="8"/>
      <c r="FW154" s="8"/>
      <c r="FX154" s="8"/>
      <c r="FY154" s="8"/>
      <c r="FZ154" s="8"/>
      <c r="GA154" s="8"/>
      <c r="GB154" s="8"/>
      <c r="GC154" s="8"/>
      <c r="GD154" s="8"/>
      <c r="GE154" s="8"/>
      <c r="GF154" s="8"/>
      <c r="GG154" s="8"/>
      <c r="GH154" s="8"/>
      <c r="GI154" s="8"/>
      <c r="GJ154" s="8"/>
      <c r="GK154" s="8"/>
      <c r="GL154" s="8"/>
      <c r="GM154" s="8"/>
      <c r="GN154" s="8"/>
      <c r="GO154" s="8"/>
      <c r="GP154" s="8"/>
      <c r="GQ154" s="8"/>
      <c r="GR154" s="8"/>
      <c r="GS154" s="8"/>
      <c r="GT154" s="8"/>
      <c r="GU154" s="8"/>
      <c r="GV154" s="8"/>
      <c r="GW154" s="8"/>
      <c r="GX154" s="8"/>
      <c r="GY154" s="8"/>
      <c r="GZ154" s="8"/>
      <c r="HA154" s="8"/>
      <c r="HB154" s="8"/>
      <c r="HC154" s="8"/>
      <c r="HD154" s="8"/>
      <c r="HE154" s="8"/>
      <c r="HF154" s="8"/>
      <c r="HG154" s="8"/>
      <c r="HH154" s="8"/>
      <c r="HI154" s="8"/>
      <c r="HJ154" s="8"/>
      <c r="HK154" s="8"/>
      <c r="HL154" s="8"/>
      <c r="HM154" s="8"/>
      <c r="HN154" s="8"/>
      <c r="HO154" s="8"/>
      <c r="HP154" s="8"/>
      <c r="HQ154" s="8"/>
      <c r="HR154" s="8"/>
      <c r="HS154" s="8"/>
      <c r="HT154" s="8"/>
      <c r="HU154" s="8"/>
      <c r="HV154" s="8"/>
      <c r="HW154" s="8"/>
      <c r="HX154" s="8"/>
      <c r="HY154" s="8"/>
      <c r="HZ154" s="8"/>
      <c r="IA154" s="8"/>
      <c r="IB154" s="8"/>
      <c r="IC154" s="8"/>
      <c r="ID154" s="8"/>
      <c r="IE154" s="8"/>
      <c r="IF154" s="8"/>
      <c r="IG154" s="8"/>
      <c r="IH154" s="8"/>
      <c r="II154" s="8"/>
      <c r="IJ154" s="8"/>
      <c r="IK154" s="8"/>
      <c r="IL154" s="8"/>
      <c r="IM154" s="8"/>
    </row>
    <row r="155" spans="6:247">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8"/>
      <c r="CQ155" s="8"/>
      <c r="CR155" s="8"/>
      <c r="CS155" s="8"/>
      <c r="CT155" s="8"/>
      <c r="CU155" s="8"/>
      <c r="CV155" s="8"/>
      <c r="CW155" s="8"/>
      <c r="CX155" s="8"/>
      <c r="CY155" s="8"/>
      <c r="CZ155" s="8"/>
      <c r="DA155" s="8"/>
      <c r="DB155" s="8"/>
      <c r="DC155" s="8"/>
      <c r="DD155" s="8"/>
      <c r="DE155" s="8"/>
      <c r="DF155" s="8"/>
      <c r="DG155" s="8"/>
      <c r="DH155" s="8"/>
      <c r="DI155" s="8"/>
      <c r="DJ155" s="8"/>
      <c r="DK155" s="8"/>
      <c r="DL155" s="8"/>
      <c r="DM155" s="8"/>
      <c r="DN155" s="8"/>
      <c r="DO155" s="8"/>
      <c r="DP155" s="8"/>
      <c r="DQ155" s="8"/>
      <c r="DR155" s="8"/>
      <c r="DS155" s="8"/>
      <c r="DT155" s="8"/>
      <c r="DU155" s="8"/>
      <c r="DV155" s="8"/>
      <c r="DW155" s="8"/>
      <c r="DX155" s="8"/>
      <c r="DY155" s="8"/>
      <c r="DZ155" s="8"/>
      <c r="EA155" s="8"/>
      <c r="EB155" s="8"/>
      <c r="EC155" s="8"/>
      <c r="ED155" s="8"/>
      <c r="EE155" s="8"/>
      <c r="EF155" s="8"/>
      <c r="EG155" s="8"/>
      <c r="EH155" s="8"/>
      <c r="EI155" s="8"/>
      <c r="EJ155" s="8"/>
      <c r="EK155" s="8"/>
      <c r="EL155" s="8"/>
      <c r="EM155" s="8"/>
      <c r="EN155" s="8"/>
      <c r="EO155" s="8"/>
      <c r="EP155" s="8"/>
      <c r="EQ155" s="8"/>
      <c r="ER155" s="8"/>
      <c r="ES155" s="8"/>
      <c r="ET155" s="8"/>
      <c r="EU155" s="8"/>
      <c r="EV155" s="8"/>
      <c r="EW155" s="8"/>
      <c r="EX155" s="8"/>
      <c r="EY155" s="8"/>
      <c r="EZ155" s="8"/>
      <c r="FA155" s="8"/>
      <c r="FB155" s="8"/>
      <c r="FC155" s="8"/>
      <c r="FD155" s="8"/>
      <c r="FE155" s="8"/>
      <c r="FF155" s="8"/>
      <c r="FG155" s="8"/>
      <c r="FH155" s="8"/>
      <c r="FI155" s="8"/>
      <c r="FJ155" s="8"/>
      <c r="FK155" s="8"/>
      <c r="FL155" s="8"/>
      <c r="FM155" s="8"/>
      <c r="FN155" s="8"/>
      <c r="FO155" s="8"/>
      <c r="FP155" s="8"/>
      <c r="FQ155" s="8"/>
      <c r="FR155" s="8"/>
      <c r="FS155" s="8"/>
      <c r="FT155" s="8"/>
      <c r="FU155" s="8"/>
      <c r="FV155" s="8"/>
      <c r="FW155" s="8"/>
      <c r="FX155" s="8"/>
      <c r="FY155" s="8"/>
      <c r="FZ155" s="8"/>
      <c r="GA155" s="8"/>
      <c r="GB155" s="8"/>
      <c r="GC155" s="8"/>
      <c r="GD155" s="8"/>
      <c r="GE155" s="8"/>
      <c r="GF155" s="8"/>
      <c r="GG155" s="8"/>
      <c r="GH155" s="8"/>
      <c r="GI155" s="8"/>
      <c r="GJ155" s="8"/>
      <c r="GK155" s="8"/>
      <c r="GL155" s="8"/>
      <c r="GM155" s="8"/>
      <c r="GN155" s="8"/>
      <c r="GO155" s="8"/>
      <c r="GP155" s="8"/>
      <c r="GQ155" s="8"/>
      <c r="GR155" s="8"/>
      <c r="GS155" s="8"/>
      <c r="GT155" s="8"/>
      <c r="GU155" s="8"/>
      <c r="GV155" s="8"/>
      <c r="GW155" s="8"/>
      <c r="GX155" s="8"/>
      <c r="GY155" s="8"/>
      <c r="GZ155" s="8"/>
      <c r="HA155" s="8"/>
      <c r="HB155" s="8"/>
      <c r="HC155" s="8"/>
      <c r="HD155" s="8"/>
      <c r="HE155" s="8"/>
      <c r="HF155" s="8"/>
      <c r="HG155" s="8"/>
      <c r="HH155" s="8"/>
      <c r="HI155" s="8"/>
      <c r="HJ155" s="8"/>
      <c r="HK155" s="8"/>
      <c r="HL155" s="8"/>
      <c r="HM155" s="8"/>
      <c r="HN155" s="8"/>
      <c r="HO155" s="8"/>
      <c r="HP155" s="8"/>
      <c r="HQ155" s="8"/>
      <c r="HR155" s="8"/>
      <c r="HS155" s="8"/>
      <c r="HT155" s="8"/>
      <c r="HU155" s="8"/>
      <c r="HV155" s="8"/>
      <c r="HW155" s="8"/>
      <c r="HX155" s="8"/>
      <c r="HY155" s="8"/>
      <c r="HZ155" s="8"/>
      <c r="IA155" s="8"/>
      <c r="IB155" s="8"/>
      <c r="IC155" s="8"/>
      <c r="ID155" s="8"/>
      <c r="IE155" s="8"/>
      <c r="IF155" s="8"/>
      <c r="IG155" s="8"/>
      <c r="IH155" s="8"/>
      <c r="II155" s="8"/>
      <c r="IJ155" s="8"/>
      <c r="IK155" s="8"/>
      <c r="IL155" s="8"/>
      <c r="IM155" s="8"/>
    </row>
    <row r="156" spans="6:247">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c r="CG156" s="8"/>
      <c r="CH156" s="8"/>
      <c r="CI156" s="8"/>
      <c r="CJ156" s="8"/>
      <c r="CK156" s="8"/>
      <c r="CL156" s="8"/>
      <c r="CM156" s="8"/>
      <c r="CN156" s="8"/>
      <c r="CO156" s="8"/>
      <c r="CP156" s="8"/>
      <c r="CQ156" s="8"/>
      <c r="CR156" s="8"/>
      <c r="CS156" s="8"/>
      <c r="CT156" s="8"/>
      <c r="CU156" s="8"/>
      <c r="CV156" s="8"/>
      <c r="CW156" s="8"/>
      <c r="CX156" s="8"/>
      <c r="CY156" s="8"/>
      <c r="CZ156" s="8"/>
      <c r="DA156" s="8"/>
      <c r="DB156" s="8"/>
      <c r="DC156" s="8"/>
      <c r="DD156" s="8"/>
      <c r="DE156" s="8"/>
      <c r="DF156" s="8"/>
      <c r="DG156" s="8"/>
      <c r="DH156" s="8"/>
      <c r="DI156" s="8"/>
      <c r="DJ156" s="8"/>
      <c r="DK156" s="8"/>
      <c r="DL156" s="8"/>
      <c r="DM156" s="8"/>
      <c r="DN156" s="8"/>
      <c r="DO156" s="8"/>
      <c r="DP156" s="8"/>
      <c r="DQ156" s="8"/>
      <c r="DR156" s="8"/>
      <c r="DS156" s="8"/>
      <c r="DT156" s="8"/>
      <c r="DU156" s="8"/>
      <c r="DV156" s="8"/>
      <c r="DW156" s="8"/>
      <c r="DX156" s="8"/>
      <c r="DY156" s="8"/>
      <c r="DZ156" s="8"/>
      <c r="EA156" s="8"/>
      <c r="EB156" s="8"/>
      <c r="EC156" s="8"/>
      <c r="ED156" s="8"/>
      <c r="EE156" s="8"/>
      <c r="EF156" s="8"/>
      <c r="EG156" s="8"/>
      <c r="EH156" s="8"/>
      <c r="EI156" s="8"/>
      <c r="EJ156" s="8"/>
      <c r="EK156" s="8"/>
      <c r="EL156" s="8"/>
      <c r="EM156" s="8"/>
      <c r="EN156" s="8"/>
      <c r="EO156" s="8"/>
      <c r="EP156" s="8"/>
      <c r="EQ156" s="8"/>
      <c r="ER156" s="8"/>
      <c r="ES156" s="8"/>
      <c r="ET156" s="8"/>
      <c r="EU156" s="8"/>
      <c r="EV156" s="8"/>
      <c r="EW156" s="8"/>
      <c r="EX156" s="8"/>
      <c r="EY156" s="8"/>
      <c r="EZ156" s="8"/>
      <c r="FA156" s="8"/>
      <c r="FB156" s="8"/>
      <c r="FC156" s="8"/>
      <c r="FD156" s="8"/>
      <c r="FE156" s="8"/>
      <c r="FF156" s="8"/>
      <c r="FG156" s="8"/>
      <c r="FH156" s="8"/>
      <c r="FI156" s="8"/>
      <c r="FJ156" s="8"/>
      <c r="FK156" s="8"/>
      <c r="FL156" s="8"/>
      <c r="FM156" s="8"/>
      <c r="FN156" s="8"/>
      <c r="FO156" s="8"/>
      <c r="FP156" s="8"/>
      <c r="FQ156" s="8"/>
      <c r="FR156" s="8"/>
      <c r="FS156" s="8"/>
      <c r="FT156" s="8"/>
      <c r="FU156" s="8"/>
      <c r="FV156" s="8"/>
      <c r="FW156" s="8"/>
      <c r="FX156" s="8"/>
      <c r="FY156" s="8"/>
      <c r="FZ156" s="8"/>
      <c r="GA156" s="8"/>
      <c r="GB156" s="8"/>
      <c r="GC156" s="8"/>
      <c r="GD156" s="8"/>
      <c r="GE156" s="8"/>
      <c r="GF156" s="8"/>
      <c r="GG156" s="8"/>
      <c r="GH156" s="8"/>
      <c r="GI156" s="8"/>
      <c r="GJ156" s="8"/>
      <c r="GK156" s="8"/>
      <c r="GL156" s="8"/>
      <c r="GM156" s="8"/>
      <c r="GN156" s="8"/>
      <c r="GO156" s="8"/>
      <c r="GP156" s="8"/>
      <c r="GQ156" s="8"/>
      <c r="GR156" s="8"/>
      <c r="GS156" s="8"/>
      <c r="GT156" s="8"/>
      <c r="GU156" s="8"/>
      <c r="GV156" s="8"/>
      <c r="GW156" s="8"/>
      <c r="GX156" s="8"/>
      <c r="GY156" s="8"/>
      <c r="GZ156" s="8"/>
      <c r="HA156" s="8"/>
      <c r="HB156" s="8"/>
      <c r="HC156" s="8"/>
      <c r="HD156" s="8"/>
      <c r="HE156" s="8"/>
      <c r="HF156" s="8"/>
      <c r="HG156" s="8"/>
      <c r="HH156" s="8"/>
      <c r="HI156" s="8"/>
      <c r="HJ156" s="8"/>
      <c r="HK156" s="8"/>
      <c r="HL156" s="8"/>
      <c r="HM156" s="8"/>
      <c r="HN156" s="8"/>
      <c r="HO156" s="8"/>
      <c r="HP156" s="8"/>
      <c r="HQ156" s="8"/>
      <c r="HR156" s="8"/>
      <c r="HS156" s="8"/>
      <c r="HT156" s="8"/>
      <c r="HU156" s="8"/>
      <c r="HV156" s="8"/>
      <c r="HW156" s="8"/>
      <c r="HX156" s="8"/>
      <c r="HY156" s="8"/>
      <c r="HZ156" s="8"/>
      <c r="IA156" s="8"/>
      <c r="IB156" s="8"/>
      <c r="IC156" s="8"/>
      <c r="ID156" s="8"/>
      <c r="IE156" s="8"/>
      <c r="IF156" s="8"/>
      <c r="IG156" s="8"/>
      <c r="IH156" s="8"/>
      <c r="II156" s="8"/>
      <c r="IJ156" s="8"/>
      <c r="IK156" s="8"/>
      <c r="IL156" s="8"/>
      <c r="IM156" s="8"/>
    </row>
    <row r="157" spans="6:247">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c r="CG157" s="8"/>
      <c r="CH157" s="8"/>
      <c r="CI157" s="8"/>
      <c r="CJ157" s="8"/>
      <c r="CK157" s="8"/>
      <c r="CL157" s="8"/>
      <c r="CM157" s="8"/>
      <c r="CN157" s="8"/>
      <c r="CO157" s="8"/>
      <c r="CP157" s="8"/>
      <c r="CQ157" s="8"/>
      <c r="CR157" s="8"/>
      <c r="CS157" s="8"/>
      <c r="CT157" s="8"/>
      <c r="CU157" s="8"/>
      <c r="CV157" s="8"/>
      <c r="CW157" s="8"/>
      <c r="CX157" s="8"/>
      <c r="CY157" s="8"/>
      <c r="CZ157" s="8"/>
      <c r="DA157" s="8"/>
      <c r="DB157" s="8"/>
      <c r="DC157" s="8"/>
      <c r="DD157" s="8"/>
      <c r="DE157" s="8"/>
      <c r="DF157" s="8"/>
      <c r="DG157" s="8"/>
      <c r="DH157" s="8"/>
      <c r="DI157" s="8"/>
      <c r="DJ157" s="8"/>
      <c r="DK157" s="8"/>
      <c r="DL157" s="8"/>
      <c r="DM157" s="8"/>
      <c r="DN157" s="8"/>
      <c r="DO157" s="8"/>
      <c r="DP157" s="8"/>
      <c r="DQ157" s="8"/>
      <c r="DR157" s="8"/>
      <c r="DS157" s="8"/>
      <c r="DT157" s="8"/>
      <c r="DU157" s="8"/>
      <c r="DV157" s="8"/>
      <c r="DW157" s="8"/>
      <c r="DX157" s="8"/>
      <c r="DY157" s="8"/>
      <c r="DZ157" s="8"/>
      <c r="EA157" s="8"/>
      <c r="EB157" s="8"/>
      <c r="EC157" s="8"/>
      <c r="ED157" s="8"/>
      <c r="EE157" s="8"/>
      <c r="EF157" s="8"/>
      <c r="EG157" s="8"/>
      <c r="EH157" s="8"/>
      <c r="EI157" s="8"/>
      <c r="EJ157" s="8"/>
      <c r="EK157" s="8"/>
      <c r="EL157" s="8"/>
      <c r="EM157" s="8"/>
      <c r="EN157" s="8"/>
      <c r="EO157" s="8"/>
      <c r="EP157" s="8"/>
      <c r="EQ157" s="8"/>
      <c r="ER157" s="8"/>
      <c r="ES157" s="8"/>
      <c r="ET157" s="8"/>
      <c r="EU157" s="8"/>
      <c r="EV157" s="8"/>
      <c r="EW157" s="8"/>
      <c r="EX157" s="8"/>
      <c r="EY157" s="8"/>
      <c r="EZ157" s="8"/>
      <c r="FA157" s="8"/>
      <c r="FB157" s="8"/>
      <c r="FC157" s="8"/>
      <c r="FD157" s="8"/>
      <c r="FE157" s="8"/>
      <c r="FF157" s="8"/>
      <c r="FG157" s="8"/>
      <c r="FH157" s="8"/>
      <c r="FI157" s="8"/>
      <c r="FJ157" s="8"/>
      <c r="FK157" s="8"/>
      <c r="FL157" s="8"/>
      <c r="FM157" s="8"/>
      <c r="FN157" s="8"/>
      <c r="FO157" s="8"/>
      <c r="FP157" s="8"/>
      <c r="FQ157" s="8"/>
      <c r="FR157" s="8"/>
      <c r="FS157" s="8"/>
      <c r="FT157" s="8"/>
      <c r="FU157" s="8"/>
      <c r="FV157" s="8"/>
      <c r="FW157" s="8"/>
      <c r="FX157" s="8"/>
      <c r="FY157" s="8"/>
      <c r="FZ157" s="8"/>
      <c r="GA157" s="8"/>
      <c r="GB157" s="8"/>
      <c r="GC157" s="8"/>
      <c r="GD157" s="8"/>
      <c r="GE157" s="8"/>
      <c r="GF157" s="8"/>
      <c r="GG157" s="8"/>
      <c r="GH157" s="8"/>
      <c r="GI157" s="8"/>
      <c r="GJ157" s="8"/>
      <c r="GK157" s="8"/>
      <c r="GL157" s="8"/>
      <c r="GM157" s="8"/>
      <c r="GN157" s="8"/>
      <c r="GO157" s="8"/>
      <c r="GP157" s="8"/>
      <c r="GQ157" s="8"/>
      <c r="GR157" s="8"/>
      <c r="GS157" s="8"/>
      <c r="GT157" s="8"/>
      <c r="GU157" s="8"/>
      <c r="GV157" s="8"/>
      <c r="GW157" s="8"/>
      <c r="GX157" s="8"/>
      <c r="GY157" s="8"/>
      <c r="GZ157" s="8"/>
      <c r="HA157" s="8"/>
      <c r="HB157" s="8"/>
      <c r="HC157" s="8"/>
      <c r="HD157" s="8"/>
      <c r="HE157" s="8"/>
      <c r="HF157" s="8"/>
      <c r="HG157" s="8"/>
      <c r="HH157" s="8"/>
      <c r="HI157" s="8"/>
      <c r="HJ157" s="8"/>
      <c r="HK157" s="8"/>
      <c r="HL157" s="8"/>
      <c r="HM157" s="8"/>
      <c r="HN157" s="8"/>
      <c r="HO157" s="8"/>
      <c r="HP157" s="8"/>
      <c r="HQ157" s="8"/>
      <c r="HR157" s="8"/>
      <c r="HS157" s="8"/>
      <c r="HT157" s="8"/>
      <c r="HU157" s="8"/>
      <c r="HV157" s="8"/>
      <c r="HW157" s="8"/>
      <c r="HX157" s="8"/>
      <c r="HY157" s="8"/>
      <c r="HZ157" s="8"/>
      <c r="IA157" s="8"/>
      <c r="IB157" s="8"/>
      <c r="IC157" s="8"/>
      <c r="ID157" s="8"/>
      <c r="IE157" s="8"/>
      <c r="IF157" s="8"/>
      <c r="IG157" s="8"/>
      <c r="IH157" s="8"/>
      <c r="II157" s="8"/>
      <c r="IJ157" s="8"/>
      <c r="IK157" s="8"/>
      <c r="IL157" s="8"/>
      <c r="IM157" s="8"/>
    </row>
    <row r="158" spans="6:247">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c r="DL158" s="8"/>
      <c r="DM158" s="8"/>
      <c r="DN158" s="8"/>
      <c r="DO158" s="8"/>
      <c r="DP158" s="8"/>
      <c r="DQ158" s="8"/>
      <c r="DR158" s="8"/>
      <c r="DS158" s="8"/>
      <c r="DT158" s="8"/>
      <c r="DU158" s="8"/>
      <c r="DV158" s="8"/>
      <c r="DW158" s="8"/>
      <c r="DX158" s="8"/>
      <c r="DY158" s="8"/>
      <c r="DZ158" s="8"/>
      <c r="EA158" s="8"/>
      <c r="EB158" s="8"/>
      <c r="EC158" s="8"/>
      <c r="ED158" s="8"/>
      <c r="EE158" s="8"/>
      <c r="EF158" s="8"/>
      <c r="EG158" s="8"/>
      <c r="EH158" s="8"/>
      <c r="EI158" s="8"/>
      <c r="EJ158" s="8"/>
      <c r="EK158" s="8"/>
      <c r="EL158" s="8"/>
      <c r="EM158" s="8"/>
      <c r="EN158" s="8"/>
      <c r="EO158" s="8"/>
      <c r="EP158" s="8"/>
      <c r="EQ158" s="8"/>
      <c r="ER158" s="8"/>
      <c r="ES158" s="8"/>
      <c r="ET158" s="8"/>
      <c r="EU158" s="8"/>
      <c r="EV158" s="8"/>
      <c r="EW158" s="8"/>
      <c r="EX158" s="8"/>
      <c r="EY158" s="8"/>
      <c r="EZ158" s="8"/>
      <c r="FA158" s="8"/>
      <c r="FB158" s="8"/>
      <c r="FC158" s="8"/>
      <c r="FD158" s="8"/>
      <c r="FE158" s="8"/>
      <c r="FF158" s="8"/>
      <c r="FG158" s="8"/>
      <c r="FH158" s="8"/>
      <c r="FI158" s="8"/>
      <c r="FJ158" s="8"/>
      <c r="FK158" s="8"/>
      <c r="FL158" s="8"/>
      <c r="FM158" s="8"/>
      <c r="FN158" s="8"/>
      <c r="FO158" s="8"/>
      <c r="FP158" s="8"/>
      <c r="FQ158" s="8"/>
      <c r="FR158" s="8"/>
      <c r="FS158" s="8"/>
      <c r="FT158" s="8"/>
      <c r="FU158" s="8"/>
      <c r="FV158" s="8"/>
      <c r="FW158" s="8"/>
      <c r="FX158" s="8"/>
      <c r="FY158" s="8"/>
      <c r="FZ158" s="8"/>
      <c r="GA158" s="8"/>
      <c r="GB158" s="8"/>
      <c r="GC158" s="8"/>
      <c r="GD158" s="8"/>
      <c r="GE158" s="8"/>
      <c r="GF158" s="8"/>
      <c r="GG158" s="8"/>
      <c r="GH158" s="8"/>
      <c r="GI158" s="8"/>
      <c r="GJ158" s="8"/>
      <c r="GK158" s="8"/>
      <c r="GL158" s="8"/>
      <c r="GM158" s="8"/>
      <c r="GN158" s="8"/>
      <c r="GO158" s="8"/>
      <c r="GP158" s="8"/>
      <c r="GQ158" s="8"/>
      <c r="GR158" s="8"/>
      <c r="GS158" s="8"/>
      <c r="GT158" s="8"/>
      <c r="GU158" s="8"/>
      <c r="GV158" s="8"/>
      <c r="GW158" s="8"/>
      <c r="GX158" s="8"/>
      <c r="GY158" s="8"/>
      <c r="GZ158" s="8"/>
      <c r="HA158" s="8"/>
      <c r="HB158" s="8"/>
      <c r="HC158" s="8"/>
      <c r="HD158" s="8"/>
      <c r="HE158" s="8"/>
      <c r="HF158" s="8"/>
      <c r="HG158" s="8"/>
      <c r="HH158" s="8"/>
      <c r="HI158" s="8"/>
      <c r="HJ158" s="8"/>
      <c r="HK158" s="8"/>
      <c r="HL158" s="8"/>
      <c r="HM158" s="8"/>
      <c r="HN158" s="8"/>
      <c r="HO158" s="8"/>
      <c r="HP158" s="8"/>
      <c r="HQ158" s="8"/>
      <c r="HR158" s="8"/>
      <c r="HS158" s="8"/>
      <c r="HT158" s="8"/>
      <c r="HU158" s="8"/>
      <c r="HV158" s="8"/>
      <c r="HW158" s="8"/>
      <c r="HX158" s="8"/>
      <c r="HY158" s="8"/>
      <c r="HZ158" s="8"/>
      <c r="IA158" s="8"/>
      <c r="IB158" s="8"/>
      <c r="IC158" s="8"/>
      <c r="ID158" s="8"/>
      <c r="IE158" s="8"/>
      <c r="IF158" s="8"/>
      <c r="IG158" s="8"/>
      <c r="IH158" s="8"/>
      <c r="II158" s="8"/>
      <c r="IJ158" s="8"/>
      <c r="IK158" s="8"/>
      <c r="IL158" s="8"/>
      <c r="IM158" s="8"/>
    </row>
    <row r="159" spans="6:247">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c r="DO159" s="8"/>
      <c r="DP159" s="8"/>
      <c r="DQ159" s="8"/>
      <c r="DR159" s="8"/>
      <c r="DS159" s="8"/>
      <c r="DT159" s="8"/>
      <c r="DU159" s="8"/>
      <c r="DV159" s="8"/>
      <c r="DW159" s="8"/>
      <c r="DX159" s="8"/>
      <c r="DY159" s="8"/>
      <c r="DZ159" s="8"/>
      <c r="EA159" s="8"/>
      <c r="EB159" s="8"/>
      <c r="EC159" s="8"/>
      <c r="ED159" s="8"/>
      <c r="EE159" s="8"/>
      <c r="EF159" s="8"/>
      <c r="EG159" s="8"/>
      <c r="EH159" s="8"/>
      <c r="EI159" s="8"/>
      <c r="EJ159" s="8"/>
      <c r="EK159" s="8"/>
      <c r="EL159" s="8"/>
      <c r="EM159" s="8"/>
      <c r="EN159" s="8"/>
      <c r="EO159" s="8"/>
      <c r="EP159" s="8"/>
      <c r="EQ159" s="8"/>
      <c r="ER159" s="8"/>
      <c r="ES159" s="8"/>
      <c r="ET159" s="8"/>
      <c r="EU159" s="8"/>
      <c r="EV159" s="8"/>
      <c r="EW159" s="8"/>
      <c r="EX159" s="8"/>
      <c r="EY159" s="8"/>
      <c r="EZ159" s="8"/>
      <c r="FA159" s="8"/>
      <c r="FB159" s="8"/>
      <c r="FC159" s="8"/>
      <c r="FD159" s="8"/>
      <c r="FE159" s="8"/>
      <c r="FF159" s="8"/>
      <c r="FG159" s="8"/>
      <c r="FH159" s="8"/>
      <c r="FI159" s="8"/>
      <c r="FJ159" s="8"/>
      <c r="FK159" s="8"/>
      <c r="FL159" s="8"/>
      <c r="FM159" s="8"/>
      <c r="FN159" s="8"/>
      <c r="FO159" s="8"/>
      <c r="FP159" s="8"/>
      <c r="FQ159" s="8"/>
      <c r="FR159" s="8"/>
      <c r="FS159" s="8"/>
      <c r="FT159" s="8"/>
      <c r="FU159" s="8"/>
      <c r="FV159" s="8"/>
      <c r="FW159" s="8"/>
      <c r="FX159" s="8"/>
      <c r="FY159" s="8"/>
      <c r="FZ159" s="8"/>
      <c r="GA159" s="8"/>
      <c r="GB159" s="8"/>
      <c r="GC159" s="8"/>
      <c r="GD159" s="8"/>
      <c r="GE159" s="8"/>
      <c r="GF159" s="8"/>
      <c r="GG159" s="8"/>
      <c r="GH159" s="8"/>
      <c r="GI159" s="8"/>
      <c r="GJ159" s="8"/>
      <c r="GK159" s="8"/>
      <c r="GL159" s="8"/>
      <c r="GM159" s="8"/>
      <c r="GN159" s="8"/>
      <c r="GO159" s="8"/>
      <c r="GP159" s="8"/>
      <c r="GQ159" s="8"/>
      <c r="GR159" s="8"/>
      <c r="GS159" s="8"/>
      <c r="GT159" s="8"/>
      <c r="GU159" s="8"/>
      <c r="GV159" s="8"/>
      <c r="GW159" s="8"/>
      <c r="GX159" s="8"/>
      <c r="GY159" s="8"/>
      <c r="GZ159" s="8"/>
      <c r="HA159" s="8"/>
      <c r="HB159" s="8"/>
      <c r="HC159" s="8"/>
      <c r="HD159" s="8"/>
      <c r="HE159" s="8"/>
      <c r="HF159" s="8"/>
      <c r="HG159" s="8"/>
      <c r="HH159" s="8"/>
      <c r="HI159" s="8"/>
      <c r="HJ159" s="8"/>
      <c r="HK159" s="8"/>
      <c r="HL159" s="8"/>
      <c r="HM159" s="8"/>
      <c r="HN159" s="8"/>
      <c r="HO159" s="8"/>
      <c r="HP159" s="8"/>
      <c r="HQ159" s="8"/>
      <c r="HR159" s="8"/>
      <c r="HS159" s="8"/>
      <c r="HT159" s="8"/>
      <c r="HU159" s="8"/>
      <c r="HV159" s="8"/>
      <c r="HW159" s="8"/>
      <c r="HX159" s="8"/>
      <c r="HY159" s="8"/>
      <c r="HZ159" s="8"/>
      <c r="IA159" s="8"/>
      <c r="IB159" s="8"/>
      <c r="IC159" s="8"/>
      <c r="ID159" s="8"/>
      <c r="IE159" s="8"/>
      <c r="IF159" s="8"/>
      <c r="IG159" s="8"/>
      <c r="IH159" s="8"/>
      <c r="II159" s="8"/>
      <c r="IJ159" s="8"/>
      <c r="IK159" s="8"/>
      <c r="IL159" s="8"/>
      <c r="IM159" s="8"/>
    </row>
    <row r="160" spans="6:247">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c r="CG160" s="8"/>
      <c r="CH160" s="8"/>
      <c r="CI160" s="8"/>
      <c r="CJ160" s="8"/>
      <c r="CK160" s="8"/>
      <c r="CL160" s="8"/>
      <c r="CM160" s="8"/>
      <c r="CN160" s="8"/>
      <c r="CO160" s="8"/>
      <c r="CP160" s="8"/>
      <c r="CQ160" s="8"/>
      <c r="CR160" s="8"/>
      <c r="CS160" s="8"/>
      <c r="CT160" s="8"/>
      <c r="CU160" s="8"/>
      <c r="CV160" s="8"/>
      <c r="CW160" s="8"/>
      <c r="CX160" s="8"/>
      <c r="CY160" s="8"/>
      <c r="CZ160" s="8"/>
      <c r="DA160" s="8"/>
      <c r="DB160" s="8"/>
      <c r="DC160" s="8"/>
      <c r="DD160" s="8"/>
      <c r="DE160" s="8"/>
      <c r="DF160" s="8"/>
      <c r="DG160" s="8"/>
      <c r="DH160" s="8"/>
      <c r="DI160" s="8"/>
      <c r="DJ160" s="8"/>
      <c r="DK160" s="8"/>
      <c r="DL160" s="8"/>
      <c r="DM160" s="8"/>
      <c r="DN160" s="8"/>
      <c r="DO160" s="8"/>
      <c r="DP160" s="8"/>
      <c r="DQ160" s="8"/>
      <c r="DR160" s="8"/>
      <c r="DS160" s="8"/>
      <c r="DT160" s="8"/>
      <c r="DU160" s="8"/>
      <c r="DV160" s="8"/>
      <c r="DW160" s="8"/>
      <c r="DX160" s="8"/>
      <c r="DY160" s="8"/>
      <c r="DZ160" s="8"/>
      <c r="EA160" s="8"/>
      <c r="EB160" s="8"/>
      <c r="EC160" s="8"/>
      <c r="ED160" s="8"/>
      <c r="EE160" s="8"/>
      <c r="EF160" s="8"/>
      <c r="EG160" s="8"/>
      <c r="EH160" s="8"/>
      <c r="EI160" s="8"/>
      <c r="EJ160" s="8"/>
      <c r="EK160" s="8"/>
      <c r="EL160" s="8"/>
      <c r="EM160" s="8"/>
      <c r="EN160" s="8"/>
      <c r="EO160" s="8"/>
      <c r="EP160" s="8"/>
      <c r="EQ160" s="8"/>
      <c r="ER160" s="8"/>
      <c r="ES160" s="8"/>
      <c r="ET160" s="8"/>
      <c r="EU160" s="8"/>
      <c r="EV160" s="8"/>
      <c r="EW160" s="8"/>
      <c r="EX160" s="8"/>
      <c r="EY160" s="8"/>
      <c r="EZ160" s="8"/>
      <c r="FA160" s="8"/>
      <c r="FB160" s="8"/>
      <c r="FC160" s="8"/>
      <c r="FD160" s="8"/>
      <c r="FE160" s="8"/>
      <c r="FF160" s="8"/>
      <c r="FG160" s="8"/>
      <c r="FH160" s="8"/>
      <c r="FI160" s="8"/>
      <c r="FJ160" s="8"/>
      <c r="FK160" s="8"/>
      <c r="FL160" s="8"/>
      <c r="FM160" s="8"/>
      <c r="FN160" s="8"/>
      <c r="FO160" s="8"/>
      <c r="FP160" s="8"/>
      <c r="FQ160" s="8"/>
      <c r="FR160" s="8"/>
      <c r="FS160" s="8"/>
      <c r="FT160" s="8"/>
      <c r="FU160" s="8"/>
      <c r="FV160" s="8"/>
      <c r="FW160" s="8"/>
      <c r="FX160" s="8"/>
      <c r="FY160" s="8"/>
      <c r="FZ160" s="8"/>
      <c r="GA160" s="8"/>
      <c r="GB160" s="8"/>
      <c r="GC160" s="8"/>
      <c r="GD160" s="8"/>
      <c r="GE160" s="8"/>
      <c r="GF160" s="8"/>
      <c r="GG160" s="8"/>
      <c r="GH160" s="8"/>
      <c r="GI160" s="8"/>
      <c r="GJ160" s="8"/>
      <c r="GK160" s="8"/>
      <c r="GL160" s="8"/>
      <c r="GM160" s="8"/>
      <c r="GN160" s="8"/>
      <c r="GO160" s="8"/>
      <c r="GP160" s="8"/>
      <c r="GQ160" s="8"/>
      <c r="GR160" s="8"/>
      <c r="GS160" s="8"/>
      <c r="GT160" s="8"/>
      <c r="GU160" s="8"/>
      <c r="GV160" s="8"/>
      <c r="GW160" s="8"/>
      <c r="GX160" s="8"/>
      <c r="GY160" s="8"/>
      <c r="GZ160" s="8"/>
      <c r="HA160" s="8"/>
      <c r="HB160" s="8"/>
      <c r="HC160" s="8"/>
      <c r="HD160" s="8"/>
      <c r="HE160" s="8"/>
      <c r="HF160" s="8"/>
      <c r="HG160" s="8"/>
      <c r="HH160" s="8"/>
      <c r="HI160" s="8"/>
      <c r="HJ160" s="8"/>
      <c r="HK160" s="8"/>
      <c r="HL160" s="8"/>
      <c r="HM160" s="8"/>
      <c r="HN160" s="8"/>
      <c r="HO160" s="8"/>
      <c r="HP160" s="8"/>
      <c r="HQ160" s="8"/>
      <c r="HR160" s="8"/>
      <c r="HS160" s="8"/>
      <c r="HT160" s="8"/>
      <c r="HU160" s="8"/>
      <c r="HV160" s="8"/>
      <c r="HW160" s="8"/>
      <c r="HX160" s="8"/>
      <c r="HY160" s="8"/>
      <c r="HZ160" s="8"/>
      <c r="IA160" s="8"/>
      <c r="IB160" s="8"/>
      <c r="IC160" s="8"/>
      <c r="ID160" s="8"/>
      <c r="IE160" s="8"/>
      <c r="IF160" s="8"/>
      <c r="IG160" s="8"/>
      <c r="IH160" s="8"/>
      <c r="II160" s="8"/>
      <c r="IJ160" s="8"/>
      <c r="IK160" s="8"/>
      <c r="IL160" s="8"/>
      <c r="IM160" s="8"/>
    </row>
    <row r="161" spans="6:247">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c r="DQ161" s="8"/>
      <c r="DR161" s="8"/>
      <c r="DS161" s="8"/>
      <c r="DT161" s="8"/>
      <c r="DU161" s="8"/>
      <c r="DV161" s="8"/>
      <c r="DW161" s="8"/>
      <c r="DX161" s="8"/>
      <c r="DY161" s="8"/>
      <c r="DZ161" s="8"/>
      <c r="EA161" s="8"/>
      <c r="EB161" s="8"/>
      <c r="EC161" s="8"/>
      <c r="ED161" s="8"/>
      <c r="EE161" s="8"/>
      <c r="EF161" s="8"/>
      <c r="EG161" s="8"/>
      <c r="EH161" s="8"/>
      <c r="EI161" s="8"/>
      <c r="EJ161" s="8"/>
      <c r="EK161" s="8"/>
      <c r="EL161" s="8"/>
      <c r="EM161" s="8"/>
      <c r="EN161" s="8"/>
      <c r="EO161" s="8"/>
      <c r="EP161" s="8"/>
      <c r="EQ161" s="8"/>
      <c r="ER161" s="8"/>
      <c r="ES161" s="8"/>
      <c r="ET161" s="8"/>
      <c r="EU161" s="8"/>
      <c r="EV161" s="8"/>
      <c r="EW161" s="8"/>
      <c r="EX161" s="8"/>
      <c r="EY161" s="8"/>
      <c r="EZ161" s="8"/>
      <c r="FA161" s="8"/>
      <c r="FB161" s="8"/>
      <c r="FC161" s="8"/>
      <c r="FD161" s="8"/>
      <c r="FE161" s="8"/>
      <c r="FF161" s="8"/>
      <c r="FG161" s="8"/>
      <c r="FH161" s="8"/>
      <c r="FI161" s="8"/>
      <c r="FJ161" s="8"/>
      <c r="FK161" s="8"/>
      <c r="FL161" s="8"/>
      <c r="FM161" s="8"/>
      <c r="FN161" s="8"/>
      <c r="FO161" s="8"/>
      <c r="FP161" s="8"/>
      <c r="FQ161" s="8"/>
      <c r="FR161" s="8"/>
      <c r="FS161" s="8"/>
      <c r="FT161" s="8"/>
      <c r="FU161" s="8"/>
      <c r="FV161" s="8"/>
      <c r="FW161" s="8"/>
      <c r="FX161" s="8"/>
      <c r="FY161" s="8"/>
      <c r="FZ161" s="8"/>
      <c r="GA161" s="8"/>
      <c r="GB161" s="8"/>
      <c r="GC161" s="8"/>
      <c r="GD161" s="8"/>
      <c r="GE161" s="8"/>
      <c r="GF161" s="8"/>
      <c r="GG161" s="8"/>
      <c r="GH161" s="8"/>
      <c r="GI161" s="8"/>
      <c r="GJ161" s="8"/>
      <c r="GK161" s="8"/>
      <c r="GL161" s="8"/>
      <c r="GM161" s="8"/>
      <c r="GN161" s="8"/>
      <c r="GO161" s="8"/>
      <c r="GP161" s="8"/>
      <c r="GQ161" s="8"/>
      <c r="GR161" s="8"/>
      <c r="GS161" s="8"/>
      <c r="GT161" s="8"/>
      <c r="GU161" s="8"/>
      <c r="GV161" s="8"/>
      <c r="GW161" s="8"/>
      <c r="GX161" s="8"/>
      <c r="GY161" s="8"/>
      <c r="GZ161" s="8"/>
      <c r="HA161" s="8"/>
      <c r="HB161" s="8"/>
      <c r="HC161" s="8"/>
      <c r="HD161" s="8"/>
      <c r="HE161" s="8"/>
      <c r="HF161" s="8"/>
      <c r="HG161" s="8"/>
      <c r="HH161" s="8"/>
      <c r="HI161" s="8"/>
      <c r="HJ161" s="8"/>
      <c r="HK161" s="8"/>
      <c r="HL161" s="8"/>
      <c r="HM161" s="8"/>
      <c r="HN161" s="8"/>
      <c r="HO161" s="8"/>
      <c r="HP161" s="8"/>
      <c r="HQ161" s="8"/>
      <c r="HR161" s="8"/>
      <c r="HS161" s="8"/>
      <c r="HT161" s="8"/>
      <c r="HU161" s="8"/>
      <c r="HV161" s="8"/>
      <c r="HW161" s="8"/>
      <c r="HX161" s="8"/>
      <c r="HY161" s="8"/>
      <c r="HZ161" s="8"/>
      <c r="IA161" s="8"/>
      <c r="IB161" s="8"/>
      <c r="IC161" s="8"/>
      <c r="ID161" s="8"/>
      <c r="IE161" s="8"/>
      <c r="IF161" s="8"/>
      <c r="IG161" s="8"/>
      <c r="IH161" s="8"/>
      <c r="II161" s="8"/>
      <c r="IJ161" s="8"/>
      <c r="IK161" s="8"/>
      <c r="IL161" s="8"/>
      <c r="IM161" s="8"/>
    </row>
    <row r="162" spans="6:247">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c r="CG162" s="8"/>
      <c r="CH162" s="8"/>
      <c r="CI162" s="8"/>
      <c r="CJ162" s="8"/>
      <c r="CK162" s="8"/>
      <c r="CL162" s="8"/>
      <c r="CM162" s="8"/>
      <c r="CN162" s="8"/>
      <c r="CO162" s="8"/>
      <c r="CP162" s="8"/>
      <c r="CQ162" s="8"/>
      <c r="CR162" s="8"/>
      <c r="CS162" s="8"/>
      <c r="CT162" s="8"/>
      <c r="CU162" s="8"/>
      <c r="CV162" s="8"/>
      <c r="CW162" s="8"/>
      <c r="CX162" s="8"/>
      <c r="CY162" s="8"/>
      <c r="CZ162" s="8"/>
      <c r="DA162" s="8"/>
      <c r="DB162" s="8"/>
      <c r="DC162" s="8"/>
      <c r="DD162" s="8"/>
      <c r="DE162" s="8"/>
      <c r="DF162" s="8"/>
      <c r="DG162" s="8"/>
      <c r="DH162" s="8"/>
      <c r="DI162" s="8"/>
      <c r="DJ162" s="8"/>
      <c r="DK162" s="8"/>
      <c r="DL162" s="8"/>
      <c r="DM162" s="8"/>
      <c r="DN162" s="8"/>
      <c r="DO162" s="8"/>
      <c r="DP162" s="8"/>
      <c r="DQ162" s="8"/>
      <c r="DR162" s="8"/>
      <c r="DS162" s="8"/>
      <c r="DT162" s="8"/>
      <c r="DU162" s="8"/>
      <c r="DV162" s="8"/>
      <c r="DW162" s="8"/>
      <c r="DX162" s="8"/>
      <c r="DY162" s="8"/>
      <c r="DZ162" s="8"/>
      <c r="EA162" s="8"/>
      <c r="EB162" s="8"/>
      <c r="EC162" s="8"/>
      <c r="ED162" s="8"/>
      <c r="EE162" s="8"/>
      <c r="EF162" s="8"/>
      <c r="EG162" s="8"/>
      <c r="EH162" s="8"/>
      <c r="EI162" s="8"/>
      <c r="EJ162" s="8"/>
      <c r="EK162" s="8"/>
      <c r="EL162" s="8"/>
      <c r="EM162" s="8"/>
      <c r="EN162" s="8"/>
      <c r="EO162" s="8"/>
      <c r="EP162" s="8"/>
      <c r="EQ162" s="8"/>
      <c r="ER162" s="8"/>
      <c r="ES162" s="8"/>
      <c r="ET162" s="8"/>
      <c r="EU162" s="8"/>
      <c r="EV162" s="8"/>
      <c r="EW162" s="8"/>
      <c r="EX162" s="8"/>
      <c r="EY162" s="8"/>
      <c r="EZ162" s="8"/>
      <c r="FA162" s="8"/>
      <c r="FB162" s="8"/>
      <c r="FC162" s="8"/>
      <c r="FD162" s="8"/>
      <c r="FE162" s="8"/>
      <c r="FF162" s="8"/>
      <c r="FG162" s="8"/>
      <c r="FH162" s="8"/>
      <c r="FI162" s="8"/>
      <c r="FJ162" s="8"/>
      <c r="FK162" s="8"/>
      <c r="FL162" s="8"/>
      <c r="FM162" s="8"/>
      <c r="FN162" s="8"/>
      <c r="FO162" s="8"/>
      <c r="FP162" s="8"/>
      <c r="FQ162" s="8"/>
      <c r="FR162" s="8"/>
      <c r="FS162" s="8"/>
      <c r="FT162" s="8"/>
      <c r="FU162" s="8"/>
      <c r="FV162" s="8"/>
      <c r="FW162" s="8"/>
      <c r="FX162" s="8"/>
      <c r="FY162" s="8"/>
      <c r="FZ162" s="8"/>
      <c r="GA162" s="8"/>
      <c r="GB162" s="8"/>
      <c r="GC162" s="8"/>
      <c r="GD162" s="8"/>
      <c r="GE162" s="8"/>
      <c r="GF162" s="8"/>
      <c r="GG162" s="8"/>
      <c r="GH162" s="8"/>
      <c r="GI162" s="8"/>
      <c r="GJ162" s="8"/>
      <c r="GK162" s="8"/>
      <c r="GL162" s="8"/>
      <c r="GM162" s="8"/>
      <c r="GN162" s="8"/>
      <c r="GO162" s="8"/>
      <c r="GP162" s="8"/>
      <c r="GQ162" s="8"/>
      <c r="GR162" s="8"/>
      <c r="GS162" s="8"/>
      <c r="GT162" s="8"/>
      <c r="GU162" s="8"/>
      <c r="GV162" s="8"/>
      <c r="GW162" s="8"/>
      <c r="GX162" s="8"/>
      <c r="GY162" s="8"/>
      <c r="GZ162" s="8"/>
      <c r="HA162" s="8"/>
      <c r="HB162" s="8"/>
      <c r="HC162" s="8"/>
      <c r="HD162" s="8"/>
      <c r="HE162" s="8"/>
      <c r="HF162" s="8"/>
      <c r="HG162" s="8"/>
      <c r="HH162" s="8"/>
      <c r="HI162" s="8"/>
      <c r="HJ162" s="8"/>
      <c r="HK162" s="8"/>
      <c r="HL162" s="8"/>
      <c r="HM162" s="8"/>
      <c r="HN162" s="8"/>
      <c r="HO162" s="8"/>
      <c r="HP162" s="8"/>
      <c r="HQ162" s="8"/>
      <c r="HR162" s="8"/>
      <c r="HS162" s="8"/>
      <c r="HT162" s="8"/>
      <c r="HU162" s="8"/>
      <c r="HV162" s="8"/>
      <c r="HW162" s="8"/>
      <c r="HX162" s="8"/>
      <c r="HY162" s="8"/>
      <c r="HZ162" s="8"/>
      <c r="IA162" s="8"/>
      <c r="IB162" s="8"/>
      <c r="IC162" s="8"/>
      <c r="ID162" s="8"/>
      <c r="IE162" s="8"/>
      <c r="IF162" s="8"/>
      <c r="IG162" s="8"/>
      <c r="IH162" s="8"/>
      <c r="II162" s="8"/>
      <c r="IJ162" s="8"/>
      <c r="IK162" s="8"/>
      <c r="IL162" s="8"/>
      <c r="IM162" s="8"/>
    </row>
    <row r="163" spans="6:247">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8"/>
      <c r="CQ163" s="8"/>
      <c r="CR163" s="8"/>
      <c r="CS163" s="8"/>
      <c r="CT163" s="8"/>
      <c r="CU163" s="8"/>
      <c r="CV163" s="8"/>
      <c r="CW163" s="8"/>
      <c r="CX163" s="8"/>
      <c r="CY163" s="8"/>
      <c r="CZ163" s="8"/>
      <c r="DA163" s="8"/>
      <c r="DB163" s="8"/>
      <c r="DC163" s="8"/>
      <c r="DD163" s="8"/>
      <c r="DE163" s="8"/>
      <c r="DF163" s="8"/>
      <c r="DG163" s="8"/>
      <c r="DH163" s="8"/>
      <c r="DI163" s="8"/>
      <c r="DJ163" s="8"/>
      <c r="DK163" s="8"/>
      <c r="DL163" s="8"/>
      <c r="DM163" s="8"/>
      <c r="DN163" s="8"/>
      <c r="DO163" s="8"/>
      <c r="DP163" s="8"/>
      <c r="DQ163" s="8"/>
      <c r="DR163" s="8"/>
      <c r="DS163" s="8"/>
      <c r="DT163" s="8"/>
      <c r="DU163" s="8"/>
      <c r="DV163" s="8"/>
      <c r="DW163" s="8"/>
      <c r="DX163" s="8"/>
      <c r="DY163" s="8"/>
      <c r="DZ163" s="8"/>
      <c r="EA163" s="8"/>
      <c r="EB163" s="8"/>
      <c r="EC163" s="8"/>
      <c r="ED163" s="8"/>
      <c r="EE163" s="8"/>
      <c r="EF163" s="8"/>
      <c r="EG163" s="8"/>
      <c r="EH163" s="8"/>
      <c r="EI163" s="8"/>
      <c r="EJ163" s="8"/>
      <c r="EK163" s="8"/>
      <c r="EL163" s="8"/>
      <c r="EM163" s="8"/>
      <c r="EN163" s="8"/>
      <c r="EO163" s="8"/>
      <c r="EP163" s="8"/>
      <c r="EQ163" s="8"/>
      <c r="ER163" s="8"/>
      <c r="ES163" s="8"/>
      <c r="ET163" s="8"/>
      <c r="EU163" s="8"/>
      <c r="EV163" s="8"/>
      <c r="EW163" s="8"/>
      <c r="EX163" s="8"/>
      <c r="EY163" s="8"/>
      <c r="EZ163" s="8"/>
      <c r="FA163" s="8"/>
      <c r="FB163" s="8"/>
      <c r="FC163" s="8"/>
      <c r="FD163" s="8"/>
      <c r="FE163" s="8"/>
      <c r="FF163" s="8"/>
      <c r="FG163" s="8"/>
      <c r="FH163" s="8"/>
      <c r="FI163" s="8"/>
      <c r="FJ163" s="8"/>
      <c r="FK163" s="8"/>
      <c r="FL163" s="8"/>
      <c r="FM163" s="8"/>
      <c r="FN163" s="8"/>
      <c r="FO163" s="8"/>
      <c r="FP163" s="8"/>
      <c r="FQ163" s="8"/>
      <c r="FR163" s="8"/>
      <c r="FS163" s="8"/>
      <c r="FT163" s="8"/>
      <c r="FU163" s="8"/>
      <c r="FV163" s="8"/>
      <c r="FW163" s="8"/>
      <c r="FX163" s="8"/>
      <c r="FY163" s="8"/>
      <c r="FZ163" s="8"/>
      <c r="GA163" s="8"/>
      <c r="GB163" s="8"/>
      <c r="GC163" s="8"/>
      <c r="GD163" s="8"/>
      <c r="GE163" s="8"/>
      <c r="GF163" s="8"/>
      <c r="GG163" s="8"/>
      <c r="GH163" s="8"/>
      <c r="GI163" s="8"/>
      <c r="GJ163" s="8"/>
      <c r="GK163" s="8"/>
      <c r="GL163" s="8"/>
      <c r="GM163" s="8"/>
      <c r="GN163" s="8"/>
      <c r="GO163" s="8"/>
      <c r="GP163" s="8"/>
      <c r="GQ163" s="8"/>
      <c r="GR163" s="8"/>
      <c r="GS163" s="8"/>
      <c r="GT163" s="8"/>
      <c r="GU163" s="8"/>
      <c r="GV163" s="8"/>
      <c r="GW163" s="8"/>
      <c r="GX163" s="8"/>
      <c r="GY163" s="8"/>
      <c r="GZ163" s="8"/>
      <c r="HA163" s="8"/>
      <c r="HB163" s="8"/>
      <c r="HC163" s="8"/>
      <c r="HD163" s="8"/>
      <c r="HE163" s="8"/>
      <c r="HF163" s="8"/>
      <c r="HG163" s="8"/>
      <c r="HH163" s="8"/>
      <c r="HI163" s="8"/>
      <c r="HJ163" s="8"/>
      <c r="HK163" s="8"/>
      <c r="HL163" s="8"/>
      <c r="HM163" s="8"/>
      <c r="HN163" s="8"/>
      <c r="HO163" s="8"/>
      <c r="HP163" s="8"/>
      <c r="HQ163" s="8"/>
      <c r="HR163" s="8"/>
      <c r="HS163" s="8"/>
      <c r="HT163" s="8"/>
      <c r="HU163" s="8"/>
      <c r="HV163" s="8"/>
      <c r="HW163" s="8"/>
      <c r="HX163" s="8"/>
      <c r="HY163" s="8"/>
      <c r="HZ163" s="8"/>
      <c r="IA163" s="8"/>
      <c r="IB163" s="8"/>
      <c r="IC163" s="8"/>
      <c r="ID163" s="8"/>
      <c r="IE163" s="8"/>
      <c r="IF163" s="8"/>
      <c r="IG163" s="8"/>
      <c r="IH163" s="8"/>
      <c r="II163" s="8"/>
      <c r="IJ163" s="8"/>
      <c r="IK163" s="8"/>
      <c r="IL163" s="8"/>
      <c r="IM163" s="8"/>
    </row>
    <row r="164" spans="6:247">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8"/>
      <c r="CQ164" s="8"/>
      <c r="CR164" s="8"/>
      <c r="CS164" s="8"/>
      <c r="CT164" s="8"/>
      <c r="CU164" s="8"/>
      <c r="CV164" s="8"/>
      <c r="CW164" s="8"/>
      <c r="CX164" s="8"/>
      <c r="CY164" s="8"/>
      <c r="CZ164" s="8"/>
      <c r="DA164" s="8"/>
      <c r="DB164" s="8"/>
      <c r="DC164" s="8"/>
      <c r="DD164" s="8"/>
      <c r="DE164" s="8"/>
      <c r="DF164" s="8"/>
      <c r="DG164" s="8"/>
      <c r="DH164" s="8"/>
      <c r="DI164" s="8"/>
      <c r="DJ164" s="8"/>
      <c r="DK164" s="8"/>
      <c r="DL164" s="8"/>
      <c r="DM164" s="8"/>
      <c r="DN164" s="8"/>
      <c r="DO164" s="8"/>
      <c r="DP164" s="8"/>
      <c r="DQ164" s="8"/>
      <c r="DR164" s="8"/>
      <c r="DS164" s="8"/>
      <c r="DT164" s="8"/>
      <c r="DU164" s="8"/>
      <c r="DV164" s="8"/>
      <c r="DW164" s="8"/>
      <c r="DX164" s="8"/>
      <c r="DY164" s="8"/>
      <c r="DZ164" s="8"/>
      <c r="EA164" s="8"/>
      <c r="EB164" s="8"/>
      <c r="EC164" s="8"/>
      <c r="ED164" s="8"/>
      <c r="EE164" s="8"/>
      <c r="EF164" s="8"/>
      <c r="EG164" s="8"/>
      <c r="EH164" s="8"/>
      <c r="EI164" s="8"/>
      <c r="EJ164" s="8"/>
      <c r="EK164" s="8"/>
      <c r="EL164" s="8"/>
      <c r="EM164" s="8"/>
      <c r="EN164" s="8"/>
      <c r="EO164" s="8"/>
      <c r="EP164" s="8"/>
      <c r="EQ164" s="8"/>
      <c r="ER164" s="8"/>
      <c r="ES164" s="8"/>
      <c r="ET164" s="8"/>
      <c r="EU164" s="8"/>
      <c r="EV164" s="8"/>
      <c r="EW164" s="8"/>
      <c r="EX164" s="8"/>
      <c r="EY164" s="8"/>
      <c r="EZ164" s="8"/>
      <c r="FA164" s="8"/>
      <c r="FB164" s="8"/>
      <c r="FC164" s="8"/>
      <c r="FD164" s="8"/>
      <c r="FE164" s="8"/>
      <c r="FF164" s="8"/>
      <c r="FG164" s="8"/>
      <c r="FH164" s="8"/>
      <c r="FI164" s="8"/>
      <c r="FJ164" s="8"/>
      <c r="FK164" s="8"/>
      <c r="FL164" s="8"/>
      <c r="FM164" s="8"/>
      <c r="FN164" s="8"/>
      <c r="FO164" s="8"/>
      <c r="FP164" s="8"/>
      <c r="FQ164" s="8"/>
      <c r="FR164" s="8"/>
      <c r="FS164" s="8"/>
      <c r="FT164" s="8"/>
      <c r="FU164" s="8"/>
      <c r="FV164" s="8"/>
      <c r="FW164" s="8"/>
      <c r="FX164" s="8"/>
      <c r="FY164" s="8"/>
      <c r="FZ164" s="8"/>
      <c r="GA164" s="8"/>
      <c r="GB164" s="8"/>
      <c r="GC164" s="8"/>
      <c r="GD164" s="8"/>
      <c r="GE164" s="8"/>
      <c r="GF164" s="8"/>
      <c r="GG164" s="8"/>
      <c r="GH164" s="8"/>
      <c r="GI164" s="8"/>
      <c r="GJ164" s="8"/>
      <c r="GK164" s="8"/>
      <c r="GL164" s="8"/>
      <c r="GM164" s="8"/>
      <c r="GN164" s="8"/>
      <c r="GO164" s="8"/>
      <c r="GP164" s="8"/>
      <c r="GQ164" s="8"/>
      <c r="GR164" s="8"/>
      <c r="GS164" s="8"/>
      <c r="GT164" s="8"/>
      <c r="GU164" s="8"/>
      <c r="GV164" s="8"/>
      <c r="GW164" s="8"/>
      <c r="GX164" s="8"/>
      <c r="GY164" s="8"/>
      <c r="GZ164" s="8"/>
      <c r="HA164" s="8"/>
      <c r="HB164" s="8"/>
      <c r="HC164" s="8"/>
      <c r="HD164" s="8"/>
      <c r="HE164" s="8"/>
      <c r="HF164" s="8"/>
      <c r="HG164" s="8"/>
      <c r="HH164" s="8"/>
      <c r="HI164" s="8"/>
      <c r="HJ164" s="8"/>
      <c r="HK164" s="8"/>
      <c r="HL164" s="8"/>
      <c r="HM164" s="8"/>
      <c r="HN164" s="8"/>
      <c r="HO164" s="8"/>
      <c r="HP164" s="8"/>
      <c r="HQ164" s="8"/>
      <c r="HR164" s="8"/>
      <c r="HS164" s="8"/>
      <c r="HT164" s="8"/>
      <c r="HU164" s="8"/>
      <c r="HV164" s="8"/>
      <c r="HW164" s="8"/>
      <c r="HX164" s="8"/>
      <c r="HY164" s="8"/>
      <c r="HZ164" s="8"/>
      <c r="IA164" s="8"/>
      <c r="IB164" s="8"/>
      <c r="IC164" s="8"/>
      <c r="ID164" s="8"/>
      <c r="IE164" s="8"/>
      <c r="IF164" s="8"/>
      <c r="IG164" s="8"/>
      <c r="IH164" s="8"/>
      <c r="II164" s="8"/>
      <c r="IJ164" s="8"/>
      <c r="IK164" s="8"/>
      <c r="IL164" s="8"/>
      <c r="IM164" s="8"/>
    </row>
    <row r="165" spans="6:247">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8"/>
      <c r="CQ165" s="8"/>
      <c r="CR165" s="8"/>
      <c r="CS165" s="8"/>
      <c r="CT165" s="8"/>
      <c r="CU165" s="8"/>
      <c r="CV165" s="8"/>
      <c r="CW165" s="8"/>
      <c r="CX165" s="8"/>
      <c r="CY165" s="8"/>
      <c r="CZ165" s="8"/>
      <c r="DA165" s="8"/>
      <c r="DB165" s="8"/>
      <c r="DC165" s="8"/>
      <c r="DD165" s="8"/>
      <c r="DE165" s="8"/>
      <c r="DF165" s="8"/>
      <c r="DG165" s="8"/>
      <c r="DH165" s="8"/>
      <c r="DI165" s="8"/>
      <c r="DJ165" s="8"/>
      <c r="DK165" s="8"/>
      <c r="DL165" s="8"/>
      <c r="DM165" s="8"/>
      <c r="DN165" s="8"/>
      <c r="DO165" s="8"/>
      <c r="DP165" s="8"/>
      <c r="DQ165" s="8"/>
      <c r="DR165" s="8"/>
      <c r="DS165" s="8"/>
      <c r="DT165" s="8"/>
      <c r="DU165" s="8"/>
      <c r="DV165" s="8"/>
      <c r="DW165" s="8"/>
      <c r="DX165" s="8"/>
      <c r="DY165" s="8"/>
      <c r="DZ165" s="8"/>
      <c r="EA165" s="8"/>
      <c r="EB165" s="8"/>
      <c r="EC165" s="8"/>
      <c r="ED165" s="8"/>
      <c r="EE165" s="8"/>
      <c r="EF165" s="8"/>
      <c r="EG165" s="8"/>
      <c r="EH165" s="8"/>
      <c r="EI165" s="8"/>
      <c r="EJ165" s="8"/>
      <c r="EK165" s="8"/>
      <c r="EL165" s="8"/>
      <c r="EM165" s="8"/>
      <c r="EN165" s="8"/>
      <c r="EO165" s="8"/>
      <c r="EP165" s="8"/>
      <c r="EQ165" s="8"/>
      <c r="ER165" s="8"/>
      <c r="ES165" s="8"/>
      <c r="ET165" s="8"/>
      <c r="EU165" s="8"/>
      <c r="EV165" s="8"/>
      <c r="EW165" s="8"/>
      <c r="EX165" s="8"/>
      <c r="EY165" s="8"/>
      <c r="EZ165" s="8"/>
      <c r="FA165" s="8"/>
      <c r="FB165" s="8"/>
      <c r="FC165" s="8"/>
      <c r="FD165" s="8"/>
      <c r="FE165" s="8"/>
      <c r="FF165" s="8"/>
      <c r="FG165" s="8"/>
      <c r="FH165" s="8"/>
      <c r="FI165" s="8"/>
      <c r="FJ165" s="8"/>
      <c r="FK165" s="8"/>
      <c r="FL165" s="8"/>
      <c r="FM165" s="8"/>
      <c r="FN165" s="8"/>
      <c r="FO165" s="8"/>
      <c r="FP165" s="8"/>
      <c r="FQ165" s="8"/>
      <c r="FR165" s="8"/>
      <c r="FS165" s="8"/>
      <c r="FT165" s="8"/>
      <c r="FU165" s="8"/>
      <c r="FV165" s="8"/>
      <c r="FW165" s="8"/>
      <c r="FX165" s="8"/>
      <c r="FY165" s="8"/>
      <c r="FZ165" s="8"/>
      <c r="GA165" s="8"/>
      <c r="GB165" s="8"/>
      <c r="GC165" s="8"/>
      <c r="GD165" s="8"/>
      <c r="GE165" s="8"/>
      <c r="GF165" s="8"/>
      <c r="GG165" s="8"/>
      <c r="GH165" s="8"/>
      <c r="GI165" s="8"/>
      <c r="GJ165" s="8"/>
      <c r="GK165" s="8"/>
      <c r="GL165" s="8"/>
      <c r="GM165" s="8"/>
      <c r="GN165" s="8"/>
      <c r="GO165" s="8"/>
      <c r="GP165" s="8"/>
      <c r="GQ165" s="8"/>
      <c r="GR165" s="8"/>
      <c r="GS165" s="8"/>
      <c r="GT165" s="8"/>
      <c r="GU165" s="8"/>
      <c r="GV165" s="8"/>
      <c r="GW165" s="8"/>
      <c r="GX165" s="8"/>
      <c r="GY165" s="8"/>
      <c r="GZ165" s="8"/>
      <c r="HA165" s="8"/>
      <c r="HB165" s="8"/>
      <c r="HC165" s="8"/>
      <c r="HD165" s="8"/>
      <c r="HE165" s="8"/>
      <c r="HF165" s="8"/>
      <c r="HG165" s="8"/>
      <c r="HH165" s="8"/>
      <c r="HI165" s="8"/>
      <c r="HJ165" s="8"/>
      <c r="HK165" s="8"/>
      <c r="HL165" s="8"/>
      <c r="HM165" s="8"/>
      <c r="HN165" s="8"/>
      <c r="HO165" s="8"/>
      <c r="HP165" s="8"/>
      <c r="HQ165" s="8"/>
      <c r="HR165" s="8"/>
      <c r="HS165" s="8"/>
      <c r="HT165" s="8"/>
      <c r="HU165" s="8"/>
      <c r="HV165" s="8"/>
      <c r="HW165" s="8"/>
      <c r="HX165" s="8"/>
      <c r="HY165" s="8"/>
      <c r="HZ165" s="8"/>
      <c r="IA165" s="8"/>
      <c r="IB165" s="8"/>
      <c r="IC165" s="8"/>
      <c r="ID165" s="8"/>
      <c r="IE165" s="8"/>
      <c r="IF165" s="8"/>
      <c r="IG165" s="8"/>
      <c r="IH165" s="8"/>
      <c r="II165" s="8"/>
      <c r="IJ165" s="8"/>
      <c r="IK165" s="8"/>
      <c r="IL165" s="8"/>
      <c r="IM165" s="8"/>
    </row>
    <row r="166" spans="6:247">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c r="CG166" s="8"/>
      <c r="CH166" s="8"/>
      <c r="CI166" s="8"/>
      <c r="CJ166" s="8"/>
      <c r="CK166" s="8"/>
      <c r="CL166" s="8"/>
      <c r="CM166" s="8"/>
      <c r="CN166" s="8"/>
      <c r="CO166" s="8"/>
      <c r="CP166" s="8"/>
      <c r="CQ166" s="8"/>
      <c r="CR166" s="8"/>
      <c r="CS166" s="8"/>
      <c r="CT166" s="8"/>
      <c r="CU166" s="8"/>
      <c r="CV166" s="8"/>
      <c r="CW166" s="8"/>
      <c r="CX166" s="8"/>
      <c r="CY166" s="8"/>
      <c r="CZ166" s="8"/>
      <c r="DA166" s="8"/>
      <c r="DB166" s="8"/>
      <c r="DC166" s="8"/>
      <c r="DD166" s="8"/>
      <c r="DE166" s="8"/>
      <c r="DF166" s="8"/>
      <c r="DG166" s="8"/>
      <c r="DH166" s="8"/>
      <c r="DI166" s="8"/>
      <c r="DJ166" s="8"/>
      <c r="DK166" s="8"/>
      <c r="DL166" s="8"/>
      <c r="DM166" s="8"/>
      <c r="DN166" s="8"/>
      <c r="DO166" s="8"/>
      <c r="DP166" s="8"/>
      <c r="DQ166" s="8"/>
      <c r="DR166" s="8"/>
      <c r="DS166" s="8"/>
      <c r="DT166" s="8"/>
      <c r="DU166" s="8"/>
      <c r="DV166" s="8"/>
      <c r="DW166" s="8"/>
      <c r="DX166" s="8"/>
      <c r="DY166" s="8"/>
      <c r="DZ166" s="8"/>
      <c r="EA166" s="8"/>
      <c r="EB166" s="8"/>
      <c r="EC166" s="8"/>
      <c r="ED166" s="8"/>
      <c r="EE166" s="8"/>
      <c r="EF166" s="8"/>
      <c r="EG166" s="8"/>
      <c r="EH166" s="8"/>
      <c r="EI166" s="8"/>
      <c r="EJ166" s="8"/>
      <c r="EK166" s="8"/>
      <c r="EL166" s="8"/>
      <c r="EM166" s="8"/>
      <c r="EN166" s="8"/>
      <c r="EO166" s="8"/>
      <c r="EP166" s="8"/>
      <c r="EQ166" s="8"/>
      <c r="ER166" s="8"/>
      <c r="ES166" s="8"/>
      <c r="ET166" s="8"/>
      <c r="EU166" s="8"/>
      <c r="EV166" s="8"/>
      <c r="EW166" s="8"/>
      <c r="EX166" s="8"/>
      <c r="EY166" s="8"/>
      <c r="EZ166" s="8"/>
      <c r="FA166" s="8"/>
      <c r="FB166" s="8"/>
      <c r="FC166" s="8"/>
      <c r="FD166" s="8"/>
      <c r="FE166" s="8"/>
      <c r="FF166" s="8"/>
      <c r="FG166" s="8"/>
      <c r="FH166" s="8"/>
      <c r="FI166" s="8"/>
      <c r="FJ166" s="8"/>
      <c r="FK166" s="8"/>
      <c r="FL166" s="8"/>
      <c r="FM166" s="8"/>
      <c r="FN166" s="8"/>
      <c r="FO166" s="8"/>
      <c r="FP166" s="8"/>
      <c r="FQ166" s="8"/>
      <c r="FR166" s="8"/>
      <c r="FS166" s="8"/>
      <c r="FT166" s="8"/>
      <c r="FU166" s="8"/>
      <c r="FV166" s="8"/>
      <c r="FW166" s="8"/>
      <c r="FX166" s="8"/>
      <c r="FY166" s="8"/>
      <c r="FZ166" s="8"/>
      <c r="GA166" s="8"/>
      <c r="GB166" s="8"/>
      <c r="GC166" s="8"/>
      <c r="GD166" s="8"/>
      <c r="GE166" s="8"/>
      <c r="GF166" s="8"/>
      <c r="GG166" s="8"/>
      <c r="GH166" s="8"/>
      <c r="GI166" s="8"/>
      <c r="GJ166" s="8"/>
      <c r="GK166" s="8"/>
      <c r="GL166" s="8"/>
      <c r="GM166" s="8"/>
      <c r="GN166" s="8"/>
      <c r="GO166" s="8"/>
      <c r="GP166" s="8"/>
      <c r="GQ166" s="8"/>
      <c r="GR166" s="8"/>
      <c r="GS166" s="8"/>
      <c r="GT166" s="8"/>
      <c r="GU166" s="8"/>
      <c r="GV166" s="8"/>
      <c r="GW166" s="8"/>
      <c r="GX166" s="8"/>
      <c r="GY166" s="8"/>
      <c r="GZ166" s="8"/>
      <c r="HA166" s="8"/>
      <c r="HB166" s="8"/>
      <c r="HC166" s="8"/>
      <c r="HD166" s="8"/>
      <c r="HE166" s="8"/>
      <c r="HF166" s="8"/>
      <c r="HG166" s="8"/>
      <c r="HH166" s="8"/>
      <c r="HI166" s="8"/>
      <c r="HJ166" s="8"/>
      <c r="HK166" s="8"/>
      <c r="HL166" s="8"/>
      <c r="HM166" s="8"/>
      <c r="HN166" s="8"/>
      <c r="HO166" s="8"/>
      <c r="HP166" s="8"/>
      <c r="HQ166" s="8"/>
      <c r="HR166" s="8"/>
      <c r="HS166" s="8"/>
      <c r="HT166" s="8"/>
      <c r="HU166" s="8"/>
      <c r="HV166" s="8"/>
      <c r="HW166" s="8"/>
      <c r="HX166" s="8"/>
      <c r="HY166" s="8"/>
      <c r="HZ166" s="8"/>
      <c r="IA166" s="8"/>
      <c r="IB166" s="8"/>
      <c r="IC166" s="8"/>
      <c r="ID166" s="8"/>
      <c r="IE166" s="8"/>
      <c r="IF166" s="8"/>
      <c r="IG166" s="8"/>
      <c r="IH166" s="8"/>
      <c r="II166" s="8"/>
      <c r="IJ166" s="8"/>
      <c r="IK166" s="8"/>
      <c r="IL166" s="8"/>
      <c r="IM166" s="8"/>
    </row>
    <row r="167" spans="6:247">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c r="CG167" s="8"/>
      <c r="CH167" s="8"/>
      <c r="CI167" s="8"/>
      <c r="CJ167" s="8"/>
      <c r="CK167" s="8"/>
      <c r="CL167" s="8"/>
      <c r="CM167" s="8"/>
      <c r="CN167" s="8"/>
      <c r="CO167" s="8"/>
      <c r="CP167" s="8"/>
      <c r="CQ167" s="8"/>
      <c r="CR167" s="8"/>
      <c r="CS167" s="8"/>
      <c r="CT167" s="8"/>
      <c r="CU167" s="8"/>
      <c r="CV167" s="8"/>
      <c r="CW167" s="8"/>
      <c r="CX167" s="8"/>
      <c r="CY167" s="8"/>
      <c r="CZ167" s="8"/>
      <c r="DA167" s="8"/>
      <c r="DB167" s="8"/>
      <c r="DC167" s="8"/>
      <c r="DD167" s="8"/>
      <c r="DE167" s="8"/>
      <c r="DF167" s="8"/>
      <c r="DG167" s="8"/>
      <c r="DH167" s="8"/>
      <c r="DI167" s="8"/>
      <c r="DJ167" s="8"/>
      <c r="DK167" s="8"/>
      <c r="DL167" s="8"/>
      <c r="DM167" s="8"/>
      <c r="DN167" s="8"/>
      <c r="DO167" s="8"/>
      <c r="DP167" s="8"/>
      <c r="DQ167" s="8"/>
      <c r="DR167" s="8"/>
      <c r="DS167" s="8"/>
      <c r="DT167" s="8"/>
      <c r="DU167" s="8"/>
      <c r="DV167" s="8"/>
      <c r="DW167" s="8"/>
      <c r="DX167" s="8"/>
      <c r="DY167" s="8"/>
      <c r="DZ167" s="8"/>
      <c r="EA167" s="8"/>
      <c r="EB167" s="8"/>
      <c r="EC167" s="8"/>
      <c r="ED167" s="8"/>
      <c r="EE167" s="8"/>
      <c r="EF167" s="8"/>
      <c r="EG167" s="8"/>
      <c r="EH167" s="8"/>
      <c r="EI167" s="8"/>
      <c r="EJ167" s="8"/>
      <c r="EK167" s="8"/>
      <c r="EL167" s="8"/>
      <c r="EM167" s="8"/>
      <c r="EN167" s="8"/>
      <c r="EO167" s="8"/>
      <c r="EP167" s="8"/>
      <c r="EQ167" s="8"/>
      <c r="ER167" s="8"/>
      <c r="ES167" s="8"/>
      <c r="ET167" s="8"/>
      <c r="EU167" s="8"/>
      <c r="EV167" s="8"/>
      <c r="EW167" s="8"/>
      <c r="EX167" s="8"/>
      <c r="EY167" s="8"/>
      <c r="EZ167" s="8"/>
      <c r="FA167" s="8"/>
      <c r="FB167" s="8"/>
      <c r="FC167" s="8"/>
      <c r="FD167" s="8"/>
      <c r="FE167" s="8"/>
      <c r="FF167" s="8"/>
      <c r="FG167" s="8"/>
      <c r="FH167" s="8"/>
      <c r="FI167" s="8"/>
      <c r="FJ167" s="8"/>
      <c r="FK167" s="8"/>
      <c r="FL167" s="8"/>
      <c r="FM167" s="8"/>
      <c r="FN167" s="8"/>
      <c r="FO167" s="8"/>
      <c r="FP167" s="8"/>
      <c r="FQ167" s="8"/>
      <c r="FR167" s="8"/>
      <c r="FS167" s="8"/>
      <c r="FT167" s="8"/>
      <c r="FU167" s="8"/>
      <c r="FV167" s="8"/>
      <c r="FW167" s="8"/>
      <c r="FX167" s="8"/>
      <c r="FY167" s="8"/>
      <c r="FZ167" s="8"/>
      <c r="GA167" s="8"/>
      <c r="GB167" s="8"/>
      <c r="GC167" s="8"/>
      <c r="GD167" s="8"/>
      <c r="GE167" s="8"/>
      <c r="GF167" s="8"/>
      <c r="GG167" s="8"/>
      <c r="GH167" s="8"/>
      <c r="GI167" s="8"/>
      <c r="GJ167" s="8"/>
      <c r="GK167" s="8"/>
      <c r="GL167" s="8"/>
      <c r="GM167" s="8"/>
      <c r="GN167" s="8"/>
      <c r="GO167" s="8"/>
      <c r="GP167" s="8"/>
      <c r="GQ167" s="8"/>
      <c r="GR167" s="8"/>
      <c r="GS167" s="8"/>
      <c r="GT167" s="8"/>
      <c r="GU167" s="8"/>
      <c r="GV167" s="8"/>
      <c r="GW167" s="8"/>
      <c r="GX167" s="8"/>
      <c r="GY167" s="8"/>
      <c r="GZ167" s="8"/>
      <c r="HA167" s="8"/>
      <c r="HB167" s="8"/>
      <c r="HC167" s="8"/>
      <c r="HD167" s="8"/>
      <c r="HE167" s="8"/>
      <c r="HF167" s="8"/>
      <c r="HG167" s="8"/>
      <c r="HH167" s="8"/>
      <c r="HI167" s="8"/>
      <c r="HJ167" s="8"/>
      <c r="HK167" s="8"/>
      <c r="HL167" s="8"/>
      <c r="HM167" s="8"/>
      <c r="HN167" s="8"/>
      <c r="HO167" s="8"/>
      <c r="HP167" s="8"/>
      <c r="HQ167" s="8"/>
      <c r="HR167" s="8"/>
      <c r="HS167" s="8"/>
      <c r="HT167" s="8"/>
      <c r="HU167" s="8"/>
      <c r="HV167" s="8"/>
      <c r="HW167" s="8"/>
      <c r="HX167" s="8"/>
      <c r="HY167" s="8"/>
      <c r="HZ167" s="8"/>
      <c r="IA167" s="8"/>
      <c r="IB167" s="8"/>
      <c r="IC167" s="8"/>
      <c r="ID167" s="8"/>
      <c r="IE167" s="8"/>
      <c r="IF167" s="8"/>
      <c r="IG167" s="8"/>
      <c r="IH167" s="8"/>
      <c r="II167" s="8"/>
      <c r="IJ167" s="8"/>
      <c r="IK167" s="8"/>
      <c r="IL167" s="8"/>
      <c r="IM167" s="8"/>
    </row>
    <row r="168" spans="6:247">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c r="CG168" s="8"/>
      <c r="CH168" s="8"/>
      <c r="CI168" s="8"/>
      <c r="CJ168" s="8"/>
      <c r="CK168" s="8"/>
      <c r="CL168" s="8"/>
      <c r="CM168" s="8"/>
      <c r="CN168" s="8"/>
      <c r="CO168" s="8"/>
      <c r="CP168" s="8"/>
      <c r="CQ168" s="8"/>
      <c r="CR168" s="8"/>
      <c r="CS168" s="8"/>
      <c r="CT168" s="8"/>
      <c r="CU168" s="8"/>
      <c r="CV168" s="8"/>
      <c r="CW168" s="8"/>
      <c r="CX168" s="8"/>
      <c r="CY168" s="8"/>
      <c r="CZ168" s="8"/>
      <c r="DA168" s="8"/>
      <c r="DB168" s="8"/>
      <c r="DC168" s="8"/>
      <c r="DD168" s="8"/>
      <c r="DE168" s="8"/>
      <c r="DF168" s="8"/>
      <c r="DG168" s="8"/>
      <c r="DH168" s="8"/>
      <c r="DI168" s="8"/>
      <c r="DJ168" s="8"/>
      <c r="DK168" s="8"/>
      <c r="DL168" s="8"/>
      <c r="DM168" s="8"/>
      <c r="DN168" s="8"/>
      <c r="DO168" s="8"/>
      <c r="DP168" s="8"/>
      <c r="DQ168" s="8"/>
      <c r="DR168" s="8"/>
      <c r="DS168" s="8"/>
      <c r="DT168" s="8"/>
      <c r="DU168" s="8"/>
      <c r="DV168" s="8"/>
      <c r="DW168" s="8"/>
      <c r="DX168" s="8"/>
      <c r="DY168" s="8"/>
      <c r="DZ168" s="8"/>
      <c r="EA168" s="8"/>
      <c r="EB168" s="8"/>
      <c r="EC168" s="8"/>
      <c r="ED168" s="8"/>
      <c r="EE168" s="8"/>
      <c r="EF168" s="8"/>
      <c r="EG168" s="8"/>
      <c r="EH168" s="8"/>
      <c r="EI168" s="8"/>
      <c r="EJ168" s="8"/>
      <c r="EK168" s="8"/>
      <c r="EL168" s="8"/>
      <c r="EM168" s="8"/>
      <c r="EN168" s="8"/>
      <c r="EO168" s="8"/>
      <c r="EP168" s="8"/>
      <c r="EQ168" s="8"/>
      <c r="ER168" s="8"/>
      <c r="ES168" s="8"/>
      <c r="ET168" s="8"/>
      <c r="EU168" s="8"/>
      <c r="EV168" s="8"/>
      <c r="EW168" s="8"/>
      <c r="EX168" s="8"/>
      <c r="EY168" s="8"/>
      <c r="EZ168" s="8"/>
      <c r="FA168" s="8"/>
      <c r="FB168" s="8"/>
      <c r="FC168" s="8"/>
      <c r="FD168" s="8"/>
      <c r="FE168" s="8"/>
      <c r="FF168" s="8"/>
      <c r="FG168" s="8"/>
      <c r="FH168" s="8"/>
      <c r="FI168" s="8"/>
      <c r="FJ168" s="8"/>
      <c r="FK168" s="8"/>
      <c r="FL168" s="8"/>
      <c r="FM168" s="8"/>
      <c r="FN168" s="8"/>
      <c r="FO168" s="8"/>
      <c r="FP168" s="8"/>
      <c r="FQ168" s="8"/>
      <c r="FR168" s="8"/>
      <c r="FS168" s="8"/>
      <c r="FT168" s="8"/>
      <c r="FU168" s="8"/>
      <c r="FV168" s="8"/>
      <c r="FW168" s="8"/>
      <c r="FX168" s="8"/>
      <c r="FY168" s="8"/>
      <c r="FZ168" s="8"/>
      <c r="GA168" s="8"/>
      <c r="GB168" s="8"/>
      <c r="GC168" s="8"/>
      <c r="GD168" s="8"/>
      <c r="GE168" s="8"/>
      <c r="GF168" s="8"/>
      <c r="GG168" s="8"/>
      <c r="GH168" s="8"/>
      <c r="GI168" s="8"/>
      <c r="GJ168" s="8"/>
      <c r="GK168" s="8"/>
      <c r="GL168" s="8"/>
      <c r="GM168" s="8"/>
      <c r="GN168" s="8"/>
      <c r="GO168" s="8"/>
      <c r="GP168" s="8"/>
      <c r="GQ168" s="8"/>
      <c r="GR168" s="8"/>
      <c r="GS168" s="8"/>
      <c r="GT168" s="8"/>
      <c r="GU168" s="8"/>
      <c r="GV168" s="8"/>
      <c r="GW168" s="8"/>
      <c r="GX168" s="8"/>
      <c r="GY168" s="8"/>
      <c r="GZ168" s="8"/>
      <c r="HA168" s="8"/>
      <c r="HB168" s="8"/>
      <c r="HC168" s="8"/>
      <c r="HD168" s="8"/>
      <c r="HE168" s="8"/>
      <c r="HF168" s="8"/>
      <c r="HG168" s="8"/>
      <c r="HH168" s="8"/>
      <c r="HI168" s="8"/>
      <c r="HJ168" s="8"/>
      <c r="HK168" s="8"/>
      <c r="HL168" s="8"/>
      <c r="HM168" s="8"/>
      <c r="HN168" s="8"/>
      <c r="HO168" s="8"/>
      <c r="HP168" s="8"/>
      <c r="HQ168" s="8"/>
      <c r="HR168" s="8"/>
      <c r="HS168" s="8"/>
      <c r="HT168" s="8"/>
      <c r="HU168" s="8"/>
      <c r="HV168" s="8"/>
      <c r="HW168" s="8"/>
      <c r="HX168" s="8"/>
      <c r="HY168" s="8"/>
      <c r="HZ168" s="8"/>
      <c r="IA168" s="8"/>
      <c r="IB168" s="8"/>
      <c r="IC168" s="8"/>
      <c r="ID168" s="8"/>
      <c r="IE168" s="8"/>
      <c r="IF168" s="8"/>
      <c r="IG168" s="8"/>
      <c r="IH168" s="8"/>
      <c r="II168" s="8"/>
      <c r="IJ168" s="8"/>
      <c r="IK168" s="8"/>
      <c r="IL168" s="8"/>
      <c r="IM168" s="8"/>
    </row>
    <row r="169" spans="6:247">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c r="CG169" s="8"/>
      <c r="CH169" s="8"/>
      <c r="CI169" s="8"/>
      <c r="CJ169" s="8"/>
      <c r="CK169" s="8"/>
      <c r="CL169" s="8"/>
      <c r="CM169" s="8"/>
      <c r="CN169" s="8"/>
      <c r="CO169" s="8"/>
      <c r="CP169" s="8"/>
      <c r="CQ169" s="8"/>
      <c r="CR169" s="8"/>
      <c r="CS169" s="8"/>
      <c r="CT169" s="8"/>
      <c r="CU169" s="8"/>
      <c r="CV169" s="8"/>
      <c r="CW169" s="8"/>
      <c r="CX169" s="8"/>
      <c r="CY169" s="8"/>
      <c r="CZ169" s="8"/>
      <c r="DA169" s="8"/>
      <c r="DB169" s="8"/>
      <c r="DC169" s="8"/>
      <c r="DD169" s="8"/>
      <c r="DE169" s="8"/>
      <c r="DF169" s="8"/>
      <c r="DG169" s="8"/>
      <c r="DH169" s="8"/>
      <c r="DI169" s="8"/>
      <c r="DJ169" s="8"/>
      <c r="DK169" s="8"/>
      <c r="DL169" s="8"/>
      <c r="DM169" s="8"/>
      <c r="DN169" s="8"/>
      <c r="DO169" s="8"/>
      <c r="DP169" s="8"/>
      <c r="DQ169" s="8"/>
      <c r="DR169" s="8"/>
      <c r="DS169" s="8"/>
      <c r="DT169" s="8"/>
      <c r="DU169" s="8"/>
      <c r="DV169" s="8"/>
      <c r="DW169" s="8"/>
      <c r="DX169" s="8"/>
      <c r="DY169" s="8"/>
      <c r="DZ169" s="8"/>
      <c r="EA169" s="8"/>
      <c r="EB169" s="8"/>
      <c r="EC169" s="8"/>
      <c r="ED169" s="8"/>
      <c r="EE169" s="8"/>
      <c r="EF169" s="8"/>
      <c r="EG169" s="8"/>
      <c r="EH169" s="8"/>
      <c r="EI169" s="8"/>
      <c r="EJ169" s="8"/>
      <c r="EK169" s="8"/>
      <c r="EL169" s="8"/>
      <c r="EM169" s="8"/>
      <c r="EN169" s="8"/>
      <c r="EO169" s="8"/>
      <c r="EP169" s="8"/>
      <c r="EQ169" s="8"/>
      <c r="ER169" s="8"/>
      <c r="ES169" s="8"/>
      <c r="ET169" s="8"/>
      <c r="EU169" s="8"/>
      <c r="EV169" s="8"/>
      <c r="EW169" s="8"/>
      <c r="EX169" s="8"/>
      <c r="EY169" s="8"/>
      <c r="EZ169" s="8"/>
      <c r="FA169" s="8"/>
      <c r="FB169" s="8"/>
      <c r="FC169" s="8"/>
      <c r="FD169" s="8"/>
      <c r="FE169" s="8"/>
      <c r="FF169" s="8"/>
      <c r="FG169" s="8"/>
      <c r="FH169" s="8"/>
      <c r="FI169" s="8"/>
      <c r="FJ169" s="8"/>
      <c r="FK169" s="8"/>
      <c r="FL169" s="8"/>
      <c r="FM169" s="8"/>
      <c r="FN169" s="8"/>
      <c r="FO169" s="8"/>
      <c r="FP169" s="8"/>
      <c r="FQ169" s="8"/>
      <c r="FR169" s="8"/>
      <c r="FS169" s="8"/>
      <c r="FT169" s="8"/>
      <c r="FU169" s="8"/>
      <c r="FV169" s="8"/>
      <c r="FW169" s="8"/>
      <c r="FX169" s="8"/>
      <c r="FY169" s="8"/>
      <c r="FZ169" s="8"/>
      <c r="GA169" s="8"/>
      <c r="GB169" s="8"/>
      <c r="GC169" s="8"/>
      <c r="GD169" s="8"/>
      <c r="GE169" s="8"/>
      <c r="GF169" s="8"/>
      <c r="GG169" s="8"/>
      <c r="GH169" s="8"/>
      <c r="GI169" s="8"/>
      <c r="GJ169" s="8"/>
      <c r="GK169" s="8"/>
      <c r="GL169" s="8"/>
      <c r="GM169" s="8"/>
      <c r="GN169" s="8"/>
      <c r="GO169" s="8"/>
      <c r="GP169" s="8"/>
      <c r="GQ169" s="8"/>
      <c r="GR169" s="8"/>
      <c r="GS169" s="8"/>
      <c r="GT169" s="8"/>
      <c r="GU169" s="8"/>
      <c r="GV169" s="8"/>
      <c r="GW169" s="8"/>
      <c r="GX169" s="8"/>
      <c r="GY169" s="8"/>
      <c r="GZ169" s="8"/>
      <c r="HA169" s="8"/>
      <c r="HB169" s="8"/>
      <c r="HC169" s="8"/>
      <c r="HD169" s="8"/>
      <c r="HE169" s="8"/>
      <c r="HF169" s="8"/>
      <c r="HG169" s="8"/>
      <c r="HH169" s="8"/>
      <c r="HI169" s="8"/>
      <c r="HJ169" s="8"/>
      <c r="HK169" s="8"/>
      <c r="HL169" s="8"/>
      <c r="HM169" s="8"/>
      <c r="HN169" s="8"/>
      <c r="HO169" s="8"/>
      <c r="HP169" s="8"/>
      <c r="HQ169" s="8"/>
      <c r="HR169" s="8"/>
      <c r="HS169" s="8"/>
      <c r="HT169" s="8"/>
      <c r="HU169" s="8"/>
      <c r="HV169" s="8"/>
      <c r="HW169" s="8"/>
      <c r="HX169" s="8"/>
      <c r="HY169" s="8"/>
      <c r="HZ169" s="8"/>
      <c r="IA169" s="8"/>
      <c r="IB169" s="8"/>
      <c r="IC169" s="8"/>
      <c r="ID169" s="8"/>
      <c r="IE169" s="8"/>
      <c r="IF169" s="8"/>
      <c r="IG169" s="8"/>
      <c r="IH169" s="8"/>
      <c r="II169" s="8"/>
      <c r="IJ169" s="8"/>
      <c r="IK169" s="8"/>
      <c r="IL169" s="8"/>
      <c r="IM169" s="8"/>
    </row>
    <row r="170" spans="6:247">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c r="CG170" s="8"/>
      <c r="CH170" s="8"/>
      <c r="CI170" s="8"/>
      <c r="CJ170" s="8"/>
      <c r="CK170" s="8"/>
      <c r="CL170" s="8"/>
      <c r="CM170" s="8"/>
      <c r="CN170" s="8"/>
      <c r="CO170" s="8"/>
      <c r="CP170" s="8"/>
      <c r="CQ170" s="8"/>
      <c r="CR170" s="8"/>
      <c r="CS170" s="8"/>
      <c r="CT170" s="8"/>
      <c r="CU170" s="8"/>
      <c r="CV170" s="8"/>
      <c r="CW170" s="8"/>
      <c r="CX170" s="8"/>
      <c r="CY170" s="8"/>
      <c r="CZ170" s="8"/>
      <c r="DA170" s="8"/>
      <c r="DB170" s="8"/>
      <c r="DC170" s="8"/>
      <c r="DD170" s="8"/>
      <c r="DE170" s="8"/>
      <c r="DF170" s="8"/>
      <c r="DG170" s="8"/>
      <c r="DH170" s="8"/>
      <c r="DI170" s="8"/>
      <c r="DJ170" s="8"/>
      <c r="DK170" s="8"/>
      <c r="DL170" s="8"/>
      <c r="DM170" s="8"/>
      <c r="DN170" s="8"/>
      <c r="DO170" s="8"/>
      <c r="DP170" s="8"/>
      <c r="DQ170" s="8"/>
      <c r="DR170" s="8"/>
      <c r="DS170" s="8"/>
      <c r="DT170" s="8"/>
      <c r="DU170" s="8"/>
      <c r="DV170" s="8"/>
      <c r="DW170" s="8"/>
      <c r="DX170" s="8"/>
      <c r="DY170" s="8"/>
      <c r="DZ170" s="8"/>
      <c r="EA170" s="8"/>
      <c r="EB170" s="8"/>
      <c r="EC170" s="8"/>
      <c r="ED170" s="8"/>
      <c r="EE170" s="8"/>
      <c r="EF170" s="8"/>
      <c r="EG170" s="8"/>
      <c r="EH170" s="8"/>
      <c r="EI170" s="8"/>
      <c r="EJ170" s="8"/>
      <c r="EK170" s="8"/>
      <c r="EL170" s="8"/>
      <c r="EM170" s="8"/>
      <c r="EN170" s="8"/>
      <c r="EO170" s="8"/>
      <c r="EP170" s="8"/>
      <c r="EQ170" s="8"/>
      <c r="ER170" s="8"/>
      <c r="ES170" s="8"/>
      <c r="ET170" s="8"/>
      <c r="EU170" s="8"/>
      <c r="EV170" s="8"/>
      <c r="EW170" s="8"/>
      <c r="EX170" s="8"/>
      <c r="EY170" s="8"/>
      <c r="EZ170" s="8"/>
      <c r="FA170" s="8"/>
      <c r="FB170" s="8"/>
      <c r="FC170" s="8"/>
      <c r="FD170" s="8"/>
      <c r="FE170" s="8"/>
      <c r="FF170" s="8"/>
      <c r="FG170" s="8"/>
      <c r="FH170" s="8"/>
      <c r="FI170" s="8"/>
      <c r="FJ170" s="8"/>
      <c r="FK170" s="8"/>
      <c r="FL170" s="8"/>
      <c r="FM170" s="8"/>
      <c r="FN170" s="8"/>
      <c r="FO170" s="8"/>
      <c r="FP170" s="8"/>
      <c r="FQ170" s="8"/>
      <c r="FR170" s="8"/>
      <c r="FS170" s="8"/>
      <c r="FT170" s="8"/>
      <c r="FU170" s="8"/>
      <c r="FV170" s="8"/>
      <c r="FW170" s="8"/>
      <c r="FX170" s="8"/>
      <c r="FY170" s="8"/>
      <c r="FZ170" s="8"/>
      <c r="GA170" s="8"/>
      <c r="GB170" s="8"/>
      <c r="GC170" s="8"/>
      <c r="GD170" s="8"/>
      <c r="GE170" s="8"/>
      <c r="GF170" s="8"/>
      <c r="GG170" s="8"/>
      <c r="GH170" s="8"/>
      <c r="GI170" s="8"/>
      <c r="GJ170" s="8"/>
      <c r="GK170" s="8"/>
      <c r="GL170" s="8"/>
      <c r="GM170" s="8"/>
      <c r="GN170" s="8"/>
      <c r="GO170" s="8"/>
      <c r="GP170" s="8"/>
      <c r="GQ170" s="8"/>
      <c r="GR170" s="8"/>
      <c r="GS170" s="8"/>
      <c r="GT170" s="8"/>
      <c r="GU170" s="8"/>
      <c r="GV170" s="8"/>
      <c r="GW170" s="8"/>
      <c r="GX170" s="8"/>
      <c r="GY170" s="8"/>
      <c r="GZ170" s="8"/>
      <c r="HA170" s="8"/>
      <c r="HB170" s="8"/>
      <c r="HC170" s="8"/>
      <c r="HD170" s="8"/>
      <c r="HE170" s="8"/>
      <c r="HF170" s="8"/>
      <c r="HG170" s="8"/>
      <c r="HH170" s="8"/>
      <c r="HI170" s="8"/>
      <c r="HJ170" s="8"/>
      <c r="HK170" s="8"/>
      <c r="HL170" s="8"/>
      <c r="HM170" s="8"/>
      <c r="HN170" s="8"/>
      <c r="HO170" s="8"/>
      <c r="HP170" s="8"/>
      <c r="HQ170" s="8"/>
      <c r="HR170" s="8"/>
      <c r="HS170" s="8"/>
      <c r="HT170" s="8"/>
      <c r="HU170" s="8"/>
      <c r="HV170" s="8"/>
      <c r="HW170" s="8"/>
      <c r="HX170" s="8"/>
      <c r="HY170" s="8"/>
      <c r="HZ170" s="8"/>
      <c r="IA170" s="8"/>
      <c r="IB170" s="8"/>
      <c r="IC170" s="8"/>
      <c r="ID170" s="8"/>
      <c r="IE170" s="8"/>
      <c r="IF170" s="8"/>
      <c r="IG170" s="8"/>
      <c r="IH170" s="8"/>
      <c r="II170" s="8"/>
      <c r="IJ170" s="8"/>
      <c r="IK170" s="8"/>
      <c r="IL170" s="8"/>
      <c r="IM170" s="8"/>
    </row>
    <row r="171" spans="6:247">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c r="CS171" s="8"/>
      <c r="CT171" s="8"/>
      <c r="CU171" s="8"/>
      <c r="CV171" s="8"/>
      <c r="CW171" s="8"/>
      <c r="CX171" s="8"/>
      <c r="CY171" s="8"/>
      <c r="CZ171" s="8"/>
      <c r="DA171" s="8"/>
      <c r="DB171" s="8"/>
      <c r="DC171" s="8"/>
      <c r="DD171" s="8"/>
      <c r="DE171" s="8"/>
      <c r="DF171" s="8"/>
      <c r="DG171" s="8"/>
      <c r="DH171" s="8"/>
      <c r="DI171" s="8"/>
      <c r="DJ171" s="8"/>
      <c r="DK171" s="8"/>
      <c r="DL171" s="8"/>
      <c r="DM171" s="8"/>
      <c r="DN171" s="8"/>
      <c r="DO171" s="8"/>
      <c r="DP171" s="8"/>
      <c r="DQ171" s="8"/>
      <c r="DR171" s="8"/>
      <c r="DS171" s="8"/>
      <c r="DT171" s="8"/>
      <c r="DU171" s="8"/>
      <c r="DV171" s="8"/>
      <c r="DW171" s="8"/>
      <c r="DX171" s="8"/>
      <c r="DY171" s="8"/>
      <c r="DZ171" s="8"/>
      <c r="EA171" s="8"/>
      <c r="EB171" s="8"/>
      <c r="EC171" s="8"/>
      <c r="ED171" s="8"/>
      <c r="EE171" s="8"/>
      <c r="EF171" s="8"/>
      <c r="EG171" s="8"/>
      <c r="EH171" s="8"/>
      <c r="EI171" s="8"/>
      <c r="EJ171" s="8"/>
      <c r="EK171" s="8"/>
      <c r="EL171" s="8"/>
      <c r="EM171" s="8"/>
      <c r="EN171" s="8"/>
      <c r="EO171" s="8"/>
      <c r="EP171" s="8"/>
      <c r="EQ171" s="8"/>
      <c r="ER171" s="8"/>
      <c r="ES171" s="8"/>
      <c r="ET171" s="8"/>
      <c r="EU171" s="8"/>
      <c r="EV171" s="8"/>
      <c r="EW171" s="8"/>
      <c r="EX171" s="8"/>
      <c r="EY171" s="8"/>
      <c r="EZ171" s="8"/>
      <c r="FA171" s="8"/>
      <c r="FB171" s="8"/>
      <c r="FC171" s="8"/>
      <c r="FD171" s="8"/>
      <c r="FE171" s="8"/>
      <c r="FF171" s="8"/>
      <c r="FG171" s="8"/>
      <c r="FH171" s="8"/>
      <c r="FI171" s="8"/>
      <c r="FJ171" s="8"/>
      <c r="FK171" s="8"/>
      <c r="FL171" s="8"/>
      <c r="FM171" s="8"/>
      <c r="FN171" s="8"/>
      <c r="FO171" s="8"/>
      <c r="FP171" s="8"/>
      <c r="FQ171" s="8"/>
      <c r="FR171" s="8"/>
      <c r="FS171" s="8"/>
      <c r="FT171" s="8"/>
      <c r="FU171" s="8"/>
      <c r="FV171" s="8"/>
      <c r="FW171" s="8"/>
      <c r="FX171" s="8"/>
      <c r="FY171" s="8"/>
      <c r="FZ171" s="8"/>
      <c r="GA171" s="8"/>
      <c r="GB171" s="8"/>
      <c r="GC171" s="8"/>
      <c r="GD171" s="8"/>
      <c r="GE171" s="8"/>
      <c r="GF171" s="8"/>
      <c r="GG171" s="8"/>
      <c r="GH171" s="8"/>
      <c r="GI171" s="8"/>
      <c r="GJ171" s="8"/>
      <c r="GK171" s="8"/>
      <c r="GL171" s="8"/>
      <c r="GM171" s="8"/>
      <c r="GN171" s="8"/>
      <c r="GO171" s="8"/>
      <c r="GP171" s="8"/>
      <c r="GQ171" s="8"/>
      <c r="GR171" s="8"/>
      <c r="GS171" s="8"/>
      <c r="GT171" s="8"/>
      <c r="GU171" s="8"/>
      <c r="GV171" s="8"/>
      <c r="GW171" s="8"/>
      <c r="GX171" s="8"/>
      <c r="GY171" s="8"/>
      <c r="GZ171" s="8"/>
      <c r="HA171" s="8"/>
      <c r="HB171" s="8"/>
      <c r="HC171" s="8"/>
      <c r="HD171" s="8"/>
      <c r="HE171" s="8"/>
      <c r="HF171" s="8"/>
      <c r="HG171" s="8"/>
      <c r="HH171" s="8"/>
      <c r="HI171" s="8"/>
      <c r="HJ171" s="8"/>
      <c r="HK171" s="8"/>
      <c r="HL171" s="8"/>
      <c r="HM171" s="8"/>
      <c r="HN171" s="8"/>
      <c r="HO171" s="8"/>
      <c r="HP171" s="8"/>
      <c r="HQ171" s="8"/>
      <c r="HR171" s="8"/>
      <c r="HS171" s="8"/>
      <c r="HT171" s="8"/>
      <c r="HU171" s="8"/>
      <c r="HV171" s="8"/>
      <c r="HW171" s="8"/>
      <c r="HX171" s="8"/>
      <c r="HY171" s="8"/>
      <c r="HZ171" s="8"/>
      <c r="IA171" s="8"/>
      <c r="IB171" s="8"/>
      <c r="IC171" s="8"/>
      <c r="ID171" s="8"/>
      <c r="IE171" s="8"/>
      <c r="IF171" s="8"/>
      <c r="IG171" s="8"/>
      <c r="IH171" s="8"/>
      <c r="II171" s="8"/>
      <c r="IJ171" s="8"/>
      <c r="IK171" s="8"/>
      <c r="IL171" s="8"/>
      <c r="IM171" s="8"/>
    </row>
    <row r="172" spans="6:247">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c r="CW172" s="8"/>
      <c r="CX172" s="8"/>
      <c r="CY172" s="8"/>
      <c r="CZ172" s="8"/>
      <c r="DA172" s="8"/>
      <c r="DB172" s="8"/>
      <c r="DC172" s="8"/>
      <c r="DD172" s="8"/>
      <c r="DE172" s="8"/>
      <c r="DF172" s="8"/>
      <c r="DG172" s="8"/>
      <c r="DH172" s="8"/>
      <c r="DI172" s="8"/>
      <c r="DJ172" s="8"/>
      <c r="DK172" s="8"/>
      <c r="DL172" s="8"/>
      <c r="DM172" s="8"/>
      <c r="DN172" s="8"/>
      <c r="DO172" s="8"/>
      <c r="DP172" s="8"/>
      <c r="DQ172" s="8"/>
      <c r="DR172" s="8"/>
      <c r="DS172" s="8"/>
      <c r="DT172" s="8"/>
      <c r="DU172" s="8"/>
      <c r="DV172" s="8"/>
      <c r="DW172" s="8"/>
      <c r="DX172" s="8"/>
      <c r="DY172" s="8"/>
      <c r="DZ172" s="8"/>
      <c r="EA172" s="8"/>
      <c r="EB172" s="8"/>
      <c r="EC172" s="8"/>
      <c r="ED172" s="8"/>
      <c r="EE172" s="8"/>
      <c r="EF172" s="8"/>
      <c r="EG172" s="8"/>
      <c r="EH172" s="8"/>
      <c r="EI172" s="8"/>
      <c r="EJ172" s="8"/>
      <c r="EK172" s="8"/>
      <c r="EL172" s="8"/>
      <c r="EM172" s="8"/>
      <c r="EN172" s="8"/>
      <c r="EO172" s="8"/>
      <c r="EP172" s="8"/>
      <c r="EQ172" s="8"/>
      <c r="ER172" s="8"/>
      <c r="ES172" s="8"/>
      <c r="ET172" s="8"/>
      <c r="EU172" s="8"/>
      <c r="EV172" s="8"/>
      <c r="EW172" s="8"/>
      <c r="EX172" s="8"/>
      <c r="EY172" s="8"/>
      <c r="EZ172" s="8"/>
      <c r="FA172" s="8"/>
      <c r="FB172" s="8"/>
      <c r="FC172" s="8"/>
      <c r="FD172" s="8"/>
      <c r="FE172" s="8"/>
      <c r="FF172" s="8"/>
      <c r="FG172" s="8"/>
      <c r="FH172" s="8"/>
      <c r="FI172" s="8"/>
      <c r="FJ172" s="8"/>
      <c r="FK172" s="8"/>
      <c r="FL172" s="8"/>
      <c r="FM172" s="8"/>
      <c r="FN172" s="8"/>
      <c r="FO172" s="8"/>
      <c r="FP172" s="8"/>
      <c r="FQ172" s="8"/>
      <c r="FR172" s="8"/>
      <c r="FS172" s="8"/>
      <c r="FT172" s="8"/>
      <c r="FU172" s="8"/>
      <c r="FV172" s="8"/>
      <c r="FW172" s="8"/>
      <c r="FX172" s="8"/>
      <c r="FY172" s="8"/>
      <c r="FZ172" s="8"/>
      <c r="GA172" s="8"/>
      <c r="GB172" s="8"/>
      <c r="GC172" s="8"/>
      <c r="GD172" s="8"/>
      <c r="GE172" s="8"/>
      <c r="GF172" s="8"/>
      <c r="GG172" s="8"/>
      <c r="GH172" s="8"/>
      <c r="GI172" s="8"/>
      <c r="GJ172" s="8"/>
      <c r="GK172" s="8"/>
      <c r="GL172" s="8"/>
      <c r="GM172" s="8"/>
      <c r="GN172" s="8"/>
      <c r="GO172" s="8"/>
      <c r="GP172" s="8"/>
      <c r="GQ172" s="8"/>
      <c r="GR172" s="8"/>
      <c r="GS172" s="8"/>
      <c r="GT172" s="8"/>
      <c r="GU172" s="8"/>
      <c r="GV172" s="8"/>
      <c r="GW172" s="8"/>
      <c r="GX172" s="8"/>
      <c r="GY172" s="8"/>
      <c r="GZ172" s="8"/>
      <c r="HA172" s="8"/>
      <c r="HB172" s="8"/>
      <c r="HC172" s="8"/>
      <c r="HD172" s="8"/>
      <c r="HE172" s="8"/>
      <c r="HF172" s="8"/>
      <c r="HG172" s="8"/>
      <c r="HH172" s="8"/>
      <c r="HI172" s="8"/>
      <c r="HJ172" s="8"/>
      <c r="HK172" s="8"/>
      <c r="HL172" s="8"/>
      <c r="HM172" s="8"/>
      <c r="HN172" s="8"/>
      <c r="HO172" s="8"/>
      <c r="HP172" s="8"/>
      <c r="HQ172" s="8"/>
      <c r="HR172" s="8"/>
      <c r="HS172" s="8"/>
      <c r="HT172" s="8"/>
      <c r="HU172" s="8"/>
      <c r="HV172" s="8"/>
      <c r="HW172" s="8"/>
      <c r="HX172" s="8"/>
      <c r="HY172" s="8"/>
      <c r="HZ172" s="8"/>
      <c r="IA172" s="8"/>
      <c r="IB172" s="8"/>
      <c r="IC172" s="8"/>
      <c r="ID172" s="8"/>
      <c r="IE172" s="8"/>
      <c r="IF172" s="8"/>
      <c r="IG172" s="8"/>
      <c r="IH172" s="8"/>
      <c r="II172" s="8"/>
      <c r="IJ172" s="8"/>
      <c r="IK172" s="8"/>
      <c r="IL172" s="8"/>
      <c r="IM172" s="8"/>
    </row>
    <row r="173" spans="6:247">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8"/>
      <c r="CV173" s="8"/>
      <c r="CW173" s="8"/>
      <c r="CX173" s="8"/>
      <c r="CY173" s="8"/>
      <c r="CZ173" s="8"/>
      <c r="DA173" s="8"/>
      <c r="DB173" s="8"/>
      <c r="DC173" s="8"/>
      <c r="DD173" s="8"/>
      <c r="DE173" s="8"/>
      <c r="DF173" s="8"/>
      <c r="DG173" s="8"/>
      <c r="DH173" s="8"/>
      <c r="DI173" s="8"/>
      <c r="DJ173" s="8"/>
      <c r="DK173" s="8"/>
      <c r="DL173" s="8"/>
      <c r="DM173" s="8"/>
      <c r="DN173" s="8"/>
      <c r="DO173" s="8"/>
      <c r="DP173" s="8"/>
      <c r="DQ173" s="8"/>
      <c r="DR173" s="8"/>
      <c r="DS173" s="8"/>
      <c r="DT173" s="8"/>
      <c r="DU173" s="8"/>
      <c r="DV173" s="8"/>
      <c r="DW173" s="8"/>
      <c r="DX173" s="8"/>
      <c r="DY173" s="8"/>
      <c r="DZ173" s="8"/>
      <c r="EA173" s="8"/>
      <c r="EB173" s="8"/>
      <c r="EC173" s="8"/>
      <c r="ED173" s="8"/>
      <c r="EE173" s="8"/>
      <c r="EF173" s="8"/>
      <c r="EG173" s="8"/>
      <c r="EH173" s="8"/>
      <c r="EI173" s="8"/>
      <c r="EJ173" s="8"/>
      <c r="EK173" s="8"/>
      <c r="EL173" s="8"/>
      <c r="EM173" s="8"/>
      <c r="EN173" s="8"/>
      <c r="EO173" s="8"/>
      <c r="EP173" s="8"/>
      <c r="EQ173" s="8"/>
      <c r="ER173" s="8"/>
      <c r="ES173" s="8"/>
      <c r="ET173" s="8"/>
      <c r="EU173" s="8"/>
      <c r="EV173" s="8"/>
      <c r="EW173" s="8"/>
      <c r="EX173" s="8"/>
      <c r="EY173" s="8"/>
      <c r="EZ173" s="8"/>
      <c r="FA173" s="8"/>
      <c r="FB173" s="8"/>
      <c r="FC173" s="8"/>
      <c r="FD173" s="8"/>
      <c r="FE173" s="8"/>
      <c r="FF173" s="8"/>
      <c r="FG173" s="8"/>
      <c r="FH173" s="8"/>
      <c r="FI173" s="8"/>
      <c r="FJ173" s="8"/>
      <c r="FK173" s="8"/>
      <c r="FL173" s="8"/>
      <c r="FM173" s="8"/>
      <c r="FN173" s="8"/>
      <c r="FO173" s="8"/>
      <c r="FP173" s="8"/>
      <c r="FQ173" s="8"/>
      <c r="FR173" s="8"/>
      <c r="FS173" s="8"/>
      <c r="FT173" s="8"/>
      <c r="FU173" s="8"/>
      <c r="FV173" s="8"/>
      <c r="FW173" s="8"/>
      <c r="FX173" s="8"/>
      <c r="FY173" s="8"/>
      <c r="FZ173" s="8"/>
      <c r="GA173" s="8"/>
      <c r="GB173" s="8"/>
      <c r="GC173" s="8"/>
      <c r="GD173" s="8"/>
      <c r="GE173" s="8"/>
      <c r="GF173" s="8"/>
      <c r="GG173" s="8"/>
      <c r="GH173" s="8"/>
      <c r="GI173" s="8"/>
      <c r="GJ173" s="8"/>
      <c r="GK173" s="8"/>
      <c r="GL173" s="8"/>
      <c r="GM173" s="8"/>
      <c r="GN173" s="8"/>
      <c r="GO173" s="8"/>
      <c r="GP173" s="8"/>
      <c r="GQ173" s="8"/>
      <c r="GR173" s="8"/>
      <c r="GS173" s="8"/>
      <c r="GT173" s="8"/>
      <c r="GU173" s="8"/>
      <c r="GV173" s="8"/>
      <c r="GW173" s="8"/>
      <c r="GX173" s="8"/>
      <c r="GY173" s="8"/>
      <c r="GZ173" s="8"/>
      <c r="HA173" s="8"/>
      <c r="HB173" s="8"/>
      <c r="HC173" s="8"/>
      <c r="HD173" s="8"/>
      <c r="HE173" s="8"/>
      <c r="HF173" s="8"/>
      <c r="HG173" s="8"/>
      <c r="HH173" s="8"/>
      <c r="HI173" s="8"/>
      <c r="HJ173" s="8"/>
      <c r="HK173" s="8"/>
      <c r="HL173" s="8"/>
      <c r="HM173" s="8"/>
      <c r="HN173" s="8"/>
      <c r="HO173" s="8"/>
      <c r="HP173" s="8"/>
      <c r="HQ173" s="8"/>
      <c r="HR173" s="8"/>
      <c r="HS173" s="8"/>
      <c r="HT173" s="8"/>
      <c r="HU173" s="8"/>
      <c r="HV173" s="8"/>
      <c r="HW173" s="8"/>
      <c r="HX173" s="8"/>
      <c r="HY173" s="8"/>
      <c r="HZ173" s="8"/>
      <c r="IA173" s="8"/>
      <c r="IB173" s="8"/>
      <c r="IC173" s="8"/>
      <c r="ID173" s="8"/>
      <c r="IE173" s="8"/>
      <c r="IF173" s="8"/>
      <c r="IG173" s="8"/>
      <c r="IH173" s="8"/>
      <c r="II173" s="8"/>
      <c r="IJ173" s="8"/>
      <c r="IK173" s="8"/>
      <c r="IL173" s="8"/>
      <c r="IM173" s="8"/>
    </row>
    <row r="174" spans="6:247">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c r="CW174" s="8"/>
      <c r="CX174" s="8"/>
      <c r="CY174" s="8"/>
      <c r="CZ174" s="8"/>
      <c r="DA174" s="8"/>
      <c r="DB174" s="8"/>
      <c r="DC174" s="8"/>
      <c r="DD174" s="8"/>
      <c r="DE174" s="8"/>
      <c r="DF174" s="8"/>
      <c r="DG174" s="8"/>
      <c r="DH174" s="8"/>
      <c r="DI174" s="8"/>
      <c r="DJ174" s="8"/>
      <c r="DK174" s="8"/>
      <c r="DL174" s="8"/>
      <c r="DM174" s="8"/>
      <c r="DN174" s="8"/>
      <c r="DO174" s="8"/>
      <c r="DP174" s="8"/>
      <c r="DQ174" s="8"/>
      <c r="DR174" s="8"/>
      <c r="DS174" s="8"/>
      <c r="DT174" s="8"/>
      <c r="DU174" s="8"/>
      <c r="DV174" s="8"/>
      <c r="DW174" s="8"/>
      <c r="DX174" s="8"/>
      <c r="DY174" s="8"/>
      <c r="DZ174" s="8"/>
      <c r="EA174" s="8"/>
      <c r="EB174" s="8"/>
      <c r="EC174" s="8"/>
      <c r="ED174" s="8"/>
      <c r="EE174" s="8"/>
      <c r="EF174" s="8"/>
      <c r="EG174" s="8"/>
      <c r="EH174" s="8"/>
      <c r="EI174" s="8"/>
      <c r="EJ174" s="8"/>
      <c r="EK174" s="8"/>
      <c r="EL174" s="8"/>
      <c r="EM174" s="8"/>
      <c r="EN174" s="8"/>
      <c r="EO174" s="8"/>
      <c r="EP174" s="8"/>
      <c r="EQ174" s="8"/>
      <c r="ER174" s="8"/>
      <c r="ES174" s="8"/>
      <c r="ET174" s="8"/>
      <c r="EU174" s="8"/>
      <c r="EV174" s="8"/>
      <c r="EW174" s="8"/>
      <c r="EX174" s="8"/>
      <c r="EY174" s="8"/>
      <c r="EZ174" s="8"/>
      <c r="FA174" s="8"/>
      <c r="FB174" s="8"/>
      <c r="FC174" s="8"/>
      <c r="FD174" s="8"/>
      <c r="FE174" s="8"/>
      <c r="FF174" s="8"/>
      <c r="FG174" s="8"/>
      <c r="FH174" s="8"/>
      <c r="FI174" s="8"/>
      <c r="FJ174" s="8"/>
      <c r="FK174" s="8"/>
      <c r="FL174" s="8"/>
      <c r="FM174" s="8"/>
      <c r="FN174" s="8"/>
      <c r="FO174" s="8"/>
      <c r="FP174" s="8"/>
      <c r="FQ174" s="8"/>
      <c r="FR174" s="8"/>
      <c r="FS174" s="8"/>
      <c r="FT174" s="8"/>
      <c r="FU174" s="8"/>
      <c r="FV174" s="8"/>
      <c r="FW174" s="8"/>
      <c r="FX174" s="8"/>
      <c r="FY174" s="8"/>
      <c r="FZ174" s="8"/>
      <c r="GA174" s="8"/>
      <c r="GB174" s="8"/>
      <c r="GC174" s="8"/>
      <c r="GD174" s="8"/>
      <c r="GE174" s="8"/>
      <c r="GF174" s="8"/>
      <c r="GG174" s="8"/>
      <c r="GH174" s="8"/>
      <c r="GI174" s="8"/>
      <c r="GJ174" s="8"/>
      <c r="GK174" s="8"/>
      <c r="GL174" s="8"/>
      <c r="GM174" s="8"/>
      <c r="GN174" s="8"/>
      <c r="GO174" s="8"/>
      <c r="GP174" s="8"/>
      <c r="GQ174" s="8"/>
      <c r="GR174" s="8"/>
      <c r="GS174" s="8"/>
      <c r="GT174" s="8"/>
      <c r="GU174" s="8"/>
      <c r="GV174" s="8"/>
      <c r="GW174" s="8"/>
      <c r="GX174" s="8"/>
      <c r="GY174" s="8"/>
      <c r="GZ174" s="8"/>
      <c r="HA174" s="8"/>
      <c r="HB174" s="8"/>
      <c r="HC174" s="8"/>
      <c r="HD174" s="8"/>
      <c r="HE174" s="8"/>
      <c r="HF174" s="8"/>
      <c r="HG174" s="8"/>
      <c r="HH174" s="8"/>
      <c r="HI174" s="8"/>
      <c r="HJ174" s="8"/>
      <c r="HK174" s="8"/>
      <c r="HL174" s="8"/>
      <c r="HM174" s="8"/>
      <c r="HN174" s="8"/>
      <c r="HO174" s="8"/>
      <c r="HP174" s="8"/>
      <c r="HQ174" s="8"/>
      <c r="HR174" s="8"/>
      <c r="HS174" s="8"/>
      <c r="HT174" s="8"/>
      <c r="HU174" s="8"/>
      <c r="HV174" s="8"/>
      <c r="HW174" s="8"/>
      <c r="HX174" s="8"/>
      <c r="HY174" s="8"/>
      <c r="HZ174" s="8"/>
      <c r="IA174" s="8"/>
      <c r="IB174" s="8"/>
      <c r="IC174" s="8"/>
      <c r="ID174" s="8"/>
      <c r="IE174" s="8"/>
      <c r="IF174" s="8"/>
      <c r="IG174" s="8"/>
      <c r="IH174" s="8"/>
      <c r="II174" s="8"/>
      <c r="IJ174" s="8"/>
      <c r="IK174" s="8"/>
      <c r="IL174" s="8"/>
      <c r="IM174" s="8"/>
    </row>
    <row r="175" spans="6:247">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8"/>
      <c r="CQ175" s="8"/>
      <c r="CR175" s="8"/>
      <c r="CS175" s="8"/>
      <c r="CT175" s="8"/>
      <c r="CU175" s="8"/>
      <c r="CV175" s="8"/>
      <c r="CW175" s="8"/>
      <c r="CX175" s="8"/>
      <c r="CY175" s="8"/>
      <c r="CZ175" s="8"/>
      <c r="DA175" s="8"/>
      <c r="DB175" s="8"/>
      <c r="DC175" s="8"/>
      <c r="DD175" s="8"/>
      <c r="DE175" s="8"/>
      <c r="DF175" s="8"/>
      <c r="DG175" s="8"/>
      <c r="DH175" s="8"/>
      <c r="DI175" s="8"/>
      <c r="DJ175" s="8"/>
      <c r="DK175" s="8"/>
      <c r="DL175" s="8"/>
      <c r="DM175" s="8"/>
      <c r="DN175" s="8"/>
      <c r="DO175" s="8"/>
      <c r="DP175" s="8"/>
      <c r="DQ175" s="8"/>
      <c r="DR175" s="8"/>
      <c r="DS175" s="8"/>
      <c r="DT175" s="8"/>
      <c r="DU175" s="8"/>
      <c r="DV175" s="8"/>
      <c r="DW175" s="8"/>
      <c r="DX175" s="8"/>
      <c r="DY175" s="8"/>
      <c r="DZ175" s="8"/>
      <c r="EA175" s="8"/>
      <c r="EB175" s="8"/>
      <c r="EC175" s="8"/>
      <c r="ED175" s="8"/>
      <c r="EE175" s="8"/>
      <c r="EF175" s="8"/>
      <c r="EG175" s="8"/>
      <c r="EH175" s="8"/>
      <c r="EI175" s="8"/>
      <c r="EJ175" s="8"/>
      <c r="EK175" s="8"/>
      <c r="EL175" s="8"/>
      <c r="EM175" s="8"/>
      <c r="EN175" s="8"/>
      <c r="EO175" s="8"/>
      <c r="EP175" s="8"/>
      <c r="EQ175" s="8"/>
      <c r="ER175" s="8"/>
      <c r="ES175" s="8"/>
      <c r="ET175" s="8"/>
      <c r="EU175" s="8"/>
      <c r="EV175" s="8"/>
      <c r="EW175" s="8"/>
      <c r="EX175" s="8"/>
      <c r="EY175" s="8"/>
      <c r="EZ175" s="8"/>
      <c r="FA175" s="8"/>
      <c r="FB175" s="8"/>
      <c r="FC175" s="8"/>
      <c r="FD175" s="8"/>
      <c r="FE175" s="8"/>
      <c r="FF175" s="8"/>
      <c r="FG175" s="8"/>
      <c r="FH175" s="8"/>
      <c r="FI175" s="8"/>
      <c r="FJ175" s="8"/>
      <c r="FK175" s="8"/>
      <c r="FL175" s="8"/>
      <c r="FM175" s="8"/>
      <c r="FN175" s="8"/>
      <c r="FO175" s="8"/>
      <c r="FP175" s="8"/>
      <c r="FQ175" s="8"/>
      <c r="FR175" s="8"/>
      <c r="FS175" s="8"/>
      <c r="FT175" s="8"/>
      <c r="FU175" s="8"/>
      <c r="FV175" s="8"/>
      <c r="FW175" s="8"/>
      <c r="FX175" s="8"/>
      <c r="FY175" s="8"/>
      <c r="FZ175" s="8"/>
      <c r="GA175" s="8"/>
      <c r="GB175" s="8"/>
      <c r="GC175" s="8"/>
      <c r="GD175" s="8"/>
      <c r="GE175" s="8"/>
      <c r="GF175" s="8"/>
      <c r="GG175" s="8"/>
      <c r="GH175" s="8"/>
      <c r="GI175" s="8"/>
      <c r="GJ175" s="8"/>
      <c r="GK175" s="8"/>
      <c r="GL175" s="8"/>
      <c r="GM175" s="8"/>
      <c r="GN175" s="8"/>
      <c r="GO175" s="8"/>
      <c r="GP175" s="8"/>
      <c r="GQ175" s="8"/>
      <c r="GR175" s="8"/>
      <c r="GS175" s="8"/>
      <c r="GT175" s="8"/>
      <c r="GU175" s="8"/>
      <c r="GV175" s="8"/>
      <c r="GW175" s="8"/>
      <c r="GX175" s="8"/>
      <c r="GY175" s="8"/>
      <c r="GZ175" s="8"/>
      <c r="HA175" s="8"/>
      <c r="HB175" s="8"/>
      <c r="HC175" s="8"/>
      <c r="HD175" s="8"/>
      <c r="HE175" s="8"/>
      <c r="HF175" s="8"/>
      <c r="HG175" s="8"/>
      <c r="HH175" s="8"/>
      <c r="HI175" s="8"/>
      <c r="HJ175" s="8"/>
      <c r="HK175" s="8"/>
      <c r="HL175" s="8"/>
      <c r="HM175" s="8"/>
      <c r="HN175" s="8"/>
      <c r="HO175" s="8"/>
      <c r="HP175" s="8"/>
      <c r="HQ175" s="8"/>
      <c r="HR175" s="8"/>
      <c r="HS175" s="8"/>
      <c r="HT175" s="8"/>
      <c r="HU175" s="8"/>
      <c r="HV175" s="8"/>
      <c r="HW175" s="8"/>
      <c r="HX175" s="8"/>
      <c r="HY175" s="8"/>
      <c r="HZ175" s="8"/>
      <c r="IA175" s="8"/>
      <c r="IB175" s="8"/>
      <c r="IC175" s="8"/>
      <c r="ID175" s="8"/>
      <c r="IE175" s="8"/>
      <c r="IF175" s="8"/>
      <c r="IG175" s="8"/>
      <c r="IH175" s="8"/>
      <c r="II175" s="8"/>
      <c r="IJ175" s="8"/>
      <c r="IK175" s="8"/>
      <c r="IL175" s="8"/>
      <c r="IM175" s="8"/>
    </row>
    <row r="176" spans="6:247">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8"/>
      <c r="CQ176" s="8"/>
      <c r="CR176" s="8"/>
      <c r="CS176" s="8"/>
      <c r="CT176" s="8"/>
      <c r="CU176" s="8"/>
      <c r="CV176" s="8"/>
      <c r="CW176" s="8"/>
      <c r="CX176" s="8"/>
      <c r="CY176" s="8"/>
      <c r="CZ176" s="8"/>
      <c r="DA176" s="8"/>
      <c r="DB176" s="8"/>
      <c r="DC176" s="8"/>
      <c r="DD176" s="8"/>
      <c r="DE176" s="8"/>
      <c r="DF176" s="8"/>
      <c r="DG176" s="8"/>
      <c r="DH176" s="8"/>
      <c r="DI176" s="8"/>
      <c r="DJ176" s="8"/>
      <c r="DK176" s="8"/>
      <c r="DL176" s="8"/>
      <c r="DM176" s="8"/>
      <c r="DN176" s="8"/>
      <c r="DO176" s="8"/>
      <c r="DP176" s="8"/>
      <c r="DQ176" s="8"/>
      <c r="DR176" s="8"/>
      <c r="DS176" s="8"/>
      <c r="DT176" s="8"/>
      <c r="DU176" s="8"/>
      <c r="DV176" s="8"/>
      <c r="DW176" s="8"/>
      <c r="DX176" s="8"/>
      <c r="DY176" s="8"/>
      <c r="DZ176" s="8"/>
      <c r="EA176" s="8"/>
      <c r="EB176" s="8"/>
      <c r="EC176" s="8"/>
      <c r="ED176" s="8"/>
      <c r="EE176" s="8"/>
      <c r="EF176" s="8"/>
      <c r="EG176" s="8"/>
      <c r="EH176" s="8"/>
      <c r="EI176" s="8"/>
      <c r="EJ176" s="8"/>
      <c r="EK176" s="8"/>
      <c r="EL176" s="8"/>
      <c r="EM176" s="8"/>
      <c r="EN176" s="8"/>
      <c r="EO176" s="8"/>
      <c r="EP176" s="8"/>
      <c r="EQ176" s="8"/>
      <c r="ER176" s="8"/>
      <c r="ES176" s="8"/>
      <c r="ET176" s="8"/>
      <c r="EU176" s="8"/>
      <c r="EV176" s="8"/>
      <c r="EW176" s="8"/>
      <c r="EX176" s="8"/>
      <c r="EY176" s="8"/>
      <c r="EZ176" s="8"/>
      <c r="FA176" s="8"/>
      <c r="FB176" s="8"/>
      <c r="FC176" s="8"/>
      <c r="FD176" s="8"/>
      <c r="FE176" s="8"/>
      <c r="FF176" s="8"/>
      <c r="FG176" s="8"/>
      <c r="FH176" s="8"/>
      <c r="FI176" s="8"/>
      <c r="FJ176" s="8"/>
      <c r="FK176" s="8"/>
      <c r="FL176" s="8"/>
      <c r="FM176" s="8"/>
      <c r="FN176" s="8"/>
      <c r="FO176" s="8"/>
      <c r="FP176" s="8"/>
      <c r="FQ176" s="8"/>
      <c r="FR176" s="8"/>
      <c r="FS176" s="8"/>
      <c r="FT176" s="8"/>
      <c r="FU176" s="8"/>
      <c r="FV176" s="8"/>
      <c r="FW176" s="8"/>
      <c r="FX176" s="8"/>
      <c r="FY176" s="8"/>
      <c r="FZ176" s="8"/>
      <c r="GA176" s="8"/>
      <c r="GB176" s="8"/>
      <c r="GC176" s="8"/>
      <c r="GD176" s="8"/>
      <c r="GE176" s="8"/>
      <c r="GF176" s="8"/>
      <c r="GG176" s="8"/>
      <c r="GH176" s="8"/>
      <c r="GI176" s="8"/>
      <c r="GJ176" s="8"/>
      <c r="GK176" s="8"/>
      <c r="GL176" s="8"/>
      <c r="GM176" s="8"/>
      <c r="GN176" s="8"/>
      <c r="GO176" s="8"/>
      <c r="GP176" s="8"/>
      <c r="GQ176" s="8"/>
      <c r="GR176" s="8"/>
      <c r="GS176" s="8"/>
      <c r="GT176" s="8"/>
      <c r="GU176" s="8"/>
      <c r="GV176" s="8"/>
      <c r="GW176" s="8"/>
      <c r="GX176" s="8"/>
      <c r="GY176" s="8"/>
      <c r="GZ176" s="8"/>
      <c r="HA176" s="8"/>
      <c r="HB176" s="8"/>
      <c r="HC176" s="8"/>
      <c r="HD176" s="8"/>
      <c r="HE176" s="8"/>
      <c r="HF176" s="8"/>
      <c r="HG176" s="8"/>
      <c r="HH176" s="8"/>
      <c r="HI176" s="8"/>
      <c r="HJ176" s="8"/>
      <c r="HK176" s="8"/>
      <c r="HL176" s="8"/>
      <c r="HM176" s="8"/>
      <c r="HN176" s="8"/>
      <c r="HO176" s="8"/>
      <c r="HP176" s="8"/>
      <c r="HQ176" s="8"/>
      <c r="HR176" s="8"/>
      <c r="HS176" s="8"/>
      <c r="HT176" s="8"/>
      <c r="HU176" s="8"/>
      <c r="HV176" s="8"/>
      <c r="HW176" s="8"/>
      <c r="HX176" s="8"/>
      <c r="HY176" s="8"/>
      <c r="HZ176" s="8"/>
      <c r="IA176" s="8"/>
      <c r="IB176" s="8"/>
      <c r="IC176" s="8"/>
      <c r="ID176" s="8"/>
      <c r="IE176" s="8"/>
      <c r="IF176" s="8"/>
      <c r="IG176" s="8"/>
      <c r="IH176" s="8"/>
      <c r="II176" s="8"/>
      <c r="IJ176" s="8"/>
      <c r="IK176" s="8"/>
      <c r="IL176" s="8"/>
      <c r="IM176" s="8"/>
    </row>
    <row r="177" spans="6:247">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c r="CW177" s="8"/>
      <c r="CX177" s="8"/>
      <c r="CY177" s="8"/>
      <c r="CZ177" s="8"/>
      <c r="DA177" s="8"/>
      <c r="DB177" s="8"/>
      <c r="DC177" s="8"/>
      <c r="DD177" s="8"/>
      <c r="DE177" s="8"/>
      <c r="DF177" s="8"/>
      <c r="DG177" s="8"/>
      <c r="DH177" s="8"/>
      <c r="DI177" s="8"/>
      <c r="DJ177" s="8"/>
      <c r="DK177" s="8"/>
      <c r="DL177" s="8"/>
      <c r="DM177" s="8"/>
      <c r="DN177" s="8"/>
      <c r="DO177" s="8"/>
      <c r="DP177" s="8"/>
      <c r="DQ177" s="8"/>
      <c r="DR177" s="8"/>
      <c r="DS177" s="8"/>
      <c r="DT177" s="8"/>
      <c r="DU177" s="8"/>
      <c r="DV177" s="8"/>
      <c r="DW177" s="8"/>
      <c r="DX177" s="8"/>
      <c r="DY177" s="8"/>
      <c r="DZ177" s="8"/>
      <c r="EA177" s="8"/>
      <c r="EB177" s="8"/>
      <c r="EC177" s="8"/>
      <c r="ED177" s="8"/>
      <c r="EE177" s="8"/>
      <c r="EF177" s="8"/>
      <c r="EG177" s="8"/>
      <c r="EH177" s="8"/>
      <c r="EI177" s="8"/>
      <c r="EJ177" s="8"/>
      <c r="EK177" s="8"/>
      <c r="EL177" s="8"/>
      <c r="EM177" s="8"/>
      <c r="EN177" s="8"/>
      <c r="EO177" s="8"/>
      <c r="EP177" s="8"/>
      <c r="EQ177" s="8"/>
      <c r="ER177" s="8"/>
      <c r="ES177" s="8"/>
      <c r="ET177" s="8"/>
      <c r="EU177" s="8"/>
      <c r="EV177" s="8"/>
      <c r="EW177" s="8"/>
      <c r="EX177" s="8"/>
      <c r="EY177" s="8"/>
      <c r="EZ177" s="8"/>
      <c r="FA177" s="8"/>
      <c r="FB177" s="8"/>
      <c r="FC177" s="8"/>
      <c r="FD177" s="8"/>
      <c r="FE177" s="8"/>
      <c r="FF177" s="8"/>
      <c r="FG177" s="8"/>
      <c r="FH177" s="8"/>
      <c r="FI177" s="8"/>
      <c r="FJ177" s="8"/>
      <c r="FK177" s="8"/>
      <c r="FL177" s="8"/>
      <c r="FM177" s="8"/>
      <c r="FN177" s="8"/>
      <c r="FO177" s="8"/>
      <c r="FP177" s="8"/>
      <c r="FQ177" s="8"/>
      <c r="FR177" s="8"/>
      <c r="FS177" s="8"/>
      <c r="FT177" s="8"/>
      <c r="FU177" s="8"/>
      <c r="FV177" s="8"/>
      <c r="FW177" s="8"/>
      <c r="FX177" s="8"/>
      <c r="FY177" s="8"/>
      <c r="FZ177" s="8"/>
      <c r="GA177" s="8"/>
      <c r="GB177" s="8"/>
      <c r="GC177" s="8"/>
      <c r="GD177" s="8"/>
      <c r="GE177" s="8"/>
      <c r="GF177" s="8"/>
      <c r="GG177" s="8"/>
      <c r="GH177" s="8"/>
      <c r="GI177" s="8"/>
      <c r="GJ177" s="8"/>
      <c r="GK177" s="8"/>
      <c r="GL177" s="8"/>
      <c r="GM177" s="8"/>
      <c r="GN177" s="8"/>
      <c r="GO177" s="8"/>
      <c r="GP177" s="8"/>
      <c r="GQ177" s="8"/>
      <c r="GR177" s="8"/>
      <c r="GS177" s="8"/>
      <c r="GT177" s="8"/>
      <c r="GU177" s="8"/>
      <c r="GV177" s="8"/>
      <c r="GW177" s="8"/>
      <c r="GX177" s="8"/>
      <c r="GY177" s="8"/>
      <c r="GZ177" s="8"/>
      <c r="HA177" s="8"/>
      <c r="HB177" s="8"/>
      <c r="HC177" s="8"/>
      <c r="HD177" s="8"/>
      <c r="HE177" s="8"/>
      <c r="HF177" s="8"/>
      <c r="HG177" s="8"/>
      <c r="HH177" s="8"/>
      <c r="HI177" s="8"/>
      <c r="HJ177" s="8"/>
      <c r="HK177" s="8"/>
      <c r="HL177" s="8"/>
      <c r="HM177" s="8"/>
      <c r="HN177" s="8"/>
      <c r="HO177" s="8"/>
      <c r="HP177" s="8"/>
      <c r="HQ177" s="8"/>
      <c r="HR177" s="8"/>
      <c r="HS177" s="8"/>
      <c r="HT177" s="8"/>
      <c r="HU177" s="8"/>
      <c r="HV177" s="8"/>
      <c r="HW177" s="8"/>
      <c r="HX177" s="8"/>
      <c r="HY177" s="8"/>
      <c r="HZ177" s="8"/>
      <c r="IA177" s="8"/>
      <c r="IB177" s="8"/>
      <c r="IC177" s="8"/>
      <c r="ID177" s="8"/>
      <c r="IE177" s="8"/>
      <c r="IF177" s="8"/>
      <c r="IG177" s="8"/>
      <c r="IH177" s="8"/>
      <c r="II177" s="8"/>
      <c r="IJ177" s="8"/>
      <c r="IK177" s="8"/>
      <c r="IL177" s="8"/>
      <c r="IM177" s="8"/>
    </row>
    <row r="178" spans="6:247">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c r="CW178" s="8"/>
      <c r="CX178" s="8"/>
      <c r="CY178" s="8"/>
      <c r="CZ178" s="8"/>
      <c r="DA178" s="8"/>
      <c r="DB178" s="8"/>
      <c r="DC178" s="8"/>
      <c r="DD178" s="8"/>
      <c r="DE178" s="8"/>
      <c r="DF178" s="8"/>
      <c r="DG178" s="8"/>
      <c r="DH178" s="8"/>
      <c r="DI178" s="8"/>
      <c r="DJ178" s="8"/>
      <c r="DK178" s="8"/>
      <c r="DL178" s="8"/>
      <c r="DM178" s="8"/>
      <c r="DN178" s="8"/>
      <c r="DO178" s="8"/>
      <c r="DP178" s="8"/>
      <c r="DQ178" s="8"/>
      <c r="DR178" s="8"/>
      <c r="DS178" s="8"/>
      <c r="DT178" s="8"/>
      <c r="DU178" s="8"/>
      <c r="DV178" s="8"/>
      <c r="DW178" s="8"/>
      <c r="DX178" s="8"/>
      <c r="DY178" s="8"/>
      <c r="DZ178" s="8"/>
      <c r="EA178" s="8"/>
      <c r="EB178" s="8"/>
      <c r="EC178" s="8"/>
      <c r="ED178" s="8"/>
      <c r="EE178" s="8"/>
      <c r="EF178" s="8"/>
      <c r="EG178" s="8"/>
      <c r="EH178" s="8"/>
      <c r="EI178" s="8"/>
      <c r="EJ178" s="8"/>
      <c r="EK178" s="8"/>
      <c r="EL178" s="8"/>
      <c r="EM178" s="8"/>
      <c r="EN178" s="8"/>
      <c r="EO178" s="8"/>
      <c r="EP178" s="8"/>
      <c r="EQ178" s="8"/>
      <c r="ER178" s="8"/>
      <c r="ES178" s="8"/>
      <c r="ET178" s="8"/>
      <c r="EU178" s="8"/>
      <c r="EV178" s="8"/>
      <c r="EW178" s="8"/>
      <c r="EX178" s="8"/>
      <c r="EY178" s="8"/>
      <c r="EZ178" s="8"/>
      <c r="FA178" s="8"/>
      <c r="FB178" s="8"/>
      <c r="FC178" s="8"/>
      <c r="FD178" s="8"/>
      <c r="FE178" s="8"/>
      <c r="FF178" s="8"/>
      <c r="FG178" s="8"/>
      <c r="FH178" s="8"/>
      <c r="FI178" s="8"/>
      <c r="FJ178" s="8"/>
      <c r="FK178" s="8"/>
      <c r="FL178" s="8"/>
      <c r="FM178" s="8"/>
      <c r="FN178" s="8"/>
      <c r="FO178" s="8"/>
      <c r="FP178" s="8"/>
      <c r="FQ178" s="8"/>
      <c r="FR178" s="8"/>
      <c r="FS178" s="8"/>
      <c r="FT178" s="8"/>
      <c r="FU178" s="8"/>
      <c r="FV178" s="8"/>
      <c r="FW178" s="8"/>
      <c r="FX178" s="8"/>
      <c r="FY178" s="8"/>
      <c r="FZ178" s="8"/>
      <c r="GA178" s="8"/>
      <c r="GB178" s="8"/>
      <c r="GC178" s="8"/>
      <c r="GD178" s="8"/>
      <c r="GE178" s="8"/>
      <c r="GF178" s="8"/>
      <c r="GG178" s="8"/>
      <c r="GH178" s="8"/>
      <c r="GI178" s="8"/>
      <c r="GJ178" s="8"/>
      <c r="GK178" s="8"/>
      <c r="GL178" s="8"/>
      <c r="GM178" s="8"/>
      <c r="GN178" s="8"/>
      <c r="GO178" s="8"/>
      <c r="GP178" s="8"/>
      <c r="GQ178" s="8"/>
      <c r="GR178" s="8"/>
      <c r="GS178" s="8"/>
      <c r="GT178" s="8"/>
      <c r="GU178" s="8"/>
      <c r="GV178" s="8"/>
      <c r="GW178" s="8"/>
      <c r="GX178" s="8"/>
      <c r="GY178" s="8"/>
      <c r="GZ178" s="8"/>
      <c r="HA178" s="8"/>
      <c r="HB178" s="8"/>
      <c r="HC178" s="8"/>
      <c r="HD178" s="8"/>
      <c r="HE178" s="8"/>
      <c r="HF178" s="8"/>
      <c r="HG178" s="8"/>
      <c r="HH178" s="8"/>
      <c r="HI178" s="8"/>
      <c r="HJ178" s="8"/>
      <c r="HK178" s="8"/>
      <c r="HL178" s="8"/>
      <c r="HM178" s="8"/>
      <c r="HN178" s="8"/>
      <c r="HO178" s="8"/>
      <c r="HP178" s="8"/>
      <c r="HQ178" s="8"/>
      <c r="HR178" s="8"/>
      <c r="HS178" s="8"/>
      <c r="HT178" s="8"/>
      <c r="HU178" s="8"/>
      <c r="HV178" s="8"/>
      <c r="HW178" s="8"/>
      <c r="HX178" s="8"/>
      <c r="HY178" s="8"/>
      <c r="HZ178" s="8"/>
      <c r="IA178" s="8"/>
      <c r="IB178" s="8"/>
      <c r="IC178" s="8"/>
      <c r="ID178" s="8"/>
      <c r="IE178" s="8"/>
      <c r="IF178" s="8"/>
      <c r="IG178" s="8"/>
      <c r="IH178" s="8"/>
      <c r="II178" s="8"/>
      <c r="IJ178" s="8"/>
      <c r="IK178" s="8"/>
      <c r="IL178" s="8"/>
      <c r="IM178" s="8"/>
    </row>
    <row r="179" spans="6:247">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8"/>
      <c r="CQ179" s="8"/>
      <c r="CR179" s="8"/>
      <c r="CS179" s="8"/>
      <c r="CT179" s="8"/>
      <c r="CU179" s="8"/>
      <c r="CV179" s="8"/>
      <c r="CW179" s="8"/>
      <c r="CX179" s="8"/>
      <c r="CY179" s="8"/>
      <c r="CZ179" s="8"/>
      <c r="DA179" s="8"/>
      <c r="DB179" s="8"/>
      <c r="DC179" s="8"/>
      <c r="DD179" s="8"/>
      <c r="DE179" s="8"/>
      <c r="DF179" s="8"/>
      <c r="DG179" s="8"/>
      <c r="DH179" s="8"/>
      <c r="DI179" s="8"/>
      <c r="DJ179" s="8"/>
      <c r="DK179" s="8"/>
      <c r="DL179" s="8"/>
      <c r="DM179" s="8"/>
      <c r="DN179" s="8"/>
      <c r="DO179" s="8"/>
      <c r="DP179" s="8"/>
      <c r="DQ179" s="8"/>
      <c r="DR179" s="8"/>
      <c r="DS179" s="8"/>
      <c r="DT179" s="8"/>
      <c r="DU179" s="8"/>
      <c r="DV179" s="8"/>
      <c r="DW179" s="8"/>
      <c r="DX179" s="8"/>
      <c r="DY179" s="8"/>
      <c r="DZ179" s="8"/>
      <c r="EA179" s="8"/>
      <c r="EB179" s="8"/>
      <c r="EC179" s="8"/>
      <c r="ED179" s="8"/>
      <c r="EE179" s="8"/>
      <c r="EF179" s="8"/>
      <c r="EG179" s="8"/>
      <c r="EH179" s="8"/>
      <c r="EI179" s="8"/>
      <c r="EJ179" s="8"/>
      <c r="EK179" s="8"/>
      <c r="EL179" s="8"/>
      <c r="EM179" s="8"/>
      <c r="EN179" s="8"/>
      <c r="EO179" s="8"/>
      <c r="EP179" s="8"/>
      <c r="EQ179" s="8"/>
      <c r="ER179" s="8"/>
      <c r="ES179" s="8"/>
      <c r="ET179" s="8"/>
      <c r="EU179" s="8"/>
      <c r="EV179" s="8"/>
      <c r="EW179" s="8"/>
      <c r="EX179" s="8"/>
      <c r="EY179" s="8"/>
      <c r="EZ179" s="8"/>
      <c r="FA179" s="8"/>
      <c r="FB179" s="8"/>
      <c r="FC179" s="8"/>
      <c r="FD179" s="8"/>
      <c r="FE179" s="8"/>
      <c r="FF179" s="8"/>
      <c r="FG179" s="8"/>
      <c r="FH179" s="8"/>
      <c r="FI179" s="8"/>
      <c r="FJ179" s="8"/>
      <c r="FK179" s="8"/>
      <c r="FL179" s="8"/>
      <c r="FM179" s="8"/>
      <c r="FN179" s="8"/>
      <c r="FO179" s="8"/>
      <c r="FP179" s="8"/>
      <c r="FQ179" s="8"/>
      <c r="FR179" s="8"/>
      <c r="FS179" s="8"/>
      <c r="FT179" s="8"/>
      <c r="FU179" s="8"/>
      <c r="FV179" s="8"/>
      <c r="FW179" s="8"/>
      <c r="FX179" s="8"/>
      <c r="FY179" s="8"/>
      <c r="FZ179" s="8"/>
      <c r="GA179" s="8"/>
      <c r="GB179" s="8"/>
      <c r="GC179" s="8"/>
      <c r="GD179" s="8"/>
      <c r="GE179" s="8"/>
      <c r="GF179" s="8"/>
      <c r="GG179" s="8"/>
      <c r="GH179" s="8"/>
      <c r="GI179" s="8"/>
      <c r="GJ179" s="8"/>
      <c r="GK179" s="8"/>
      <c r="GL179" s="8"/>
      <c r="GM179" s="8"/>
      <c r="GN179" s="8"/>
      <c r="GO179" s="8"/>
      <c r="GP179" s="8"/>
      <c r="GQ179" s="8"/>
      <c r="GR179" s="8"/>
      <c r="GS179" s="8"/>
      <c r="GT179" s="8"/>
      <c r="GU179" s="8"/>
      <c r="GV179" s="8"/>
      <c r="GW179" s="8"/>
      <c r="GX179" s="8"/>
      <c r="GY179" s="8"/>
      <c r="GZ179" s="8"/>
      <c r="HA179" s="8"/>
      <c r="HB179" s="8"/>
      <c r="HC179" s="8"/>
      <c r="HD179" s="8"/>
      <c r="HE179" s="8"/>
      <c r="HF179" s="8"/>
      <c r="HG179" s="8"/>
      <c r="HH179" s="8"/>
      <c r="HI179" s="8"/>
      <c r="HJ179" s="8"/>
      <c r="HK179" s="8"/>
      <c r="HL179" s="8"/>
      <c r="HM179" s="8"/>
      <c r="HN179" s="8"/>
      <c r="HO179" s="8"/>
      <c r="HP179" s="8"/>
      <c r="HQ179" s="8"/>
      <c r="HR179" s="8"/>
      <c r="HS179" s="8"/>
      <c r="HT179" s="8"/>
      <c r="HU179" s="8"/>
      <c r="HV179" s="8"/>
      <c r="HW179" s="8"/>
      <c r="HX179" s="8"/>
      <c r="HY179" s="8"/>
      <c r="HZ179" s="8"/>
      <c r="IA179" s="8"/>
      <c r="IB179" s="8"/>
      <c r="IC179" s="8"/>
      <c r="ID179" s="8"/>
      <c r="IE179" s="8"/>
      <c r="IF179" s="8"/>
      <c r="IG179" s="8"/>
      <c r="IH179" s="8"/>
      <c r="II179" s="8"/>
      <c r="IJ179" s="8"/>
      <c r="IK179" s="8"/>
      <c r="IL179" s="8"/>
      <c r="IM179" s="8"/>
    </row>
    <row r="180" spans="6:247">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c r="CW180" s="8"/>
      <c r="CX180" s="8"/>
      <c r="CY180" s="8"/>
      <c r="CZ180" s="8"/>
      <c r="DA180" s="8"/>
      <c r="DB180" s="8"/>
      <c r="DC180" s="8"/>
      <c r="DD180" s="8"/>
      <c r="DE180" s="8"/>
      <c r="DF180" s="8"/>
      <c r="DG180" s="8"/>
      <c r="DH180" s="8"/>
      <c r="DI180" s="8"/>
      <c r="DJ180" s="8"/>
      <c r="DK180" s="8"/>
      <c r="DL180" s="8"/>
      <c r="DM180" s="8"/>
      <c r="DN180" s="8"/>
      <c r="DO180" s="8"/>
      <c r="DP180" s="8"/>
      <c r="DQ180" s="8"/>
      <c r="DR180" s="8"/>
      <c r="DS180" s="8"/>
      <c r="DT180" s="8"/>
      <c r="DU180" s="8"/>
      <c r="DV180" s="8"/>
      <c r="DW180" s="8"/>
      <c r="DX180" s="8"/>
      <c r="DY180" s="8"/>
      <c r="DZ180" s="8"/>
      <c r="EA180" s="8"/>
      <c r="EB180" s="8"/>
      <c r="EC180" s="8"/>
      <c r="ED180" s="8"/>
      <c r="EE180" s="8"/>
      <c r="EF180" s="8"/>
      <c r="EG180" s="8"/>
      <c r="EH180" s="8"/>
      <c r="EI180" s="8"/>
      <c r="EJ180" s="8"/>
      <c r="EK180" s="8"/>
      <c r="EL180" s="8"/>
      <c r="EM180" s="8"/>
      <c r="EN180" s="8"/>
      <c r="EO180" s="8"/>
      <c r="EP180" s="8"/>
      <c r="EQ180" s="8"/>
      <c r="ER180" s="8"/>
      <c r="ES180" s="8"/>
      <c r="ET180" s="8"/>
      <c r="EU180" s="8"/>
      <c r="EV180" s="8"/>
      <c r="EW180" s="8"/>
      <c r="EX180" s="8"/>
      <c r="EY180" s="8"/>
      <c r="EZ180" s="8"/>
      <c r="FA180" s="8"/>
      <c r="FB180" s="8"/>
      <c r="FC180" s="8"/>
      <c r="FD180" s="8"/>
      <c r="FE180" s="8"/>
      <c r="FF180" s="8"/>
      <c r="FG180" s="8"/>
      <c r="FH180" s="8"/>
      <c r="FI180" s="8"/>
      <c r="FJ180" s="8"/>
      <c r="FK180" s="8"/>
      <c r="FL180" s="8"/>
      <c r="FM180" s="8"/>
      <c r="FN180" s="8"/>
      <c r="FO180" s="8"/>
      <c r="FP180" s="8"/>
      <c r="FQ180" s="8"/>
      <c r="FR180" s="8"/>
      <c r="FS180" s="8"/>
      <c r="FT180" s="8"/>
      <c r="FU180" s="8"/>
      <c r="FV180" s="8"/>
      <c r="FW180" s="8"/>
      <c r="FX180" s="8"/>
      <c r="FY180" s="8"/>
      <c r="FZ180" s="8"/>
      <c r="GA180" s="8"/>
      <c r="GB180" s="8"/>
      <c r="GC180" s="8"/>
      <c r="GD180" s="8"/>
      <c r="GE180" s="8"/>
      <c r="GF180" s="8"/>
      <c r="GG180" s="8"/>
      <c r="GH180" s="8"/>
      <c r="GI180" s="8"/>
      <c r="GJ180" s="8"/>
      <c r="GK180" s="8"/>
      <c r="GL180" s="8"/>
      <c r="GM180" s="8"/>
      <c r="GN180" s="8"/>
      <c r="GO180" s="8"/>
      <c r="GP180" s="8"/>
      <c r="GQ180" s="8"/>
      <c r="GR180" s="8"/>
      <c r="GS180" s="8"/>
      <c r="GT180" s="8"/>
      <c r="GU180" s="8"/>
      <c r="GV180" s="8"/>
      <c r="GW180" s="8"/>
      <c r="GX180" s="8"/>
      <c r="GY180" s="8"/>
      <c r="GZ180" s="8"/>
      <c r="HA180" s="8"/>
      <c r="HB180" s="8"/>
      <c r="HC180" s="8"/>
      <c r="HD180" s="8"/>
      <c r="HE180" s="8"/>
      <c r="HF180" s="8"/>
      <c r="HG180" s="8"/>
      <c r="HH180" s="8"/>
      <c r="HI180" s="8"/>
      <c r="HJ180" s="8"/>
      <c r="HK180" s="8"/>
      <c r="HL180" s="8"/>
      <c r="HM180" s="8"/>
      <c r="HN180" s="8"/>
      <c r="HO180" s="8"/>
      <c r="HP180" s="8"/>
      <c r="HQ180" s="8"/>
      <c r="HR180" s="8"/>
      <c r="HS180" s="8"/>
      <c r="HT180" s="8"/>
      <c r="HU180" s="8"/>
      <c r="HV180" s="8"/>
      <c r="HW180" s="8"/>
      <c r="HX180" s="8"/>
      <c r="HY180" s="8"/>
      <c r="HZ180" s="8"/>
      <c r="IA180" s="8"/>
      <c r="IB180" s="8"/>
      <c r="IC180" s="8"/>
      <c r="ID180" s="8"/>
      <c r="IE180" s="8"/>
      <c r="IF180" s="8"/>
      <c r="IG180" s="8"/>
      <c r="IH180" s="8"/>
      <c r="II180" s="8"/>
      <c r="IJ180" s="8"/>
      <c r="IK180" s="8"/>
      <c r="IL180" s="8"/>
      <c r="IM180" s="8"/>
    </row>
    <row r="181" spans="6:247">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8"/>
      <c r="CQ181" s="8"/>
      <c r="CR181" s="8"/>
      <c r="CS181" s="8"/>
      <c r="CT181" s="8"/>
      <c r="CU181" s="8"/>
      <c r="CV181" s="8"/>
      <c r="CW181" s="8"/>
      <c r="CX181" s="8"/>
      <c r="CY181" s="8"/>
      <c r="CZ181" s="8"/>
      <c r="DA181" s="8"/>
      <c r="DB181" s="8"/>
      <c r="DC181" s="8"/>
      <c r="DD181" s="8"/>
      <c r="DE181" s="8"/>
      <c r="DF181" s="8"/>
      <c r="DG181" s="8"/>
      <c r="DH181" s="8"/>
      <c r="DI181" s="8"/>
      <c r="DJ181" s="8"/>
      <c r="DK181" s="8"/>
      <c r="DL181" s="8"/>
      <c r="DM181" s="8"/>
      <c r="DN181" s="8"/>
      <c r="DO181" s="8"/>
      <c r="DP181" s="8"/>
      <c r="DQ181" s="8"/>
      <c r="DR181" s="8"/>
      <c r="DS181" s="8"/>
      <c r="DT181" s="8"/>
      <c r="DU181" s="8"/>
      <c r="DV181" s="8"/>
      <c r="DW181" s="8"/>
      <c r="DX181" s="8"/>
      <c r="DY181" s="8"/>
      <c r="DZ181" s="8"/>
      <c r="EA181" s="8"/>
      <c r="EB181" s="8"/>
      <c r="EC181" s="8"/>
      <c r="ED181" s="8"/>
      <c r="EE181" s="8"/>
      <c r="EF181" s="8"/>
      <c r="EG181" s="8"/>
      <c r="EH181" s="8"/>
      <c r="EI181" s="8"/>
      <c r="EJ181" s="8"/>
      <c r="EK181" s="8"/>
      <c r="EL181" s="8"/>
      <c r="EM181" s="8"/>
      <c r="EN181" s="8"/>
      <c r="EO181" s="8"/>
      <c r="EP181" s="8"/>
      <c r="EQ181" s="8"/>
      <c r="ER181" s="8"/>
      <c r="ES181" s="8"/>
      <c r="ET181" s="8"/>
      <c r="EU181" s="8"/>
      <c r="EV181" s="8"/>
      <c r="EW181" s="8"/>
      <c r="EX181" s="8"/>
      <c r="EY181" s="8"/>
      <c r="EZ181" s="8"/>
      <c r="FA181" s="8"/>
      <c r="FB181" s="8"/>
      <c r="FC181" s="8"/>
      <c r="FD181" s="8"/>
      <c r="FE181" s="8"/>
      <c r="FF181" s="8"/>
      <c r="FG181" s="8"/>
      <c r="FH181" s="8"/>
      <c r="FI181" s="8"/>
      <c r="FJ181" s="8"/>
      <c r="FK181" s="8"/>
      <c r="FL181" s="8"/>
      <c r="FM181" s="8"/>
      <c r="FN181" s="8"/>
      <c r="FO181" s="8"/>
      <c r="FP181" s="8"/>
      <c r="FQ181" s="8"/>
      <c r="FR181" s="8"/>
      <c r="FS181" s="8"/>
      <c r="FT181" s="8"/>
      <c r="FU181" s="8"/>
      <c r="FV181" s="8"/>
      <c r="FW181" s="8"/>
      <c r="FX181" s="8"/>
      <c r="FY181" s="8"/>
      <c r="FZ181" s="8"/>
      <c r="GA181" s="8"/>
      <c r="GB181" s="8"/>
      <c r="GC181" s="8"/>
      <c r="GD181" s="8"/>
      <c r="GE181" s="8"/>
      <c r="GF181" s="8"/>
      <c r="GG181" s="8"/>
      <c r="GH181" s="8"/>
      <c r="GI181" s="8"/>
      <c r="GJ181" s="8"/>
      <c r="GK181" s="8"/>
      <c r="GL181" s="8"/>
      <c r="GM181" s="8"/>
      <c r="GN181" s="8"/>
      <c r="GO181" s="8"/>
      <c r="GP181" s="8"/>
      <c r="GQ181" s="8"/>
      <c r="GR181" s="8"/>
      <c r="GS181" s="8"/>
      <c r="GT181" s="8"/>
      <c r="GU181" s="8"/>
      <c r="GV181" s="8"/>
      <c r="GW181" s="8"/>
      <c r="GX181" s="8"/>
      <c r="GY181" s="8"/>
      <c r="GZ181" s="8"/>
      <c r="HA181" s="8"/>
      <c r="HB181" s="8"/>
      <c r="HC181" s="8"/>
      <c r="HD181" s="8"/>
      <c r="HE181" s="8"/>
      <c r="HF181" s="8"/>
      <c r="HG181" s="8"/>
      <c r="HH181" s="8"/>
      <c r="HI181" s="8"/>
      <c r="HJ181" s="8"/>
      <c r="HK181" s="8"/>
      <c r="HL181" s="8"/>
      <c r="HM181" s="8"/>
      <c r="HN181" s="8"/>
      <c r="HO181" s="8"/>
      <c r="HP181" s="8"/>
      <c r="HQ181" s="8"/>
      <c r="HR181" s="8"/>
      <c r="HS181" s="8"/>
      <c r="HT181" s="8"/>
      <c r="HU181" s="8"/>
      <c r="HV181" s="8"/>
      <c r="HW181" s="8"/>
      <c r="HX181" s="8"/>
      <c r="HY181" s="8"/>
      <c r="HZ181" s="8"/>
      <c r="IA181" s="8"/>
      <c r="IB181" s="8"/>
      <c r="IC181" s="8"/>
      <c r="ID181" s="8"/>
      <c r="IE181" s="8"/>
      <c r="IF181" s="8"/>
      <c r="IG181" s="8"/>
      <c r="IH181" s="8"/>
      <c r="II181" s="8"/>
      <c r="IJ181" s="8"/>
      <c r="IK181" s="8"/>
      <c r="IL181" s="8"/>
      <c r="IM181" s="8"/>
    </row>
    <row r="182" spans="6:247">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c r="CW182" s="8"/>
      <c r="CX182" s="8"/>
      <c r="CY182" s="8"/>
      <c r="CZ182" s="8"/>
      <c r="DA182" s="8"/>
      <c r="DB182" s="8"/>
      <c r="DC182" s="8"/>
      <c r="DD182" s="8"/>
      <c r="DE182" s="8"/>
      <c r="DF182" s="8"/>
      <c r="DG182" s="8"/>
      <c r="DH182" s="8"/>
      <c r="DI182" s="8"/>
      <c r="DJ182" s="8"/>
      <c r="DK182" s="8"/>
      <c r="DL182" s="8"/>
      <c r="DM182" s="8"/>
      <c r="DN182" s="8"/>
      <c r="DO182" s="8"/>
      <c r="DP182" s="8"/>
      <c r="DQ182" s="8"/>
      <c r="DR182" s="8"/>
      <c r="DS182" s="8"/>
      <c r="DT182" s="8"/>
      <c r="DU182" s="8"/>
      <c r="DV182" s="8"/>
      <c r="DW182" s="8"/>
      <c r="DX182" s="8"/>
      <c r="DY182" s="8"/>
      <c r="DZ182" s="8"/>
      <c r="EA182" s="8"/>
      <c r="EB182" s="8"/>
      <c r="EC182" s="8"/>
      <c r="ED182" s="8"/>
      <c r="EE182" s="8"/>
      <c r="EF182" s="8"/>
      <c r="EG182" s="8"/>
      <c r="EH182" s="8"/>
      <c r="EI182" s="8"/>
      <c r="EJ182" s="8"/>
      <c r="EK182" s="8"/>
      <c r="EL182" s="8"/>
      <c r="EM182" s="8"/>
      <c r="EN182" s="8"/>
      <c r="EO182" s="8"/>
      <c r="EP182" s="8"/>
      <c r="EQ182" s="8"/>
      <c r="ER182" s="8"/>
      <c r="ES182" s="8"/>
      <c r="ET182" s="8"/>
      <c r="EU182" s="8"/>
      <c r="EV182" s="8"/>
      <c r="EW182" s="8"/>
      <c r="EX182" s="8"/>
      <c r="EY182" s="8"/>
      <c r="EZ182" s="8"/>
      <c r="FA182" s="8"/>
      <c r="FB182" s="8"/>
      <c r="FC182" s="8"/>
      <c r="FD182" s="8"/>
      <c r="FE182" s="8"/>
      <c r="FF182" s="8"/>
      <c r="FG182" s="8"/>
      <c r="FH182" s="8"/>
      <c r="FI182" s="8"/>
      <c r="FJ182" s="8"/>
      <c r="FK182" s="8"/>
      <c r="FL182" s="8"/>
      <c r="FM182" s="8"/>
      <c r="FN182" s="8"/>
      <c r="FO182" s="8"/>
      <c r="FP182" s="8"/>
      <c r="FQ182" s="8"/>
      <c r="FR182" s="8"/>
      <c r="FS182" s="8"/>
      <c r="FT182" s="8"/>
      <c r="FU182" s="8"/>
      <c r="FV182" s="8"/>
      <c r="FW182" s="8"/>
      <c r="FX182" s="8"/>
      <c r="FY182" s="8"/>
      <c r="FZ182" s="8"/>
      <c r="GA182" s="8"/>
      <c r="GB182" s="8"/>
      <c r="GC182" s="8"/>
      <c r="GD182" s="8"/>
      <c r="GE182" s="8"/>
      <c r="GF182" s="8"/>
      <c r="GG182" s="8"/>
      <c r="GH182" s="8"/>
      <c r="GI182" s="8"/>
      <c r="GJ182" s="8"/>
      <c r="GK182" s="8"/>
      <c r="GL182" s="8"/>
      <c r="GM182" s="8"/>
      <c r="GN182" s="8"/>
      <c r="GO182" s="8"/>
      <c r="GP182" s="8"/>
      <c r="GQ182" s="8"/>
      <c r="GR182" s="8"/>
      <c r="GS182" s="8"/>
      <c r="GT182" s="8"/>
      <c r="GU182" s="8"/>
      <c r="GV182" s="8"/>
      <c r="GW182" s="8"/>
      <c r="GX182" s="8"/>
      <c r="GY182" s="8"/>
      <c r="GZ182" s="8"/>
      <c r="HA182" s="8"/>
      <c r="HB182" s="8"/>
      <c r="HC182" s="8"/>
      <c r="HD182" s="8"/>
      <c r="HE182" s="8"/>
      <c r="HF182" s="8"/>
      <c r="HG182" s="8"/>
      <c r="HH182" s="8"/>
      <c r="HI182" s="8"/>
      <c r="HJ182" s="8"/>
      <c r="HK182" s="8"/>
      <c r="HL182" s="8"/>
      <c r="HM182" s="8"/>
      <c r="HN182" s="8"/>
      <c r="HO182" s="8"/>
      <c r="HP182" s="8"/>
      <c r="HQ182" s="8"/>
      <c r="HR182" s="8"/>
      <c r="HS182" s="8"/>
      <c r="HT182" s="8"/>
      <c r="HU182" s="8"/>
      <c r="HV182" s="8"/>
      <c r="HW182" s="8"/>
      <c r="HX182" s="8"/>
      <c r="HY182" s="8"/>
      <c r="HZ182" s="8"/>
      <c r="IA182" s="8"/>
      <c r="IB182" s="8"/>
      <c r="IC182" s="8"/>
      <c r="ID182" s="8"/>
      <c r="IE182" s="8"/>
      <c r="IF182" s="8"/>
      <c r="IG182" s="8"/>
      <c r="IH182" s="8"/>
      <c r="II182" s="8"/>
      <c r="IJ182" s="8"/>
      <c r="IK182" s="8"/>
      <c r="IL182" s="8"/>
      <c r="IM182" s="8"/>
    </row>
    <row r="183" spans="6:247">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8"/>
      <c r="CQ183" s="8"/>
      <c r="CR183" s="8"/>
      <c r="CS183" s="8"/>
      <c r="CT183" s="8"/>
      <c r="CU183" s="8"/>
      <c r="CV183" s="8"/>
      <c r="CW183" s="8"/>
      <c r="CX183" s="8"/>
      <c r="CY183" s="8"/>
      <c r="CZ183" s="8"/>
      <c r="DA183" s="8"/>
      <c r="DB183" s="8"/>
      <c r="DC183" s="8"/>
      <c r="DD183" s="8"/>
      <c r="DE183" s="8"/>
      <c r="DF183" s="8"/>
      <c r="DG183" s="8"/>
      <c r="DH183" s="8"/>
      <c r="DI183" s="8"/>
      <c r="DJ183" s="8"/>
      <c r="DK183" s="8"/>
      <c r="DL183" s="8"/>
      <c r="DM183" s="8"/>
      <c r="DN183" s="8"/>
      <c r="DO183" s="8"/>
      <c r="DP183" s="8"/>
      <c r="DQ183" s="8"/>
      <c r="DR183" s="8"/>
      <c r="DS183" s="8"/>
      <c r="DT183" s="8"/>
      <c r="DU183" s="8"/>
      <c r="DV183" s="8"/>
      <c r="DW183" s="8"/>
      <c r="DX183" s="8"/>
      <c r="DY183" s="8"/>
      <c r="DZ183" s="8"/>
      <c r="EA183" s="8"/>
      <c r="EB183" s="8"/>
      <c r="EC183" s="8"/>
      <c r="ED183" s="8"/>
      <c r="EE183" s="8"/>
      <c r="EF183" s="8"/>
      <c r="EG183" s="8"/>
      <c r="EH183" s="8"/>
      <c r="EI183" s="8"/>
      <c r="EJ183" s="8"/>
      <c r="EK183" s="8"/>
      <c r="EL183" s="8"/>
      <c r="EM183" s="8"/>
      <c r="EN183" s="8"/>
      <c r="EO183" s="8"/>
      <c r="EP183" s="8"/>
      <c r="EQ183" s="8"/>
      <c r="ER183" s="8"/>
      <c r="ES183" s="8"/>
      <c r="ET183" s="8"/>
      <c r="EU183" s="8"/>
      <c r="EV183" s="8"/>
      <c r="EW183" s="8"/>
      <c r="EX183" s="8"/>
      <c r="EY183" s="8"/>
      <c r="EZ183" s="8"/>
      <c r="FA183" s="8"/>
      <c r="FB183" s="8"/>
      <c r="FC183" s="8"/>
      <c r="FD183" s="8"/>
      <c r="FE183" s="8"/>
      <c r="FF183" s="8"/>
      <c r="FG183" s="8"/>
      <c r="FH183" s="8"/>
      <c r="FI183" s="8"/>
      <c r="FJ183" s="8"/>
      <c r="FK183" s="8"/>
      <c r="FL183" s="8"/>
      <c r="FM183" s="8"/>
      <c r="FN183" s="8"/>
      <c r="FO183" s="8"/>
      <c r="FP183" s="8"/>
      <c r="FQ183" s="8"/>
      <c r="FR183" s="8"/>
      <c r="FS183" s="8"/>
      <c r="FT183" s="8"/>
      <c r="FU183" s="8"/>
      <c r="FV183" s="8"/>
      <c r="FW183" s="8"/>
      <c r="FX183" s="8"/>
      <c r="FY183" s="8"/>
      <c r="FZ183" s="8"/>
      <c r="GA183" s="8"/>
      <c r="GB183" s="8"/>
      <c r="GC183" s="8"/>
      <c r="GD183" s="8"/>
      <c r="GE183" s="8"/>
      <c r="GF183" s="8"/>
      <c r="GG183" s="8"/>
      <c r="GH183" s="8"/>
      <c r="GI183" s="8"/>
      <c r="GJ183" s="8"/>
      <c r="GK183" s="8"/>
      <c r="GL183" s="8"/>
      <c r="GM183" s="8"/>
      <c r="GN183" s="8"/>
      <c r="GO183" s="8"/>
      <c r="GP183" s="8"/>
      <c r="GQ183" s="8"/>
      <c r="GR183" s="8"/>
      <c r="GS183" s="8"/>
      <c r="GT183" s="8"/>
      <c r="GU183" s="8"/>
      <c r="GV183" s="8"/>
      <c r="GW183" s="8"/>
      <c r="GX183" s="8"/>
      <c r="GY183" s="8"/>
      <c r="GZ183" s="8"/>
      <c r="HA183" s="8"/>
      <c r="HB183" s="8"/>
      <c r="HC183" s="8"/>
      <c r="HD183" s="8"/>
      <c r="HE183" s="8"/>
      <c r="HF183" s="8"/>
      <c r="HG183" s="8"/>
      <c r="HH183" s="8"/>
      <c r="HI183" s="8"/>
      <c r="HJ183" s="8"/>
      <c r="HK183" s="8"/>
      <c r="HL183" s="8"/>
      <c r="HM183" s="8"/>
      <c r="HN183" s="8"/>
      <c r="HO183" s="8"/>
      <c r="HP183" s="8"/>
      <c r="HQ183" s="8"/>
      <c r="HR183" s="8"/>
      <c r="HS183" s="8"/>
      <c r="HT183" s="8"/>
      <c r="HU183" s="8"/>
      <c r="HV183" s="8"/>
      <c r="HW183" s="8"/>
      <c r="HX183" s="8"/>
      <c r="HY183" s="8"/>
      <c r="HZ183" s="8"/>
      <c r="IA183" s="8"/>
      <c r="IB183" s="8"/>
      <c r="IC183" s="8"/>
      <c r="ID183" s="8"/>
      <c r="IE183" s="8"/>
      <c r="IF183" s="8"/>
      <c r="IG183" s="8"/>
      <c r="IH183" s="8"/>
      <c r="II183" s="8"/>
      <c r="IJ183" s="8"/>
      <c r="IK183" s="8"/>
      <c r="IL183" s="8"/>
      <c r="IM183" s="8"/>
    </row>
    <row r="184" spans="6:247">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c r="CW184" s="8"/>
      <c r="CX184" s="8"/>
      <c r="CY184" s="8"/>
      <c r="CZ184" s="8"/>
      <c r="DA184" s="8"/>
      <c r="DB184" s="8"/>
      <c r="DC184" s="8"/>
      <c r="DD184" s="8"/>
      <c r="DE184" s="8"/>
      <c r="DF184" s="8"/>
      <c r="DG184" s="8"/>
      <c r="DH184" s="8"/>
      <c r="DI184" s="8"/>
      <c r="DJ184" s="8"/>
      <c r="DK184" s="8"/>
      <c r="DL184" s="8"/>
      <c r="DM184" s="8"/>
      <c r="DN184" s="8"/>
      <c r="DO184" s="8"/>
      <c r="DP184" s="8"/>
      <c r="DQ184" s="8"/>
      <c r="DR184" s="8"/>
      <c r="DS184" s="8"/>
      <c r="DT184" s="8"/>
      <c r="DU184" s="8"/>
      <c r="DV184" s="8"/>
      <c r="DW184" s="8"/>
      <c r="DX184" s="8"/>
      <c r="DY184" s="8"/>
      <c r="DZ184" s="8"/>
      <c r="EA184" s="8"/>
      <c r="EB184" s="8"/>
      <c r="EC184" s="8"/>
      <c r="ED184" s="8"/>
      <c r="EE184" s="8"/>
      <c r="EF184" s="8"/>
      <c r="EG184" s="8"/>
      <c r="EH184" s="8"/>
      <c r="EI184" s="8"/>
      <c r="EJ184" s="8"/>
      <c r="EK184" s="8"/>
      <c r="EL184" s="8"/>
      <c r="EM184" s="8"/>
      <c r="EN184" s="8"/>
      <c r="EO184" s="8"/>
      <c r="EP184" s="8"/>
      <c r="EQ184" s="8"/>
      <c r="ER184" s="8"/>
      <c r="ES184" s="8"/>
      <c r="ET184" s="8"/>
      <c r="EU184" s="8"/>
      <c r="EV184" s="8"/>
      <c r="EW184" s="8"/>
      <c r="EX184" s="8"/>
      <c r="EY184" s="8"/>
      <c r="EZ184" s="8"/>
      <c r="FA184" s="8"/>
      <c r="FB184" s="8"/>
      <c r="FC184" s="8"/>
      <c r="FD184" s="8"/>
      <c r="FE184" s="8"/>
      <c r="FF184" s="8"/>
      <c r="FG184" s="8"/>
      <c r="FH184" s="8"/>
      <c r="FI184" s="8"/>
      <c r="FJ184" s="8"/>
      <c r="FK184" s="8"/>
      <c r="FL184" s="8"/>
      <c r="FM184" s="8"/>
      <c r="FN184" s="8"/>
      <c r="FO184" s="8"/>
      <c r="FP184" s="8"/>
      <c r="FQ184" s="8"/>
      <c r="FR184" s="8"/>
      <c r="FS184" s="8"/>
      <c r="FT184" s="8"/>
      <c r="FU184" s="8"/>
      <c r="FV184" s="8"/>
      <c r="FW184" s="8"/>
      <c r="FX184" s="8"/>
      <c r="FY184" s="8"/>
      <c r="FZ184" s="8"/>
      <c r="GA184" s="8"/>
      <c r="GB184" s="8"/>
      <c r="GC184" s="8"/>
      <c r="GD184" s="8"/>
      <c r="GE184" s="8"/>
      <c r="GF184" s="8"/>
      <c r="GG184" s="8"/>
      <c r="GH184" s="8"/>
      <c r="GI184" s="8"/>
      <c r="GJ184" s="8"/>
      <c r="GK184" s="8"/>
      <c r="GL184" s="8"/>
      <c r="GM184" s="8"/>
      <c r="GN184" s="8"/>
      <c r="GO184" s="8"/>
      <c r="GP184" s="8"/>
      <c r="GQ184" s="8"/>
      <c r="GR184" s="8"/>
      <c r="GS184" s="8"/>
      <c r="GT184" s="8"/>
      <c r="GU184" s="8"/>
      <c r="GV184" s="8"/>
      <c r="GW184" s="8"/>
      <c r="GX184" s="8"/>
      <c r="GY184" s="8"/>
      <c r="GZ184" s="8"/>
      <c r="HA184" s="8"/>
      <c r="HB184" s="8"/>
      <c r="HC184" s="8"/>
      <c r="HD184" s="8"/>
      <c r="HE184" s="8"/>
      <c r="HF184" s="8"/>
      <c r="HG184" s="8"/>
      <c r="HH184" s="8"/>
      <c r="HI184" s="8"/>
      <c r="HJ184" s="8"/>
      <c r="HK184" s="8"/>
      <c r="HL184" s="8"/>
      <c r="HM184" s="8"/>
      <c r="HN184" s="8"/>
      <c r="HO184" s="8"/>
      <c r="HP184" s="8"/>
      <c r="HQ184" s="8"/>
      <c r="HR184" s="8"/>
      <c r="HS184" s="8"/>
      <c r="HT184" s="8"/>
      <c r="HU184" s="8"/>
      <c r="HV184" s="8"/>
      <c r="HW184" s="8"/>
      <c r="HX184" s="8"/>
      <c r="HY184" s="8"/>
      <c r="HZ184" s="8"/>
      <c r="IA184" s="8"/>
      <c r="IB184" s="8"/>
      <c r="IC184" s="8"/>
      <c r="ID184" s="8"/>
      <c r="IE184" s="8"/>
      <c r="IF184" s="8"/>
      <c r="IG184" s="8"/>
      <c r="IH184" s="8"/>
      <c r="II184" s="8"/>
      <c r="IJ184" s="8"/>
      <c r="IK184" s="8"/>
      <c r="IL184" s="8"/>
      <c r="IM184" s="8"/>
    </row>
    <row r="185" spans="6:247">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8"/>
      <c r="CQ185" s="8"/>
      <c r="CR185" s="8"/>
      <c r="CS185" s="8"/>
      <c r="CT185" s="8"/>
      <c r="CU185" s="8"/>
      <c r="CV185" s="8"/>
      <c r="CW185" s="8"/>
      <c r="CX185" s="8"/>
      <c r="CY185" s="8"/>
      <c r="CZ185" s="8"/>
      <c r="DA185" s="8"/>
      <c r="DB185" s="8"/>
      <c r="DC185" s="8"/>
      <c r="DD185" s="8"/>
      <c r="DE185" s="8"/>
      <c r="DF185" s="8"/>
      <c r="DG185" s="8"/>
      <c r="DH185" s="8"/>
      <c r="DI185" s="8"/>
      <c r="DJ185" s="8"/>
      <c r="DK185" s="8"/>
      <c r="DL185" s="8"/>
      <c r="DM185" s="8"/>
      <c r="DN185" s="8"/>
      <c r="DO185" s="8"/>
      <c r="DP185" s="8"/>
      <c r="DQ185" s="8"/>
      <c r="DR185" s="8"/>
      <c r="DS185" s="8"/>
      <c r="DT185" s="8"/>
      <c r="DU185" s="8"/>
      <c r="DV185" s="8"/>
      <c r="DW185" s="8"/>
      <c r="DX185" s="8"/>
      <c r="DY185" s="8"/>
      <c r="DZ185" s="8"/>
      <c r="EA185" s="8"/>
      <c r="EB185" s="8"/>
      <c r="EC185" s="8"/>
      <c r="ED185" s="8"/>
      <c r="EE185" s="8"/>
      <c r="EF185" s="8"/>
      <c r="EG185" s="8"/>
      <c r="EH185" s="8"/>
      <c r="EI185" s="8"/>
      <c r="EJ185" s="8"/>
      <c r="EK185" s="8"/>
      <c r="EL185" s="8"/>
      <c r="EM185" s="8"/>
      <c r="EN185" s="8"/>
      <c r="EO185" s="8"/>
      <c r="EP185" s="8"/>
      <c r="EQ185" s="8"/>
      <c r="ER185" s="8"/>
      <c r="ES185" s="8"/>
      <c r="ET185" s="8"/>
      <c r="EU185" s="8"/>
      <c r="EV185" s="8"/>
      <c r="EW185" s="8"/>
      <c r="EX185" s="8"/>
      <c r="EY185" s="8"/>
      <c r="EZ185" s="8"/>
      <c r="FA185" s="8"/>
      <c r="FB185" s="8"/>
      <c r="FC185" s="8"/>
      <c r="FD185" s="8"/>
      <c r="FE185" s="8"/>
      <c r="FF185" s="8"/>
      <c r="FG185" s="8"/>
      <c r="FH185" s="8"/>
      <c r="FI185" s="8"/>
      <c r="FJ185" s="8"/>
      <c r="FK185" s="8"/>
      <c r="FL185" s="8"/>
      <c r="FM185" s="8"/>
      <c r="FN185" s="8"/>
      <c r="FO185" s="8"/>
      <c r="FP185" s="8"/>
      <c r="FQ185" s="8"/>
      <c r="FR185" s="8"/>
      <c r="FS185" s="8"/>
      <c r="FT185" s="8"/>
      <c r="FU185" s="8"/>
      <c r="FV185" s="8"/>
      <c r="FW185" s="8"/>
      <c r="FX185" s="8"/>
      <c r="FY185" s="8"/>
      <c r="FZ185" s="8"/>
      <c r="GA185" s="8"/>
      <c r="GB185" s="8"/>
      <c r="GC185" s="8"/>
      <c r="GD185" s="8"/>
      <c r="GE185" s="8"/>
      <c r="GF185" s="8"/>
      <c r="GG185" s="8"/>
      <c r="GH185" s="8"/>
      <c r="GI185" s="8"/>
      <c r="GJ185" s="8"/>
      <c r="GK185" s="8"/>
      <c r="GL185" s="8"/>
      <c r="GM185" s="8"/>
      <c r="GN185" s="8"/>
      <c r="GO185" s="8"/>
      <c r="GP185" s="8"/>
      <c r="GQ185" s="8"/>
      <c r="GR185" s="8"/>
      <c r="GS185" s="8"/>
      <c r="GT185" s="8"/>
      <c r="GU185" s="8"/>
      <c r="GV185" s="8"/>
      <c r="GW185" s="8"/>
      <c r="GX185" s="8"/>
      <c r="GY185" s="8"/>
      <c r="GZ185" s="8"/>
      <c r="HA185" s="8"/>
      <c r="HB185" s="8"/>
      <c r="HC185" s="8"/>
      <c r="HD185" s="8"/>
      <c r="HE185" s="8"/>
      <c r="HF185" s="8"/>
      <c r="HG185" s="8"/>
      <c r="HH185" s="8"/>
      <c r="HI185" s="8"/>
      <c r="HJ185" s="8"/>
      <c r="HK185" s="8"/>
      <c r="HL185" s="8"/>
      <c r="HM185" s="8"/>
      <c r="HN185" s="8"/>
      <c r="HO185" s="8"/>
      <c r="HP185" s="8"/>
      <c r="HQ185" s="8"/>
      <c r="HR185" s="8"/>
      <c r="HS185" s="8"/>
      <c r="HT185" s="8"/>
      <c r="HU185" s="8"/>
      <c r="HV185" s="8"/>
      <c r="HW185" s="8"/>
      <c r="HX185" s="8"/>
      <c r="HY185" s="8"/>
      <c r="HZ185" s="8"/>
      <c r="IA185" s="8"/>
      <c r="IB185" s="8"/>
      <c r="IC185" s="8"/>
      <c r="ID185" s="8"/>
      <c r="IE185" s="8"/>
      <c r="IF185" s="8"/>
      <c r="IG185" s="8"/>
      <c r="IH185" s="8"/>
      <c r="II185" s="8"/>
      <c r="IJ185" s="8"/>
      <c r="IK185" s="8"/>
      <c r="IL185" s="8"/>
      <c r="IM185" s="8"/>
    </row>
    <row r="186" spans="6:247">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8"/>
      <c r="CQ186" s="8"/>
      <c r="CR186" s="8"/>
      <c r="CS186" s="8"/>
      <c r="CT186" s="8"/>
      <c r="CU186" s="8"/>
      <c r="CV186" s="8"/>
      <c r="CW186" s="8"/>
      <c r="CX186" s="8"/>
      <c r="CY186" s="8"/>
      <c r="CZ186" s="8"/>
      <c r="DA186" s="8"/>
      <c r="DB186" s="8"/>
      <c r="DC186" s="8"/>
      <c r="DD186" s="8"/>
      <c r="DE186" s="8"/>
      <c r="DF186" s="8"/>
      <c r="DG186" s="8"/>
      <c r="DH186" s="8"/>
      <c r="DI186" s="8"/>
      <c r="DJ186" s="8"/>
      <c r="DK186" s="8"/>
      <c r="DL186" s="8"/>
      <c r="DM186" s="8"/>
      <c r="DN186" s="8"/>
      <c r="DO186" s="8"/>
      <c r="DP186" s="8"/>
      <c r="DQ186" s="8"/>
      <c r="DR186" s="8"/>
      <c r="DS186" s="8"/>
      <c r="DT186" s="8"/>
      <c r="DU186" s="8"/>
      <c r="DV186" s="8"/>
      <c r="DW186" s="8"/>
      <c r="DX186" s="8"/>
      <c r="DY186" s="8"/>
      <c r="DZ186" s="8"/>
      <c r="EA186" s="8"/>
      <c r="EB186" s="8"/>
      <c r="EC186" s="8"/>
      <c r="ED186" s="8"/>
      <c r="EE186" s="8"/>
      <c r="EF186" s="8"/>
      <c r="EG186" s="8"/>
      <c r="EH186" s="8"/>
      <c r="EI186" s="8"/>
      <c r="EJ186" s="8"/>
      <c r="EK186" s="8"/>
      <c r="EL186" s="8"/>
      <c r="EM186" s="8"/>
      <c r="EN186" s="8"/>
      <c r="EO186" s="8"/>
      <c r="EP186" s="8"/>
      <c r="EQ186" s="8"/>
      <c r="ER186" s="8"/>
      <c r="ES186" s="8"/>
      <c r="ET186" s="8"/>
      <c r="EU186" s="8"/>
      <c r="EV186" s="8"/>
      <c r="EW186" s="8"/>
      <c r="EX186" s="8"/>
      <c r="EY186" s="8"/>
      <c r="EZ186" s="8"/>
      <c r="FA186" s="8"/>
      <c r="FB186" s="8"/>
      <c r="FC186" s="8"/>
      <c r="FD186" s="8"/>
      <c r="FE186" s="8"/>
      <c r="FF186" s="8"/>
      <c r="FG186" s="8"/>
      <c r="FH186" s="8"/>
      <c r="FI186" s="8"/>
      <c r="FJ186" s="8"/>
      <c r="FK186" s="8"/>
      <c r="FL186" s="8"/>
      <c r="FM186" s="8"/>
      <c r="FN186" s="8"/>
      <c r="FO186" s="8"/>
      <c r="FP186" s="8"/>
      <c r="FQ186" s="8"/>
      <c r="FR186" s="8"/>
      <c r="FS186" s="8"/>
      <c r="FT186" s="8"/>
      <c r="FU186" s="8"/>
      <c r="FV186" s="8"/>
      <c r="FW186" s="8"/>
      <c r="FX186" s="8"/>
      <c r="FY186" s="8"/>
      <c r="FZ186" s="8"/>
      <c r="GA186" s="8"/>
      <c r="GB186" s="8"/>
      <c r="GC186" s="8"/>
      <c r="GD186" s="8"/>
      <c r="GE186" s="8"/>
      <c r="GF186" s="8"/>
      <c r="GG186" s="8"/>
      <c r="GH186" s="8"/>
      <c r="GI186" s="8"/>
      <c r="GJ186" s="8"/>
      <c r="GK186" s="8"/>
      <c r="GL186" s="8"/>
      <c r="GM186" s="8"/>
      <c r="GN186" s="8"/>
      <c r="GO186" s="8"/>
      <c r="GP186" s="8"/>
      <c r="GQ186" s="8"/>
      <c r="GR186" s="8"/>
      <c r="GS186" s="8"/>
      <c r="GT186" s="8"/>
      <c r="GU186" s="8"/>
      <c r="GV186" s="8"/>
      <c r="GW186" s="8"/>
      <c r="GX186" s="8"/>
      <c r="GY186" s="8"/>
      <c r="GZ186" s="8"/>
      <c r="HA186" s="8"/>
      <c r="HB186" s="8"/>
      <c r="HC186" s="8"/>
      <c r="HD186" s="8"/>
      <c r="HE186" s="8"/>
      <c r="HF186" s="8"/>
      <c r="HG186" s="8"/>
      <c r="HH186" s="8"/>
      <c r="HI186" s="8"/>
      <c r="HJ186" s="8"/>
      <c r="HK186" s="8"/>
      <c r="HL186" s="8"/>
      <c r="HM186" s="8"/>
      <c r="HN186" s="8"/>
      <c r="HO186" s="8"/>
      <c r="HP186" s="8"/>
      <c r="HQ186" s="8"/>
      <c r="HR186" s="8"/>
      <c r="HS186" s="8"/>
      <c r="HT186" s="8"/>
      <c r="HU186" s="8"/>
      <c r="HV186" s="8"/>
      <c r="HW186" s="8"/>
      <c r="HX186" s="8"/>
      <c r="HY186" s="8"/>
      <c r="HZ186" s="8"/>
      <c r="IA186" s="8"/>
      <c r="IB186" s="8"/>
      <c r="IC186" s="8"/>
      <c r="ID186" s="8"/>
      <c r="IE186" s="8"/>
      <c r="IF186" s="8"/>
      <c r="IG186" s="8"/>
      <c r="IH186" s="8"/>
      <c r="II186" s="8"/>
      <c r="IJ186" s="8"/>
      <c r="IK186" s="8"/>
      <c r="IL186" s="8"/>
      <c r="IM186" s="8"/>
    </row>
    <row r="187" spans="6:247">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8"/>
      <c r="CQ187" s="8"/>
      <c r="CR187" s="8"/>
      <c r="CS187" s="8"/>
      <c r="CT187" s="8"/>
      <c r="CU187" s="8"/>
      <c r="CV187" s="8"/>
      <c r="CW187" s="8"/>
      <c r="CX187" s="8"/>
      <c r="CY187" s="8"/>
      <c r="CZ187" s="8"/>
      <c r="DA187" s="8"/>
      <c r="DB187" s="8"/>
      <c r="DC187" s="8"/>
      <c r="DD187" s="8"/>
      <c r="DE187" s="8"/>
      <c r="DF187" s="8"/>
      <c r="DG187" s="8"/>
      <c r="DH187" s="8"/>
      <c r="DI187" s="8"/>
      <c r="DJ187" s="8"/>
      <c r="DK187" s="8"/>
      <c r="DL187" s="8"/>
      <c r="DM187" s="8"/>
      <c r="DN187" s="8"/>
      <c r="DO187" s="8"/>
      <c r="DP187" s="8"/>
      <c r="DQ187" s="8"/>
      <c r="DR187" s="8"/>
      <c r="DS187" s="8"/>
      <c r="DT187" s="8"/>
      <c r="DU187" s="8"/>
      <c r="DV187" s="8"/>
      <c r="DW187" s="8"/>
      <c r="DX187" s="8"/>
      <c r="DY187" s="8"/>
      <c r="DZ187" s="8"/>
      <c r="EA187" s="8"/>
      <c r="EB187" s="8"/>
      <c r="EC187" s="8"/>
      <c r="ED187" s="8"/>
      <c r="EE187" s="8"/>
      <c r="EF187" s="8"/>
      <c r="EG187" s="8"/>
      <c r="EH187" s="8"/>
      <c r="EI187" s="8"/>
      <c r="EJ187" s="8"/>
      <c r="EK187" s="8"/>
      <c r="EL187" s="8"/>
      <c r="EM187" s="8"/>
      <c r="EN187" s="8"/>
      <c r="EO187" s="8"/>
      <c r="EP187" s="8"/>
      <c r="EQ187" s="8"/>
      <c r="ER187" s="8"/>
      <c r="ES187" s="8"/>
      <c r="ET187" s="8"/>
      <c r="EU187" s="8"/>
      <c r="EV187" s="8"/>
      <c r="EW187" s="8"/>
      <c r="EX187" s="8"/>
      <c r="EY187" s="8"/>
      <c r="EZ187" s="8"/>
      <c r="FA187" s="8"/>
      <c r="FB187" s="8"/>
      <c r="FC187" s="8"/>
      <c r="FD187" s="8"/>
      <c r="FE187" s="8"/>
      <c r="FF187" s="8"/>
      <c r="FG187" s="8"/>
      <c r="FH187" s="8"/>
      <c r="FI187" s="8"/>
      <c r="FJ187" s="8"/>
      <c r="FK187" s="8"/>
      <c r="FL187" s="8"/>
      <c r="FM187" s="8"/>
      <c r="FN187" s="8"/>
      <c r="FO187" s="8"/>
      <c r="FP187" s="8"/>
      <c r="FQ187" s="8"/>
      <c r="FR187" s="8"/>
      <c r="FS187" s="8"/>
      <c r="FT187" s="8"/>
      <c r="FU187" s="8"/>
      <c r="FV187" s="8"/>
      <c r="FW187" s="8"/>
      <c r="FX187" s="8"/>
      <c r="FY187" s="8"/>
      <c r="FZ187" s="8"/>
      <c r="GA187" s="8"/>
      <c r="GB187" s="8"/>
      <c r="GC187" s="8"/>
      <c r="GD187" s="8"/>
      <c r="GE187" s="8"/>
      <c r="GF187" s="8"/>
      <c r="GG187" s="8"/>
      <c r="GH187" s="8"/>
      <c r="GI187" s="8"/>
      <c r="GJ187" s="8"/>
      <c r="GK187" s="8"/>
      <c r="GL187" s="8"/>
      <c r="GM187" s="8"/>
      <c r="GN187" s="8"/>
      <c r="GO187" s="8"/>
      <c r="GP187" s="8"/>
      <c r="GQ187" s="8"/>
      <c r="GR187" s="8"/>
      <c r="GS187" s="8"/>
      <c r="GT187" s="8"/>
      <c r="GU187" s="8"/>
      <c r="GV187" s="8"/>
      <c r="GW187" s="8"/>
      <c r="GX187" s="8"/>
      <c r="GY187" s="8"/>
      <c r="GZ187" s="8"/>
      <c r="HA187" s="8"/>
      <c r="HB187" s="8"/>
      <c r="HC187" s="8"/>
      <c r="HD187" s="8"/>
      <c r="HE187" s="8"/>
      <c r="HF187" s="8"/>
      <c r="HG187" s="8"/>
      <c r="HH187" s="8"/>
      <c r="HI187" s="8"/>
      <c r="HJ187" s="8"/>
      <c r="HK187" s="8"/>
      <c r="HL187" s="8"/>
      <c r="HM187" s="8"/>
      <c r="HN187" s="8"/>
      <c r="HO187" s="8"/>
      <c r="HP187" s="8"/>
      <c r="HQ187" s="8"/>
      <c r="HR187" s="8"/>
      <c r="HS187" s="8"/>
      <c r="HT187" s="8"/>
      <c r="HU187" s="8"/>
      <c r="HV187" s="8"/>
      <c r="HW187" s="8"/>
      <c r="HX187" s="8"/>
      <c r="HY187" s="8"/>
      <c r="HZ187" s="8"/>
      <c r="IA187" s="8"/>
      <c r="IB187" s="8"/>
      <c r="IC187" s="8"/>
      <c r="ID187" s="8"/>
      <c r="IE187" s="8"/>
      <c r="IF187" s="8"/>
      <c r="IG187" s="8"/>
      <c r="IH187" s="8"/>
      <c r="II187" s="8"/>
      <c r="IJ187" s="8"/>
      <c r="IK187" s="8"/>
      <c r="IL187" s="8"/>
      <c r="IM187" s="8"/>
    </row>
    <row r="188" spans="6:247">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c r="CW188" s="8"/>
      <c r="CX188" s="8"/>
      <c r="CY188" s="8"/>
      <c r="CZ188" s="8"/>
      <c r="DA188" s="8"/>
      <c r="DB188" s="8"/>
      <c r="DC188" s="8"/>
      <c r="DD188" s="8"/>
      <c r="DE188" s="8"/>
      <c r="DF188" s="8"/>
      <c r="DG188" s="8"/>
      <c r="DH188" s="8"/>
      <c r="DI188" s="8"/>
      <c r="DJ188" s="8"/>
      <c r="DK188" s="8"/>
      <c r="DL188" s="8"/>
      <c r="DM188" s="8"/>
      <c r="DN188" s="8"/>
      <c r="DO188" s="8"/>
      <c r="DP188" s="8"/>
      <c r="DQ188" s="8"/>
      <c r="DR188" s="8"/>
      <c r="DS188" s="8"/>
      <c r="DT188" s="8"/>
      <c r="DU188" s="8"/>
      <c r="DV188" s="8"/>
      <c r="DW188" s="8"/>
      <c r="DX188" s="8"/>
      <c r="DY188" s="8"/>
      <c r="DZ188" s="8"/>
      <c r="EA188" s="8"/>
      <c r="EB188" s="8"/>
      <c r="EC188" s="8"/>
      <c r="ED188" s="8"/>
      <c r="EE188" s="8"/>
      <c r="EF188" s="8"/>
      <c r="EG188" s="8"/>
      <c r="EH188" s="8"/>
      <c r="EI188" s="8"/>
      <c r="EJ188" s="8"/>
      <c r="EK188" s="8"/>
      <c r="EL188" s="8"/>
      <c r="EM188" s="8"/>
      <c r="EN188" s="8"/>
      <c r="EO188" s="8"/>
      <c r="EP188" s="8"/>
      <c r="EQ188" s="8"/>
      <c r="ER188" s="8"/>
      <c r="ES188" s="8"/>
      <c r="ET188" s="8"/>
      <c r="EU188" s="8"/>
      <c r="EV188" s="8"/>
      <c r="EW188" s="8"/>
      <c r="EX188" s="8"/>
      <c r="EY188" s="8"/>
      <c r="EZ188" s="8"/>
      <c r="FA188" s="8"/>
      <c r="FB188" s="8"/>
      <c r="FC188" s="8"/>
      <c r="FD188" s="8"/>
      <c r="FE188" s="8"/>
      <c r="FF188" s="8"/>
      <c r="FG188" s="8"/>
      <c r="FH188" s="8"/>
      <c r="FI188" s="8"/>
      <c r="FJ188" s="8"/>
      <c r="FK188" s="8"/>
      <c r="FL188" s="8"/>
      <c r="FM188" s="8"/>
      <c r="FN188" s="8"/>
      <c r="FO188" s="8"/>
      <c r="FP188" s="8"/>
      <c r="FQ188" s="8"/>
      <c r="FR188" s="8"/>
      <c r="FS188" s="8"/>
      <c r="FT188" s="8"/>
      <c r="FU188" s="8"/>
      <c r="FV188" s="8"/>
      <c r="FW188" s="8"/>
      <c r="FX188" s="8"/>
      <c r="FY188" s="8"/>
      <c r="FZ188" s="8"/>
      <c r="GA188" s="8"/>
      <c r="GB188" s="8"/>
      <c r="GC188" s="8"/>
      <c r="GD188" s="8"/>
      <c r="GE188" s="8"/>
      <c r="GF188" s="8"/>
      <c r="GG188" s="8"/>
      <c r="GH188" s="8"/>
      <c r="GI188" s="8"/>
      <c r="GJ188" s="8"/>
      <c r="GK188" s="8"/>
      <c r="GL188" s="8"/>
      <c r="GM188" s="8"/>
      <c r="GN188" s="8"/>
      <c r="GO188" s="8"/>
      <c r="GP188" s="8"/>
      <c r="GQ188" s="8"/>
      <c r="GR188" s="8"/>
      <c r="GS188" s="8"/>
      <c r="GT188" s="8"/>
      <c r="GU188" s="8"/>
      <c r="GV188" s="8"/>
      <c r="GW188" s="8"/>
      <c r="GX188" s="8"/>
      <c r="GY188" s="8"/>
      <c r="GZ188" s="8"/>
      <c r="HA188" s="8"/>
      <c r="HB188" s="8"/>
      <c r="HC188" s="8"/>
      <c r="HD188" s="8"/>
      <c r="HE188" s="8"/>
      <c r="HF188" s="8"/>
      <c r="HG188" s="8"/>
      <c r="HH188" s="8"/>
      <c r="HI188" s="8"/>
      <c r="HJ188" s="8"/>
      <c r="HK188" s="8"/>
      <c r="HL188" s="8"/>
      <c r="HM188" s="8"/>
      <c r="HN188" s="8"/>
      <c r="HO188" s="8"/>
      <c r="HP188" s="8"/>
      <c r="HQ188" s="8"/>
      <c r="HR188" s="8"/>
      <c r="HS188" s="8"/>
      <c r="HT188" s="8"/>
      <c r="HU188" s="8"/>
      <c r="HV188" s="8"/>
      <c r="HW188" s="8"/>
      <c r="HX188" s="8"/>
      <c r="HY188" s="8"/>
      <c r="HZ188" s="8"/>
      <c r="IA188" s="8"/>
      <c r="IB188" s="8"/>
      <c r="IC188" s="8"/>
      <c r="ID188" s="8"/>
      <c r="IE188" s="8"/>
      <c r="IF188" s="8"/>
      <c r="IG188" s="8"/>
      <c r="IH188" s="8"/>
      <c r="II188" s="8"/>
      <c r="IJ188" s="8"/>
      <c r="IK188" s="8"/>
      <c r="IL188" s="8"/>
      <c r="IM188" s="8"/>
    </row>
    <row r="189" spans="6:247">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c r="CT189" s="8"/>
      <c r="CU189" s="8"/>
      <c r="CV189" s="8"/>
      <c r="CW189" s="8"/>
      <c r="CX189" s="8"/>
      <c r="CY189" s="8"/>
      <c r="CZ189" s="8"/>
      <c r="DA189" s="8"/>
      <c r="DB189" s="8"/>
      <c r="DC189" s="8"/>
      <c r="DD189" s="8"/>
      <c r="DE189" s="8"/>
      <c r="DF189" s="8"/>
      <c r="DG189" s="8"/>
      <c r="DH189" s="8"/>
      <c r="DI189" s="8"/>
      <c r="DJ189" s="8"/>
      <c r="DK189" s="8"/>
      <c r="DL189" s="8"/>
      <c r="DM189" s="8"/>
      <c r="DN189" s="8"/>
      <c r="DO189" s="8"/>
      <c r="DP189" s="8"/>
      <c r="DQ189" s="8"/>
      <c r="DR189" s="8"/>
      <c r="DS189" s="8"/>
      <c r="DT189" s="8"/>
      <c r="DU189" s="8"/>
      <c r="DV189" s="8"/>
      <c r="DW189" s="8"/>
      <c r="DX189" s="8"/>
      <c r="DY189" s="8"/>
      <c r="DZ189" s="8"/>
      <c r="EA189" s="8"/>
      <c r="EB189" s="8"/>
      <c r="EC189" s="8"/>
      <c r="ED189" s="8"/>
      <c r="EE189" s="8"/>
      <c r="EF189" s="8"/>
      <c r="EG189" s="8"/>
      <c r="EH189" s="8"/>
      <c r="EI189" s="8"/>
      <c r="EJ189" s="8"/>
      <c r="EK189" s="8"/>
      <c r="EL189" s="8"/>
      <c r="EM189" s="8"/>
      <c r="EN189" s="8"/>
      <c r="EO189" s="8"/>
      <c r="EP189" s="8"/>
      <c r="EQ189" s="8"/>
      <c r="ER189" s="8"/>
      <c r="ES189" s="8"/>
      <c r="ET189" s="8"/>
      <c r="EU189" s="8"/>
      <c r="EV189" s="8"/>
      <c r="EW189" s="8"/>
      <c r="EX189" s="8"/>
      <c r="EY189" s="8"/>
      <c r="EZ189" s="8"/>
      <c r="FA189" s="8"/>
      <c r="FB189" s="8"/>
      <c r="FC189" s="8"/>
      <c r="FD189" s="8"/>
      <c r="FE189" s="8"/>
      <c r="FF189" s="8"/>
      <c r="FG189" s="8"/>
      <c r="FH189" s="8"/>
      <c r="FI189" s="8"/>
      <c r="FJ189" s="8"/>
      <c r="FK189" s="8"/>
      <c r="FL189" s="8"/>
      <c r="FM189" s="8"/>
      <c r="FN189" s="8"/>
      <c r="FO189" s="8"/>
      <c r="FP189" s="8"/>
      <c r="FQ189" s="8"/>
      <c r="FR189" s="8"/>
      <c r="FS189" s="8"/>
      <c r="FT189" s="8"/>
      <c r="FU189" s="8"/>
      <c r="FV189" s="8"/>
      <c r="FW189" s="8"/>
      <c r="FX189" s="8"/>
      <c r="FY189" s="8"/>
      <c r="FZ189" s="8"/>
      <c r="GA189" s="8"/>
      <c r="GB189" s="8"/>
      <c r="GC189" s="8"/>
      <c r="GD189" s="8"/>
      <c r="GE189" s="8"/>
      <c r="GF189" s="8"/>
      <c r="GG189" s="8"/>
      <c r="GH189" s="8"/>
      <c r="GI189" s="8"/>
      <c r="GJ189" s="8"/>
      <c r="GK189" s="8"/>
      <c r="GL189" s="8"/>
      <c r="GM189" s="8"/>
      <c r="GN189" s="8"/>
      <c r="GO189" s="8"/>
      <c r="GP189" s="8"/>
      <c r="GQ189" s="8"/>
      <c r="GR189" s="8"/>
      <c r="GS189" s="8"/>
      <c r="GT189" s="8"/>
      <c r="GU189" s="8"/>
      <c r="GV189" s="8"/>
      <c r="GW189" s="8"/>
      <c r="GX189" s="8"/>
      <c r="GY189" s="8"/>
      <c r="GZ189" s="8"/>
      <c r="HA189" s="8"/>
      <c r="HB189" s="8"/>
      <c r="HC189" s="8"/>
      <c r="HD189" s="8"/>
      <c r="HE189" s="8"/>
      <c r="HF189" s="8"/>
      <c r="HG189" s="8"/>
      <c r="HH189" s="8"/>
      <c r="HI189" s="8"/>
      <c r="HJ189" s="8"/>
      <c r="HK189" s="8"/>
      <c r="HL189" s="8"/>
      <c r="HM189" s="8"/>
      <c r="HN189" s="8"/>
      <c r="HO189" s="8"/>
      <c r="HP189" s="8"/>
      <c r="HQ189" s="8"/>
      <c r="HR189" s="8"/>
      <c r="HS189" s="8"/>
      <c r="HT189" s="8"/>
      <c r="HU189" s="8"/>
      <c r="HV189" s="8"/>
      <c r="HW189" s="8"/>
      <c r="HX189" s="8"/>
      <c r="HY189" s="8"/>
      <c r="HZ189" s="8"/>
      <c r="IA189" s="8"/>
      <c r="IB189" s="8"/>
      <c r="IC189" s="8"/>
      <c r="ID189" s="8"/>
      <c r="IE189" s="8"/>
      <c r="IF189" s="8"/>
      <c r="IG189" s="8"/>
      <c r="IH189" s="8"/>
      <c r="II189" s="8"/>
      <c r="IJ189" s="8"/>
      <c r="IK189" s="8"/>
      <c r="IL189" s="8"/>
      <c r="IM189" s="8"/>
    </row>
    <row r="190" spans="6:247">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c r="CT190" s="8"/>
      <c r="CU190" s="8"/>
      <c r="CV190" s="8"/>
      <c r="CW190" s="8"/>
      <c r="CX190" s="8"/>
      <c r="CY190" s="8"/>
      <c r="CZ190" s="8"/>
      <c r="DA190" s="8"/>
      <c r="DB190" s="8"/>
      <c r="DC190" s="8"/>
      <c r="DD190" s="8"/>
      <c r="DE190" s="8"/>
      <c r="DF190" s="8"/>
      <c r="DG190" s="8"/>
      <c r="DH190" s="8"/>
      <c r="DI190" s="8"/>
      <c r="DJ190" s="8"/>
      <c r="DK190" s="8"/>
      <c r="DL190" s="8"/>
      <c r="DM190" s="8"/>
      <c r="DN190" s="8"/>
      <c r="DO190" s="8"/>
      <c r="DP190" s="8"/>
      <c r="DQ190" s="8"/>
      <c r="DR190" s="8"/>
      <c r="DS190" s="8"/>
      <c r="DT190" s="8"/>
      <c r="DU190" s="8"/>
      <c r="DV190" s="8"/>
      <c r="DW190" s="8"/>
      <c r="DX190" s="8"/>
      <c r="DY190" s="8"/>
      <c r="DZ190" s="8"/>
      <c r="EA190" s="8"/>
      <c r="EB190" s="8"/>
      <c r="EC190" s="8"/>
      <c r="ED190" s="8"/>
      <c r="EE190" s="8"/>
      <c r="EF190" s="8"/>
      <c r="EG190" s="8"/>
      <c r="EH190" s="8"/>
      <c r="EI190" s="8"/>
      <c r="EJ190" s="8"/>
      <c r="EK190" s="8"/>
      <c r="EL190" s="8"/>
      <c r="EM190" s="8"/>
      <c r="EN190" s="8"/>
      <c r="EO190" s="8"/>
      <c r="EP190" s="8"/>
      <c r="EQ190" s="8"/>
      <c r="ER190" s="8"/>
      <c r="ES190" s="8"/>
      <c r="ET190" s="8"/>
      <c r="EU190" s="8"/>
      <c r="EV190" s="8"/>
      <c r="EW190" s="8"/>
      <c r="EX190" s="8"/>
      <c r="EY190" s="8"/>
      <c r="EZ190" s="8"/>
      <c r="FA190" s="8"/>
      <c r="FB190" s="8"/>
      <c r="FC190" s="8"/>
      <c r="FD190" s="8"/>
      <c r="FE190" s="8"/>
      <c r="FF190" s="8"/>
      <c r="FG190" s="8"/>
      <c r="FH190" s="8"/>
      <c r="FI190" s="8"/>
      <c r="FJ190" s="8"/>
      <c r="FK190" s="8"/>
      <c r="FL190" s="8"/>
      <c r="FM190" s="8"/>
      <c r="FN190" s="8"/>
      <c r="FO190" s="8"/>
      <c r="FP190" s="8"/>
      <c r="FQ190" s="8"/>
      <c r="FR190" s="8"/>
      <c r="FS190" s="8"/>
      <c r="FT190" s="8"/>
      <c r="FU190" s="8"/>
      <c r="FV190" s="8"/>
      <c r="FW190" s="8"/>
      <c r="FX190" s="8"/>
      <c r="FY190" s="8"/>
      <c r="FZ190" s="8"/>
      <c r="GA190" s="8"/>
      <c r="GB190" s="8"/>
      <c r="GC190" s="8"/>
      <c r="GD190" s="8"/>
      <c r="GE190" s="8"/>
      <c r="GF190" s="8"/>
      <c r="GG190" s="8"/>
      <c r="GH190" s="8"/>
      <c r="GI190" s="8"/>
      <c r="GJ190" s="8"/>
      <c r="GK190" s="8"/>
      <c r="GL190" s="8"/>
      <c r="GM190" s="8"/>
      <c r="GN190" s="8"/>
      <c r="GO190" s="8"/>
      <c r="GP190" s="8"/>
      <c r="GQ190" s="8"/>
      <c r="GR190" s="8"/>
      <c r="GS190" s="8"/>
      <c r="GT190" s="8"/>
      <c r="GU190" s="8"/>
      <c r="GV190" s="8"/>
      <c r="GW190" s="8"/>
      <c r="GX190" s="8"/>
      <c r="GY190" s="8"/>
      <c r="GZ190" s="8"/>
      <c r="HA190" s="8"/>
      <c r="HB190" s="8"/>
      <c r="HC190" s="8"/>
      <c r="HD190" s="8"/>
      <c r="HE190" s="8"/>
      <c r="HF190" s="8"/>
      <c r="HG190" s="8"/>
      <c r="HH190" s="8"/>
      <c r="HI190" s="8"/>
      <c r="HJ190" s="8"/>
      <c r="HK190" s="8"/>
      <c r="HL190" s="8"/>
      <c r="HM190" s="8"/>
      <c r="HN190" s="8"/>
      <c r="HO190" s="8"/>
      <c r="HP190" s="8"/>
      <c r="HQ190" s="8"/>
      <c r="HR190" s="8"/>
      <c r="HS190" s="8"/>
      <c r="HT190" s="8"/>
      <c r="HU190" s="8"/>
      <c r="HV190" s="8"/>
      <c r="HW190" s="8"/>
      <c r="HX190" s="8"/>
      <c r="HY190" s="8"/>
      <c r="HZ190" s="8"/>
      <c r="IA190" s="8"/>
      <c r="IB190" s="8"/>
      <c r="IC190" s="8"/>
      <c r="ID190" s="8"/>
      <c r="IE190" s="8"/>
      <c r="IF190" s="8"/>
      <c r="IG190" s="8"/>
      <c r="IH190" s="8"/>
      <c r="II190" s="8"/>
      <c r="IJ190" s="8"/>
      <c r="IK190" s="8"/>
      <c r="IL190" s="8"/>
      <c r="IM190" s="8"/>
    </row>
    <row r="191" spans="6:247">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8"/>
      <c r="CQ191" s="8"/>
      <c r="CR191" s="8"/>
      <c r="CS191" s="8"/>
      <c r="CT191" s="8"/>
      <c r="CU191" s="8"/>
      <c r="CV191" s="8"/>
      <c r="CW191" s="8"/>
      <c r="CX191" s="8"/>
      <c r="CY191" s="8"/>
      <c r="CZ191" s="8"/>
      <c r="DA191" s="8"/>
      <c r="DB191" s="8"/>
      <c r="DC191" s="8"/>
      <c r="DD191" s="8"/>
      <c r="DE191" s="8"/>
      <c r="DF191" s="8"/>
      <c r="DG191" s="8"/>
      <c r="DH191" s="8"/>
      <c r="DI191" s="8"/>
      <c r="DJ191" s="8"/>
      <c r="DK191" s="8"/>
      <c r="DL191" s="8"/>
      <c r="DM191" s="8"/>
      <c r="DN191" s="8"/>
      <c r="DO191" s="8"/>
      <c r="DP191" s="8"/>
      <c r="DQ191" s="8"/>
      <c r="DR191" s="8"/>
      <c r="DS191" s="8"/>
      <c r="DT191" s="8"/>
      <c r="DU191" s="8"/>
      <c r="DV191" s="8"/>
      <c r="DW191" s="8"/>
      <c r="DX191" s="8"/>
      <c r="DY191" s="8"/>
      <c r="DZ191" s="8"/>
      <c r="EA191" s="8"/>
      <c r="EB191" s="8"/>
      <c r="EC191" s="8"/>
      <c r="ED191" s="8"/>
      <c r="EE191" s="8"/>
      <c r="EF191" s="8"/>
      <c r="EG191" s="8"/>
      <c r="EH191" s="8"/>
      <c r="EI191" s="8"/>
      <c r="EJ191" s="8"/>
      <c r="EK191" s="8"/>
      <c r="EL191" s="8"/>
      <c r="EM191" s="8"/>
      <c r="EN191" s="8"/>
      <c r="EO191" s="8"/>
      <c r="EP191" s="8"/>
      <c r="EQ191" s="8"/>
      <c r="ER191" s="8"/>
      <c r="ES191" s="8"/>
      <c r="ET191" s="8"/>
      <c r="EU191" s="8"/>
      <c r="EV191" s="8"/>
      <c r="EW191" s="8"/>
      <c r="EX191" s="8"/>
      <c r="EY191" s="8"/>
      <c r="EZ191" s="8"/>
      <c r="FA191" s="8"/>
      <c r="FB191" s="8"/>
      <c r="FC191" s="8"/>
      <c r="FD191" s="8"/>
      <c r="FE191" s="8"/>
      <c r="FF191" s="8"/>
      <c r="FG191" s="8"/>
      <c r="FH191" s="8"/>
      <c r="FI191" s="8"/>
      <c r="FJ191" s="8"/>
      <c r="FK191" s="8"/>
      <c r="FL191" s="8"/>
      <c r="FM191" s="8"/>
      <c r="FN191" s="8"/>
      <c r="FO191" s="8"/>
      <c r="FP191" s="8"/>
      <c r="FQ191" s="8"/>
      <c r="FR191" s="8"/>
      <c r="FS191" s="8"/>
      <c r="FT191" s="8"/>
      <c r="FU191" s="8"/>
      <c r="FV191" s="8"/>
      <c r="FW191" s="8"/>
      <c r="FX191" s="8"/>
      <c r="FY191" s="8"/>
      <c r="FZ191" s="8"/>
      <c r="GA191" s="8"/>
      <c r="GB191" s="8"/>
      <c r="GC191" s="8"/>
      <c r="GD191" s="8"/>
      <c r="GE191" s="8"/>
      <c r="GF191" s="8"/>
      <c r="GG191" s="8"/>
      <c r="GH191" s="8"/>
      <c r="GI191" s="8"/>
      <c r="GJ191" s="8"/>
      <c r="GK191" s="8"/>
      <c r="GL191" s="8"/>
      <c r="GM191" s="8"/>
      <c r="GN191" s="8"/>
      <c r="GO191" s="8"/>
      <c r="GP191" s="8"/>
      <c r="GQ191" s="8"/>
      <c r="GR191" s="8"/>
      <c r="GS191" s="8"/>
      <c r="GT191" s="8"/>
      <c r="GU191" s="8"/>
      <c r="GV191" s="8"/>
      <c r="GW191" s="8"/>
      <c r="GX191" s="8"/>
      <c r="GY191" s="8"/>
      <c r="GZ191" s="8"/>
      <c r="HA191" s="8"/>
      <c r="HB191" s="8"/>
      <c r="HC191" s="8"/>
      <c r="HD191" s="8"/>
      <c r="HE191" s="8"/>
      <c r="HF191" s="8"/>
      <c r="HG191" s="8"/>
      <c r="HH191" s="8"/>
      <c r="HI191" s="8"/>
      <c r="HJ191" s="8"/>
      <c r="HK191" s="8"/>
      <c r="HL191" s="8"/>
      <c r="HM191" s="8"/>
      <c r="HN191" s="8"/>
      <c r="HO191" s="8"/>
      <c r="HP191" s="8"/>
      <c r="HQ191" s="8"/>
      <c r="HR191" s="8"/>
      <c r="HS191" s="8"/>
      <c r="HT191" s="8"/>
      <c r="HU191" s="8"/>
      <c r="HV191" s="8"/>
      <c r="HW191" s="8"/>
      <c r="HX191" s="8"/>
      <c r="HY191" s="8"/>
      <c r="HZ191" s="8"/>
      <c r="IA191" s="8"/>
      <c r="IB191" s="8"/>
      <c r="IC191" s="8"/>
      <c r="ID191" s="8"/>
      <c r="IE191" s="8"/>
      <c r="IF191" s="8"/>
      <c r="IG191" s="8"/>
      <c r="IH191" s="8"/>
      <c r="II191" s="8"/>
      <c r="IJ191" s="8"/>
      <c r="IK191" s="8"/>
      <c r="IL191" s="8"/>
      <c r="IM191" s="8"/>
    </row>
    <row r="192" spans="6:247">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8"/>
      <c r="CQ192" s="8"/>
      <c r="CR192" s="8"/>
      <c r="CS192" s="8"/>
      <c r="CT192" s="8"/>
      <c r="CU192" s="8"/>
      <c r="CV192" s="8"/>
      <c r="CW192" s="8"/>
      <c r="CX192" s="8"/>
      <c r="CY192" s="8"/>
      <c r="CZ192" s="8"/>
      <c r="DA192" s="8"/>
      <c r="DB192" s="8"/>
      <c r="DC192" s="8"/>
      <c r="DD192" s="8"/>
      <c r="DE192" s="8"/>
      <c r="DF192" s="8"/>
      <c r="DG192" s="8"/>
      <c r="DH192" s="8"/>
      <c r="DI192" s="8"/>
      <c r="DJ192" s="8"/>
      <c r="DK192" s="8"/>
      <c r="DL192" s="8"/>
      <c r="DM192" s="8"/>
      <c r="DN192" s="8"/>
      <c r="DO192" s="8"/>
      <c r="DP192" s="8"/>
      <c r="DQ192" s="8"/>
      <c r="DR192" s="8"/>
      <c r="DS192" s="8"/>
      <c r="DT192" s="8"/>
      <c r="DU192" s="8"/>
      <c r="DV192" s="8"/>
      <c r="DW192" s="8"/>
      <c r="DX192" s="8"/>
      <c r="DY192" s="8"/>
      <c r="DZ192" s="8"/>
      <c r="EA192" s="8"/>
      <c r="EB192" s="8"/>
      <c r="EC192" s="8"/>
      <c r="ED192" s="8"/>
      <c r="EE192" s="8"/>
      <c r="EF192" s="8"/>
      <c r="EG192" s="8"/>
      <c r="EH192" s="8"/>
      <c r="EI192" s="8"/>
      <c r="EJ192" s="8"/>
      <c r="EK192" s="8"/>
      <c r="EL192" s="8"/>
      <c r="EM192" s="8"/>
      <c r="EN192" s="8"/>
      <c r="EO192" s="8"/>
      <c r="EP192" s="8"/>
      <c r="EQ192" s="8"/>
      <c r="ER192" s="8"/>
      <c r="ES192" s="8"/>
      <c r="ET192" s="8"/>
      <c r="EU192" s="8"/>
      <c r="EV192" s="8"/>
      <c r="EW192" s="8"/>
      <c r="EX192" s="8"/>
      <c r="EY192" s="8"/>
      <c r="EZ192" s="8"/>
      <c r="FA192" s="8"/>
      <c r="FB192" s="8"/>
      <c r="FC192" s="8"/>
      <c r="FD192" s="8"/>
      <c r="FE192" s="8"/>
      <c r="FF192" s="8"/>
      <c r="FG192" s="8"/>
      <c r="FH192" s="8"/>
      <c r="FI192" s="8"/>
      <c r="FJ192" s="8"/>
      <c r="FK192" s="8"/>
      <c r="FL192" s="8"/>
      <c r="FM192" s="8"/>
      <c r="FN192" s="8"/>
      <c r="FO192" s="8"/>
      <c r="FP192" s="8"/>
      <c r="FQ192" s="8"/>
      <c r="FR192" s="8"/>
      <c r="FS192" s="8"/>
      <c r="FT192" s="8"/>
      <c r="FU192" s="8"/>
      <c r="FV192" s="8"/>
      <c r="FW192" s="8"/>
      <c r="FX192" s="8"/>
      <c r="FY192" s="8"/>
      <c r="FZ192" s="8"/>
      <c r="GA192" s="8"/>
      <c r="GB192" s="8"/>
      <c r="GC192" s="8"/>
      <c r="GD192" s="8"/>
      <c r="GE192" s="8"/>
      <c r="GF192" s="8"/>
      <c r="GG192" s="8"/>
      <c r="GH192" s="8"/>
      <c r="GI192" s="8"/>
      <c r="GJ192" s="8"/>
      <c r="GK192" s="8"/>
      <c r="GL192" s="8"/>
      <c r="GM192" s="8"/>
      <c r="GN192" s="8"/>
      <c r="GO192" s="8"/>
      <c r="GP192" s="8"/>
      <c r="GQ192" s="8"/>
      <c r="GR192" s="8"/>
      <c r="GS192" s="8"/>
      <c r="GT192" s="8"/>
      <c r="GU192" s="8"/>
      <c r="GV192" s="8"/>
      <c r="GW192" s="8"/>
      <c r="GX192" s="8"/>
      <c r="GY192" s="8"/>
      <c r="GZ192" s="8"/>
      <c r="HA192" s="8"/>
      <c r="HB192" s="8"/>
      <c r="HC192" s="8"/>
      <c r="HD192" s="8"/>
      <c r="HE192" s="8"/>
      <c r="HF192" s="8"/>
      <c r="HG192" s="8"/>
      <c r="HH192" s="8"/>
      <c r="HI192" s="8"/>
      <c r="HJ192" s="8"/>
      <c r="HK192" s="8"/>
      <c r="HL192" s="8"/>
      <c r="HM192" s="8"/>
      <c r="HN192" s="8"/>
      <c r="HO192" s="8"/>
      <c r="HP192" s="8"/>
      <c r="HQ192" s="8"/>
      <c r="HR192" s="8"/>
      <c r="HS192" s="8"/>
      <c r="HT192" s="8"/>
      <c r="HU192" s="8"/>
      <c r="HV192" s="8"/>
      <c r="HW192" s="8"/>
      <c r="HX192" s="8"/>
      <c r="HY192" s="8"/>
      <c r="HZ192" s="8"/>
      <c r="IA192" s="8"/>
      <c r="IB192" s="8"/>
      <c r="IC192" s="8"/>
      <c r="ID192" s="8"/>
      <c r="IE192" s="8"/>
      <c r="IF192" s="8"/>
      <c r="IG192" s="8"/>
      <c r="IH192" s="8"/>
      <c r="II192" s="8"/>
      <c r="IJ192" s="8"/>
      <c r="IK192" s="8"/>
      <c r="IL192" s="8"/>
      <c r="IM192" s="8"/>
    </row>
    <row r="193" spans="6:247">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8"/>
      <c r="CQ193" s="8"/>
      <c r="CR193" s="8"/>
      <c r="CS193" s="8"/>
      <c r="CT193" s="8"/>
      <c r="CU193" s="8"/>
      <c r="CV193" s="8"/>
      <c r="CW193" s="8"/>
      <c r="CX193" s="8"/>
      <c r="CY193" s="8"/>
      <c r="CZ193" s="8"/>
      <c r="DA193" s="8"/>
      <c r="DB193" s="8"/>
      <c r="DC193" s="8"/>
      <c r="DD193" s="8"/>
      <c r="DE193" s="8"/>
      <c r="DF193" s="8"/>
      <c r="DG193" s="8"/>
      <c r="DH193" s="8"/>
      <c r="DI193" s="8"/>
      <c r="DJ193" s="8"/>
      <c r="DK193" s="8"/>
      <c r="DL193" s="8"/>
      <c r="DM193" s="8"/>
      <c r="DN193" s="8"/>
      <c r="DO193" s="8"/>
      <c r="DP193" s="8"/>
      <c r="DQ193" s="8"/>
      <c r="DR193" s="8"/>
      <c r="DS193" s="8"/>
      <c r="DT193" s="8"/>
      <c r="DU193" s="8"/>
      <c r="DV193" s="8"/>
      <c r="DW193" s="8"/>
      <c r="DX193" s="8"/>
      <c r="DY193" s="8"/>
      <c r="DZ193" s="8"/>
      <c r="EA193" s="8"/>
      <c r="EB193" s="8"/>
      <c r="EC193" s="8"/>
      <c r="ED193" s="8"/>
      <c r="EE193" s="8"/>
      <c r="EF193" s="8"/>
      <c r="EG193" s="8"/>
      <c r="EH193" s="8"/>
      <c r="EI193" s="8"/>
      <c r="EJ193" s="8"/>
      <c r="EK193" s="8"/>
      <c r="EL193" s="8"/>
      <c r="EM193" s="8"/>
      <c r="EN193" s="8"/>
      <c r="EO193" s="8"/>
      <c r="EP193" s="8"/>
      <c r="EQ193" s="8"/>
      <c r="ER193" s="8"/>
      <c r="ES193" s="8"/>
      <c r="ET193" s="8"/>
      <c r="EU193" s="8"/>
      <c r="EV193" s="8"/>
      <c r="EW193" s="8"/>
      <c r="EX193" s="8"/>
      <c r="EY193" s="8"/>
      <c r="EZ193" s="8"/>
      <c r="FA193" s="8"/>
      <c r="FB193" s="8"/>
      <c r="FC193" s="8"/>
      <c r="FD193" s="8"/>
      <c r="FE193" s="8"/>
      <c r="FF193" s="8"/>
      <c r="FG193" s="8"/>
      <c r="FH193" s="8"/>
      <c r="FI193" s="8"/>
      <c r="FJ193" s="8"/>
      <c r="FK193" s="8"/>
      <c r="FL193" s="8"/>
      <c r="FM193" s="8"/>
      <c r="FN193" s="8"/>
      <c r="FO193" s="8"/>
      <c r="FP193" s="8"/>
      <c r="FQ193" s="8"/>
      <c r="FR193" s="8"/>
      <c r="FS193" s="8"/>
      <c r="FT193" s="8"/>
      <c r="FU193" s="8"/>
      <c r="FV193" s="8"/>
      <c r="FW193" s="8"/>
      <c r="FX193" s="8"/>
      <c r="FY193" s="8"/>
      <c r="FZ193" s="8"/>
      <c r="GA193" s="8"/>
      <c r="GB193" s="8"/>
      <c r="GC193" s="8"/>
      <c r="GD193" s="8"/>
      <c r="GE193" s="8"/>
      <c r="GF193" s="8"/>
      <c r="GG193" s="8"/>
      <c r="GH193" s="8"/>
      <c r="GI193" s="8"/>
      <c r="GJ193" s="8"/>
      <c r="GK193" s="8"/>
      <c r="GL193" s="8"/>
      <c r="GM193" s="8"/>
      <c r="GN193" s="8"/>
      <c r="GO193" s="8"/>
      <c r="GP193" s="8"/>
      <c r="GQ193" s="8"/>
      <c r="GR193" s="8"/>
      <c r="GS193" s="8"/>
      <c r="GT193" s="8"/>
      <c r="GU193" s="8"/>
      <c r="GV193" s="8"/>
      <c r="GW193" s="8"/>
      <c r="GX193" s="8"/>
      <c r="GY193" s="8"/>
      <c r="GZ193" s="8"/>
      <c r="HA193" s="8"/>
      <c r="HB193" s="8"/>
      <c r="HC193" s="8"/>
      <c r="HD193" s="8"/>
      <c r="HE193" s="8"/>
      <c r="HF193" s="8"/>
      <c r="HG193" s="8"/>
      <c r="HH193" s="8"/>
      <c r="HI193" s="8"/>
      <c r="HJ193" s="8"/>
      <c r="HK193" s="8"/>
      <c r="HL193" s="8"/>
      <c r="HM193" s="8"/>
      <c r="HN193" s="8"/>
      <c r="HO193" s="8"/>
      <c r="HP193" s="8"/>
      <c r="HQ193" s="8"/>
      <c r="HR193" s="8"/>
      <c r="HS193" s="8"/>
      <c r="HT193" s="8"/>
      <c r="HU193" s="8"/>
      <c r="HV193" s="8"/>
      <c r="HW193" s="8"/>
      <c r="HX193" s="8"/>
      <c r="HY193" s="8"/>
      <c r="HZ193" s="8"/>
      <c r="IA193" s="8"/>
      <c r="IB193" s="8"/>
      <c r="IC193" s="8"/>
      <c r="ID193" s="8"/>
      <c r="IE193" s="8"/>
      <c r="IF193" s="8"/>
      <c r="IG193" s="8"/>
      <c r="IH193" s="8"/>
      <c r="II193" s="8"/>
      <c r="IJ193" s="8"/>
      <c r="IK193" s="8"/>
      <c r="IL193" s="8"/>
      <c r="IM193" s="8"/>
    </row>
    <row r="194" spans="6:247">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8"/>
      <c r="CQ194" s="8"/>
      <c r="CR194" s="8"/>
      <c r="CS194" s="8"/>
      <c r="CT194" s="8"/>
      <c r="CU194" s="8"/>
      <c r="CV194" s="8"/>
      <c r="CW194" s="8"/>
      <c r="CX194" s="8"/>
      <c r="CY194" s="8"/>
      <c r="CZ194" s="8"/>
      <c r="DA194" s="8"/>
      <c r="DB194" s="8"/>
      <c r="DC194" s="8"/>
      <c r="DD194" s="8"/>
      <c r="DE194" s="8"/>
      <c r="DF194" s="8"/>
      <c r="DG194" s="8"/>
      <c r="DH194" s="8"/>
      <c r="DI194" s="8"/>
      <c r="DJ194" s="8"/>
      <c r="DK194" s="8"/>
      <c r="DL194" s="8"/>
      <c r="DM194" s="8"/>
      <c r="DN194" s="8"/>
      <c r="DO194" s="8"/>
      <c r="DP194" s="8"/>
      <c r="DQ194" s="8"/>
      <c r="DR194" s="8"/>
      <c r="DS194" s="8"/>
      <c r="DT194" s="8"/>
      <c r="DU194" s="8"/>
      <c r="DV194" s="8"/>
      <c r="DW194" s="8"/>
      <c r="DX194" s="8"/>
      <c r="DY194" s="8"/>
      <c r="DZ194" s="8"/>
      <c r="EA194" s="8"/>
      <c r="EB194" s="8"/>
      <c r="EC194" s="8"/>
      <c r="ED194" s="8"/>
      <c r="EE194" s="8"/>
      <c r="EF194" s="8"/>
      <c r="EG194" s="8"/>
      <c r="EH194" s="8"/>
      <c r="EI194" s="8"/>
      <c r="EJ194" s="8"/>
      <c r="EK194" s="8"/>
      <c r="EL194" s="8"/>
      <c r="EM194" s="8"/>
      <c r="EN194" s="8"/>
      <c r="EO194" s="8"/>
      <c r="EP194" s="8"/>
      <c r="EQ194" s="8"/>
      <c r="ER194" s="8"/>
      <c r="ES194" s="8"/>
      <c r="ET194" s="8"/>
      <c r="EU194" s="8"/>
      <c r="EV194" s="8"/>
      <c r="EW194" s="8"/>
      <c r="EX194" s="8"/>
      <c r="EY194" s="8"/>
      <c r="EZ194" s="8"/>
      <c r="FA194" s="8"/>
      <c r="FB194" s="8"/>
      <c r="FC194" s="8"/>
      <c r="FD194" s="8"/>
      <c r="FE194" s="8"/>
      <c r="FF194" s="8"/>
      <c r="FG194" s="8"/>
      <c r="FH194" s="8"/>
      <c r="FI194" s="8"/>
      <c r="FJ194" s="8"/>
      <c r="FK194" s="8"/>
      <c r="FL194" s="8"/>
      <c r="FM194" s="8"/>
      <c r="FN194" s="8"/>
      <c r="FO194" s="8"/>
      <c r="FP194" s="8"/>
      <c r="FQ194" s="8"/>
      <c r="FR194" s="8"/>
      <c r="FS194" s="8"/>
      <c r="FT194" s="8"/>
      <c r="FU194" s="8"/>
      <c r="FV194" s="8"/>
      <c r="FW194" s="8"/>
      <c r="FX194" s="8"/>
      <c r="FY194" s="8"/>
      <c r="FZ194" s="8"/>
      <c r="GA194" s="8"/>
      <c r="GB194" s="8"/>
      <c r="GC194" s="8"/>
      <c r="GD194" s="8"/>
      <c r="GE194" s="8"/>
      <c r="GF194" s="8"/>
      <c r="GG194" s="8"/>
      <c r="GH194" s="8"/>
      <c r="GI194" s="8"/>
      <c r="GJ194" s="8"/>
      <c r="GK194" s="8"/>
      <c r="GL194" s="8"/>
      <c r="GM194" s="8"/>
      <c r="GN194" s="8"/>
      <c r="GO194" s="8"/>
      <c r="GP194" s="8"/>
      <c r="GQ194" s="8"/>
      <c r="GR194" s="8"/>
      <c r="GS194" s="8"/>
      <c r="GT194" s="8"/>
      <c r="GU194" s="8"/>
      <c r="GV194" s="8"/>
      <c r="GW194" s="8"/>
      <c r="GX194" s="8"/>
      <c r="GY194" s="8"/>
      <c r="GZ194" s="8"/>
      <c r="HA194" s="8"/>
      <c r="HB194" s="8"/>
      <c r="HC194" s="8"/>
      <c r="HD194" s="8"/>
      <c r="HE194" s="8"/>
      <c r="HF194" s="8"/>
      <c r="HG194" s="8"/>
      <c r="HH194" s="8"/>
      <c r="HI194" s="8"/>
      <c r="HJ194" s="8"/>
      <c r="HK194" s="8"/>
      <c r="HL194" s="8"/>
      <c r="HM194" s="8"/>
      <c r="HN194" s="8"/>
      <c r="HO194" s="8"/>
      <c r="HP194" s="8"/>
      <c r="HQ194" s="8"/>
      <c r="HR194" s="8"/>
      <c r="HS194" s="8"/>
      <c r="HT194" s="8"/>
      <c r="HU194" s="8"/>
      <c r="HV194" s="8"/>
      <c r="HW194" s="8"/>
      <c r="HX194" s="8"/>
      <c r="HY194" s="8"/>
      <c r="HZ194" s="8"/>
      <c r="IA194" s="8"/>
      <c r="IB194" s="8"/>
      <c r="IC194" s="8"/>
      <c r="ID194" s="8"/>
      <c r="IE194" s="8"/>
      <c r="IF194" s="8"/>
      <c r="IG194" s="8"/>
      <c r="IH194" s="8"/>
      <c r="II194" s="8"/>
      <c r="IJ194" s="8"/>
      <c r="IK194" s="8"/>
      <c r="IL194" s="8"/>
      <c r="IM194" s="8"/>
    </row>
    <row r="195" spans="6:247">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8"/>
      <c r="CQ195" s="8"/>
      <c r="CR195" s="8"/>
      <c r="CS195" s="8"/>
      <c r="CT195" s="8"/>
      <c r="CU195" s="8"/>
      <c r="CV195" s="8"/>
      <c r="CW195" s="8"/>
      <c r="CX195" s="8"/>
      <c r="CY195" s="8"/>
      <c r="CZ195" s="8"/>
      <c r="DA195" s="8"/>
      <c r="DB195" s="8"/>
      <c r="DC195" s="8"/>
      <c r="DD195" s="8"/>
      <c r="DE195" s="8"/>
      <c r="DF195" s="8"/>
      <c r="DG195" s="8"/>
      <c r="DH195" s="8"/>
      <c r="DI195" s="8"/>
      <c r="DJ195" s="8"/>
      <c r="DK195" s="8"/>
      <c r="DL195" s="8"/>
      <c r="DM195" s="8"/>
      <c r="DN195" s="8"/>
      <c r="DO195" s="8"/>
      <c r="DP195" s="8"/>
      <c r="DQ195" s="8"/>
      <c r="DR195" s="8"/>
      <c r="DS195" s="8"/>
      <c r="DT195" s="8"/>
      <c r="DU195" s="8"/>
      <c r="DV195" s="8"/>
      <c r="DW195" s="8"/>
      <c r="DX195" s="8"/>
      <c r="DY195" s="8"/>
      <c r="DZ195" s="8"/>
      <c r="EA195" s="8"/>
      <c r="EB195" s="8"/>
      <c r="EC195" s="8"/>
      <c r="ED195" s="8"/>
      <c r="EE195" s="8"/>
      <c r="EF195" s="8"/>
      <c r="EG195" s="8"/>
      <c r="EH195" s="8"/>
      <c r="EI195" s="8"/>
      <c r="EJ195" s="8"/>
      <c r="EK195" s="8"/>
      <c r="EL195" s="8"/>
      <c r="EM195" s="8"/>
      <c r="EN195" s="8"/>
      <c r="EO195" s="8"/>
      <c r="EP195" s="8"/>
      <c r="EQ195" s="8"/>
      <c r="ER195" s="8"/>
      <c r="ES195" s="8"/>
      <c r="ET195" s="8"/>
      <c r="EU195" s="8"/>
      <c r="EV195" s="8"/>
      <c r="EW195" s="8"/>
      <c r="EX195" s="8"/>
      <c r="EY195" s="8"/>
      <c r="EZ195" s="8"/>
      <c r="FA195" s="8"/>
      <c r="FB195" s="8"/>
      <c r="FC195" s="8"/>
      <c r="FD195" s="8"/>
      <c r="FE195" s="8"/>
      <c r="FF195" s="8"/>
      <c r="FG195" s="8"/>
      <c r="FH195" s="8"/>
      <c r="FI195" s="8"/>
      <c r="FJ195" s="8"/>
      <c r="FK195" s="8"/>
      <c r="FL195" s="8"/>
      <c r="FM195" s="8"/>
      <c r="FN195" s="8"/>
      <c r="FO195" s="8"/>
      <c r="FP195" s="8"/>
      <c r="FQ195" s="8"/>
      <c r="FR195" s="8"/>
      <c r="FS195" s="8"/>
      <c r="FT195" s="8"/>
      <c r="FU195" s="8"/>
      <c r="FV195" s="8"/>
      <c r="FW195" s="8"/>
      <c r="FX195" s="8"/>
      <c r="FY195" s="8"/>
      <c r="FZ195" s="8"/>
      <c r="GA195" s="8"/>
      <c r="GB195" s="8"/>
      <c r="GC195" s="8"/>
      <c r="GD195" s="8"/>
      <c r="GE195" s="8"/>
      <c r="GF195" s="8"/>
      <c r="GG195" s="8"/>
      <c r="GH195" s="8"/>
      <c r="GI195" s="8"/>
      <c r="GJ195" s="8"/>
      <c r="GK195" s="8"/>
      <c r="GL195" s="8"/>
      <c r="GM195" s="8"/>
      <c r="GN195" s="8"/>
      <c r="GO195" s="8"/>
      <c r="GP195" s="8"/>
      <c r="GQ195" s="8"/>
      <c r="GR195" s="8"/>
      <c r="GS195" s="8"/>
      <c r="GT195" s="8"/>
      <c r="GU195" s="8"/>
      <c r="GV195" s="8"/>
      <c r="GW195" s="8"/>
      <c r="GX195" s="8"/>
      <c r="GY195" s="8"/>
      <c r="GZ195" s="8"/>
      <c r="HA195" s="8"/>
      <c r="HB195" s="8"/>
      <c r="HC195" s="8"/>
      <c r="HD195" s="8"/>
      <c r="HE195" s="8"/>
      <c r="HF195" s="8"/>
      <c r="HG195" s="8"/>
      <c r="HH195" s="8"/>
      <c r="HI195" s="8"/>
      <c r="HJ195" s="8"/>
      <c r="HK195" s="8"/>
      <c r="HL195" s="8"/>
      <c r="HM195" s="8"/>
      <c r="HN195" s="8"/>
      <c r="HO195" s="8"/>
      <c r="HP195" s="8"/>
      <c r="HQ195" s="8"/>
      <c r="HR195" s="8"/>
      <c r="HS195" s="8"/>
      <c r="HT195" s="8"/>
      <c r="HU195" s="8"/>
      <c r="HV195" s="8"/>
      <c r="HW195" s="8"/>
      <c r="HX195" s="8"/>
      <c r="HY195" s="8"/>
      <c r="HZ195" s="8"/>
      <c r="IA195" s="8"/>
      <c r="IB195" s="8"/>
      <c r="IC195" s="8"/>
      <c r="ID195" s="8"/>
      <c r="IE195" s="8"/>
      <c r="IF195" s="8"/>
      <c r="IG195" s="8"/>
      <c r="IH195" s="8"/>
      <c r="II195" s="8"/>
      <c r="IJ195" s="8"/>
      <c r="IK195" s="8"/>
      <c r="IL195" s="8"/>
      <c r="IM195" s="8"/>
    </row>
    <row r="196" spans="6:247">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8"/>
      <c r="CQ196" s="8"/>
      <c r="CR196" s="8"/>
      <c r="CS196" s="8"/>
      <c r="CT196" s="8"/>
      <c r="CU196" s="8"/>
      <c r="CV196" s="8"/>
      <c r="CW196" s="8"/>
      <c r="CX196" s="8"/>
      <c r="CY196" s="8"/>
      <c r="CZ196" s="8"/>
      <c r="DA196" s="8"/>
      <c r="DB196" s="8"/>
      <c r="DC196" s="8"/>
      <c r="DD196" s="8"/>
      <c r="DE196" s="8"/>
      <c r="DF196" s="8"/>
      <c r="DG196" s="8"/>
      <c r="DH196" s="8"/>
      <c r="DI196" s="8"/>
      <c r="DJ196" s="8"/>
      <c r="DK196" s="8"/>
      <c r="DL196" s="8"/>
      <c r="DM196" s="8"/>
      <c r="DN196" s="8"/>
      <c r="DO196" s="8"/>
      <c r="DP196" s="8"/>
      <c r="DQ196" s="8"/>
      <c r="DR196" s="8"/>
      <c r="DS196" s="8"/>
      <c r="DT196" s="8"/>
      <c r="DU196" s="8"/>
      <c r="DV196" s="8"/>
      <c r="DW196" s="8"/>
      <c r="DX196" s="8"/>
      <c r="DY196" s="8"/>
      <c r="DZ196" s="8"/>
      <c r="EA196" s="8"/>
      <c r="EB196" s="8"/>
      <c r="EC196" s="8"/>
      <c r="ED196" s="8"/>
      <c r="EE196" s="8"/>
      <c r="EF196" s="8"/>
      <c r="EG196" s="8"/>
      <c r="EH196" s="8"/>
      <c r="EI196" s="8"/>
      <c r="EJ196" s="8"/>
      <c r="EK196" s="8"/>
      <c r="EL196" s="8"/>
      <c r="EM196" s="8"/>
      <c r="EN196" s="8"/>
      <c r="EO196" s="8"/>
      <c r="EP196" s="8"/>
      <c r="EQ196" s="8"/>
      <c r="ER196" s="8"/>
      <c r="ES196" s="8"/>
      <c r="ET196" s="8"/>
      <c r="EU196" s="8"/>
      <c r="EV196" s="8"/>
      <c r="EW196" s="8"/>
      <c r="EX196" s="8"/>
      <c r="EY196" s="8"/>
      <c r="EZ196" s="8"/>
      <c r="FA196" s="8"/>
      <c r="FB196" s="8"/>
      <c r="FC196" s="8"/>
      <c r="FD196" s="8"/>
      <c r="FE196" s="8"/>
      <c r="FF196" s="8"/>
      <c r="FG196" s="8"/>
      <c r="FH196" s="8"/>
      <c r="FI196" s="8"/>
      <c r="FJ196" s="8"/>
      <c r="FK196" s="8"/>
      <c r="FL196" s="8"/>
      <c r="FM196" s="8"/>
      <c r="FN196" s="8"/>
      <c r="FO196" s="8"/>
      <c r="FP196" s="8"/>
      <c r="FQ196" s="8"/>
      <c r="FR196" s="8"/>
      <c r="FS196" s="8"/>
      <c r="FT196" s="8"/>
      <c r="FU196" s="8"/>
      <c r="FV196" s="8"/>
      <c r="FW196" s="8"/>
      <c r="FX196" s="8"/>
      <c r="FY196" s="8"/>
      <c r="FZ196" s="8"/>
      <c r="GA196" s="8"/>
      <c r="GB196" s="8"/>
      <c r="GC196" s="8"/>
      <c r="GD196" s="8"/>
      <c r="GE196" s="8"/>
      <c r="GF196" s="8"/>
      <c r="GG196" s="8"/>
      <c r="GH196" s="8"/>
      <c r="GI196" s="8"/>
      <c r="GJ196" s="8"/>
      <c r="GK196" s="8"/>
      <c r="GL196" s="8"/>
      <c r="GM196" s="8"/>
      <c r="GN196" s="8"/>
      <c r="GO196" s="8"/>
      <c r="GP196" s="8"/>
      <c r="GQ196" s="8"/>
      <c r="GR196" s="8"/>
      <c r="GS196" s="8"/>
      <c r="GT196" s="8"/>
      <c r="GU196" s="8"/>
      <c r="GV196" s="8"/>
      <c r="GW196" s="8"/>
      <c r="GX196" s="8"/>
      <c r="GY196" s="8"/>
      <c r="GZ196" s="8"/>
      <c r="HA196" s="8"/>
      <c r="HB196" s="8"/>
      <c r="HC196" s="8"/>
      <c r="HD196" s="8"/>
      <c r="HE196" s="8"/>
      <c r="HF196" s="8"/>
      <c r="HG196" s="8"/>
      <c r="HH196" s="8"/>
      <c r="HI196" s="8"/>
      <c r="HJ196" s="8"/>
      <c r="HK196" s="8"/>
      <c r="HL196" s="8"/>
      <c r="HM196" s="8"/>
      <c r="HN196" s="8"/>
      <c r="HO196" s="8"/>
      <c r="HP196" s="8"/>
      <c r="HQ196" s="8"/>
      <c r="HR196" s="8"/>
      <c r="HS196" s="8"/>
      <c r="HT196" s="8"/>
      <c r="HU196" s="8"/>
      <c r="HV196" s="8"/>
      <c r="HW196" s="8"/>
      <c r="HX196" s="8"/>
      <c r="HY196" s="8"/>
      <c r="HZ196" s="8"/>
      <c r="IA196" s="8"/>
      <c r="IB196" s="8"/>
      <c r="IC196" s="8"/>
      <c r="ID196" s="8"/>
      <c r="IE196" s="8"/>
      <c r="IF196" s="8"/>
      <c r="IG196" s="8"/>
      <c r="IH196" s="8"/>
      <c r="II196" s="8"/>
      <c r="IJ196" s="8"/>
      <c r="IK196" s="8"/>
      <c r="IL196" s="8"/>
      <c r="IM196" s="8"/>
    </row>
    <row r="197" spans="6:247">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8"/>
      <c r="CQ197" s="8"/>
      <c r="CR197" s="8"/>
      <c r="CS197" s="8"/>
      <c r="CT197" s="8"/>
      <c r="CU197" s="8"/>
      <c r="CV197" s="8"/>
      <c r="CW197" s="8"/>
      <c r="CX197" s="8"/>
      <c r="CY197" s="8"/>
      <c r="CZ197" s="8"/>
      <c r="DA197" s="8"/>
      <c r="DB197" s="8"/>
      <c r="DC197" s="8"/>
      <c r="DD197" s="8"/>
      <c r="DE197" s="8"/>
      <c r="DF197" s="8"/>
      <c r="DG197" s="8"/>
      <c r="DH197" s="8"/>
      <c r="DI197" s="8"/>
      <c r="DJ197" s="8"/>
      <c r="DK197" s="8"/>
      <c r="DL197" s="8"/>
      <c r="DM197" s="8"/>
      <c r="DN197" s="8"/>
      <c r="DO197" s="8"/>
      <c r="DP197" s="8"/>
      <c r="DQ197" s="8"/>
      <c r="DR197" s="8"/>
      <c r="DS197" s="8"/>
      <c r="DT197" s="8"/>
      <c r="DU197" s="8"/>
      <c r="DV197" s="8"/>
      <c r="DW197" s="8"/>
      <c r="DX197" s="8"/>
      <c r="DY197" s="8"/>
      <c r="DZ197" s="8"/>
      <c r="EA197" s="8"/>
      <c r="EB197" s="8"/>
      <c r="EC197" s="8"/>
      <c r="ED197" s="8"/>
      <c r="EE197" s="8"/>
      <c r="EF197" s="8"/>
      <c r="EG197" s="8"/>
      <c r="EH197" s="8"/>
      <c r="EI197" s="8"/>
      <c r="EJ197" s="8"/>
      <c r="EK197" s="8"/>
      <c r="EL197" s="8"/>
      <c r="EM197" s="8"/>
      <c r="EN197" s="8"/>
      <c r="EO197" s="8"/>
      <c r="EP197" s="8"/>
      <c r="EQ197" s="8"/>
      <c r="ER197" s="8"/>
      <c r="ES197" s="8"/>
      <c r="ET197" s="8"/>
      <c r="EU197" s="8"/>
      <c r="EV197" s="8"/>
      <c r="EW197" s="8"/>
      <c r="EX197" s="8"/>
      <c r="EY197" s="8"/>
      <c r="EZ197" s="8"/>
      <c r="FA197" s="8"/>
      <c r="FB197" s="8"/>
      <c r="FC197" s="8"/>
      <c r="FD197" s="8"/>
      <c r="FE197" s="8"/>
      <c r="FF197" s="8"/>
      <c r="FG197" s="8"/>
      <c r="FH197" s="8"/>
      <c r="FI197" s="8"/>
      <c r="FJ197" s="8"/>
      <c r="FK197" s="8"/>
      <c r="FL197" s="8"/>
      <c r="FM197" s="8"/>
      <c r="FN197" s="8"/>
      <c r="FO197" s="8"/>
      <c r="FP197" s="8"/>
      <c r="FQ197" s="8"/>
      <c r="FR197" s="8"/>
      <c r="FS197" s="8"/>
      <c r="FT197" s="8"/>
      <c r="FU197" s="8"/>
      <c r="FV197" s="8"/>
      <c r="FW197" s="8"/>
      <c r="FX197" s="8"/>
      <c r="FY197" s="8"/>
      <c r="FZ197" s="8"/>
      <c r="GA197" s="8"/>
      <c r="GB197" s="8"/>
      <c r="GC197" s="8"/>
      <c r="GD197" s="8"/>
      <c r="GE197" s="8"/>
      <c r="GF197" s="8"/>
      <c r="GG197" s="8"/>
      <c r="GH197" s="8"/>
      <c r="GI197" s="8"/>
      <c r="GJ197" s="8"/>
      <c r="GK197" s="8"/>
      <c r="GL197" s="8"/>
      <c r="GM197" s="8"/>
      <c r="GN197" s="8"/>
      <c r="GO197" s="8"/>
      <c r="GP197" s="8"/>
      <c r="GQ197" s="8"/>
      <c r="GR197" s="8"/>
      <c r="GS197" s="8"/>
      <c r="GT197" s="8"/>
      <c r="GU197" s="8"/>
      <c r="GV197" s="8"/>
      <c r="GW197" s="8"/>
      <c r="GX197" s="8"/>
      <c r="GY197" s="8"/>
      <c r="GZ197" s="8"/>
      <c r="HA197" s="8"/>
      <c r="HB197" s="8"/>
      <c r="HC197" s="8"/>
      <c r="HD197" s="8"/>
      <c r="HE197" s="8"/>
      <c r="HF197" s="8"/>
      <c r="HG197" s="8"/>
      <c r="HH197" s="8"/>
      <c r="HI197" s="8"/>
      <c r="HJ197" s="8"/>
      <c r="HK197" s="8"/>
      <c r="HL197" s="8"/>
      <c r="HM197" s="8"/>
      <c r="HN197" s="8"/>
      <c r="HO197" s="8"/>
      <c r="HP197" s="8"/>
      <c r="HQ197" s="8"/>
      <c r="HR197" s="8"/>
      <c r="HS197" s="8"/>
      <c r="HT197" s="8"/>
      <c r="HU197" s="8"/>
      <c r="HV197" s="8"/>
      <c r="HW197" s="8"/>
      <c r="HX197" s="8"/>
      <c r="HY197" s="8"/>
      <c r="HZ197" s="8"/>
      <c r="IA197" s="8"/>
      <c r="IB197" s="8"/>
      <c r="IC197" s="8"/>
      <c r="ID197" s="8"/>
      <c r="IE197" s="8"/>
      <c r="IF197" s="8"/>
      <c r="IG197" s="8"/>
      <c r="IH197" s="8"/>
      <c r="II197" s="8"/>
      <c r="IJ197" s="8"/>
      <c r="IK197" s="8"/>
      <c r="IL197" s="8"/>
      <c r="IM197" s="8"/>
    </row>
    <row r="198" spans="6:247">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8"/>
      <c r="CQ198" s="8"/>
      <c r="CR198" s="8"/>
      <c r="CS198" s="8"/>
      <c r="CT198" s="8"/>
      <c r="CU198" s="8"/>
      <c r="CV198" s="8"/>
      <c r="CW198" s="8"/>
      <c r="CX198" s="8"/>
      <c r="CY198" s="8"/>
      <c r="CZ198" s="8"/>
      <c r="DA198" s="8"/>
      <c r="DB198" s="8"/>
      <c r="DC198" s="8"/>
      <c r="DD198" s="8"/>
      <c r="DE198" s="8"/>
      <c r="DF198" s="8"/>
      <c r="DG198" s="8"/>
      <c r="DH198" s="8"/>
      <c r="DI198" s="8"/>
      <c r="DJ198" s="8"/>
      <c r="DK198" s="8"/>
      <c r="DL198" s="8"/>
      <c r="DM198" s="8"/>
      <c r="DN198" s="8"/>
      <c r="DO198" s="8"/>
      <c r="DP198" s="8"/>
      <c r="DQ198" s="8"/>
      <c r="DR198" s="8"/>
      <c r="DS198" s="8"/>
      <c r="DT198" s="8"/>
      <c r="DU198" s="8"/>
      <c r="DV198" s="8"/>
      <c r="DW198" s="8"/>
      <c r="DX198" s="8"/>
      <c r="DY198" s="8"/>
      <c r="DZ198" s="8"/>
      <c r="EA198" s="8"/>
      <c r="EB198" s="8"/>
      <c r="EC198" s="8"/>
      <c r="ED198" s="8"/>
      <c r="EE198" s="8"/>
      <c r="EF198" s="8"/>
      <c r="EG198" s="8"/>
      <c r="EH198" s="8"/>
      <c r="EI198" s="8"/>
      <c r="EJ198" s="8"/>
      <c r="EK198" s="8"/>
      <c r="EL198" s="8"/>
      <c r="EM198" s="8"/>
      <c r="EN198" s="8"/>
      <c r="EO198" s="8"/>
      <c r="EP198" s="8"/>
      <c r="EQ198" s="8"/>
      <c r="ER198" s="8"/>
      <c r="ES198" s="8"/>
      <c r="ET198" s="8"/>
      <c r="EU198" s="8"/>
      <c r="EV198" s="8"/>
      <c r="EW198" s="8"/>
      <c r="EX198" s="8"/>
      <c r="EY198" s="8"/>
      <c r="EZ198" s="8"/>
      <c r="FA198" s="8"/>
      <c r="FB198" s="8"/>
      <c r="FC198" s="8"/>
      <c r="FD198" s="8"/>
      <c r="FE198" s="8"/>
      <c r="FF198" s="8"/>
      <c r="FG198" s="8"/>
      <c r="FH198" s="8"/>
      <c r="FI198" s="8"/>
      <c r="FJ198" s="8"/>
      <c r="FK198" s="8"/>
      <c r="FL198" s="8"/>
      <c r="FM198" s="8"/>
      <c r="FN198" s="8"/>
      <c r="FO198" s="8"/>
      <c r="FP198" s="8"/>
      <c r="FQ198" s="8"/>
      <c r="FR198" s="8"/>
      <c r="FS198" s="8"/>
      <c r="FT198" s="8"/>
      <c r="FU198" s="8"/>
      <c r="FV198" s="8"/>
      <c r="FW198" s="8"/>
      <c r="FX198" s="8"/>
      <c r="FY198" s="8"/>
      <c r="FZ198" s="8"/>
      <c r="GA198" s="8"/>
      <c r="GB198" s="8"/>
      <c r="GC198" s="8"/>
      <c r="GD198" s="8"/>
      <c r="GE198" s="8"/>
      <c r="GF198" s="8"/>
      <c r="GG198" s="8"/>
      <c r="GH198" s="8"/>
      <c r="GI198" s="8"/>
      <c r="GJ198" s="8"/>
      <c r="GK198" s="8"/>
      <c r="GL198" s="8"/>
      <c r="GM198" s="8"/>
      <c r="GN198" s="8"/>
      <c r="GO198" s="8"/>
      <c r="GP198" s="8"/>
      <c r="GQ198" s="8"/>
      <c r="GR198" s="8"/>
      <c r="GS198" s="8"/>
      <c r="GT198" s="8"/>
      <c r="GU198" s="8"/>
      <c r="GV198" s="8"/>
      <c r="GW198" s="8"/>
      <c r="GX198" s="8"/>
      <c r="GY198" s="8"/>
      <c r="GZ198" s="8"/>
      <c r="HA198" s="8"/>
      <c r="HB198" s="8"/>
      <c r="HC198" s="8"/>
      <c r="HD198" s="8"/>
      <c r="HE198" s="8"/>
      <c r="HF198" s="8"/>
      <c r="HG198" s="8"/>
      <c r="HH198" s="8"/>
      <c r="HI198" s="8"/>
      <c r="HJ198" s="8"/>
      <c r="HK198" s="8"/>
      <c r="HL198" s="8"/>
      <c r="HM198" s="8"/>
      <c r="HN198" s="8"/>
      <c r="HO198" s="8"/>
      <c r="HP198" s="8"/>
      <c r="HQ198" s="8"/>
      <c r="HR198" s="8"/>
      <c r="HS198" s="8"/>
      <c r="HT198" s="8"/>
      <c r="HU198" s="8"/>
      <c r="HV198" s="8"/>
      <c r="HW198" s="8"/>
      <c r="HX198" s="8"/>
      <c r="HY198" s="8"/>
      <c r="HZ198" s="8"/>
      <c r="IA198" s="8"/>
      <c r="IB198" s="8"/>
      <c r="IC198" s="8"/>
      <c r="ID198" s="8"/>
      <c r="IE198" s="8"/>
      <c r="IF198" s="8"/>
      <c r="IG198" s="8"/>
      <c r="IH198" s="8"/>
      <c r="II198" s="8"/>
      <c r="IJ198" s="8"/>
      <c r="IK198" s="8"/>
      <c r="IL198" s="8"/>
      <c r="IM198" s="8"/>
    </row>
    <row r="199" spans="6:247">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8"/>
      <c r="CQ199" s="8"/>
      <c r="CR199" s="8"/>
      <c r="CS199" s="8"/>
      <c r="CT199" s="8"/>
      <c r="CU199" s="8"/>
      <c r="CV199" s="8"/>
      <c r="CW199" s="8"/>
      <c r="CX199" s="8"/>
      <c r="CY199" s="8"/>
      <c r="CZ199" s="8"/>
      <c r="DA199" s="8"/>
      <c r="DB199" s="8"/>
      <c r="DC199" s="8"/>
      <c r="DD199" s="8"/>
      <c r="DE199" s="8"/>
      <c r="DF199" s="8"/>
      <c r="DG199" s="8"/>
      <c r="DH199" s="8"/>
      <c r="DI199" s="8"/>
      <c r="DJ199" s="8"/>
      <c r="DK199" s="8"/>
      <c r="DL199" s="8"/>
      <c r="DM199" s="8"/>
      <c r="DN199" s="8"/>
      <c r="DO199" s="8"/>
      <c r="DP199" s="8"/>
      <c r="DQ199" s="8"/>
      <c r="DR199" s="8"/>
      <c r="DS199" s="8"/>
      <c r="DT199" s="8"/>
      <c r="DU199" s="8"/>
      <c r="DV199" s="8"/>
      <c r="DW199" s="8"/>
      <c r="DX199" s="8"/>
      <c r="DY199" s="8"/>
      <c r="DZ199" s="8"/>
      <c r="EA199" s="8"/>
      <c r="EB199" s="8"/>
      <c r="EC199" s="8"/>
      <c r="ED199" s="8"/>
      <c r="EE199" s="8"/>
      <c r="EF199" s="8"/>
      <c r="EG199" s="8"/>
      <c r="EH199" s="8"/>
      <c r="EI199" s="8"/>
      <c r="EJ199" s="8"/>
      <c r="EK199" s="8"/>
      <c r="EL199" s="8"/>
      <c r="EM199" s="8"/>
      <c r="EN199" s="8"/>
      <c r="EO199" s="8"/>
      <c r="EP199" s="8"/>
      <c r="EQ199" s="8"/>
      <c r="ER199" s="8"/>
      <c r="ES199" s="8"/>
      <c r="ET199" s="8"/>
      <c r="EU199" s="8"/>
      <c r="EV199" s="8"/>
      <c r="EW199" s="8"/>
      <c r="EX199" s="8"/>
      <c r="EY199" s="8"/>
      <c r="EZ199" s="8"/>
      <c r="FA199" s="8"/>
      <c r="FB199" s="8"/>
      <c r="FC199" s="8"/>
      <c r="FD199" s="8"/>
      <c r="FE199" s="8"/>
      <c r="FF199" s="8"/>
      <c r="FG199" s="8"/>
      <c r="FH199" s="8"/>
      <c r="FI199" s="8"/>
      <c r="FJ199" s="8"/>
      <c r="FK199" s="8"/>
      <c r="FL199" s="8"/>
      <c r="FM199" s="8"/>
      <c r="FN199" s="8"/>
      <c r="FO199" s="8"/>
      <c r="FP199" s="8"/>
      <c r="FQ199" s="8"/>
      <c r="FR199" s="8"/>
      <c r="FS199" s="8"/>
      <c r="FT199" s="8"/>
      <c r="FU199" s="8"/>
      <c r="FV199" s="8"/>
      <c r="FW199" s="8"/>
      <c r="FX199" s="8"/>
      <c r="FY199" s="8"/>
      <c r="FZ199" s="8"/>
      <c r="GA199" s="8"/>
      <c r="GB199" s="8"/>
      <c r="GC199" s="8"/>
      <c r="GD199" s="8"/>
      <c r="GE199" s="8"/>
      <c r="GF199" s="8"/>
      <c r="GG199" s="8"/>
      <c r="GH199" s="8"/>
      <c r="GI199" s="8"/>
      <c r="GJ199" s="8"/>
      <c r="GK199" s="8"/>
      <c r="GL199" s="8"/>
      <c r="GM199" s="8"/>
      <c r="GN199" s="8"/>
      <c r="GO199" s="8"/>
      <c r="GP199" s="8"/>
      <c r="GQ199" s="8"/>
      <c r="GR199" s="8"/>
      <c r="GS199" s="8"/>
      <c r="GT199" s="8"/>
      <c r="GU199" s="8"/>
      <c r="GV199" s="8"/>
      <c r="GW199" s="8"/>
      <c r="GX199" s="8"/>
      <c r="GY199" s="8"/>
      <c r="GZ199" s="8"/>
      <c r="HA199" s="8"/>
      <c r="HB199" s="8"/>
      <c r="HC199" s="8"/>
      <c r="HD199" s="8"/>
      <c r="HE199" s="8"/>
      <c r="HF199" s="8"/>
      <c r="HG199" s="8"/>
      <c r="HH199" s="8"/>
      <c r="HI199" s="8"/>
      <c r="HJ199" s="8"/>
      <c r="HK199" s="8"/>
      <c r="HL199" s="8"/>
      <c r="HM199" s="8"/>
      <c r="HN199" s="8"/>
      <c r="HO199" s="8"/>
      <c r="HP199" s="8"/>
      <c r="HQ199" s="8"/>
      <c r="HR199" s="8"/>
      <c r="HS199" s="8"/>
      <c r="HT199" s="8"/>
      <c r="HU199" s="8"/>
      <c r="HV199" s="8"/>
      <c r="HW199" s="8"/>
      <c r="HX199" s="8"/>
      <c r="HY199" s="8"/>
      <c r="HZ199" s="8"/>
      <c r="IA199" s="8"/>
      <c r="IB199" s="8"/>
      <c r="IC199" s="8"/>
      <c r="ID199" s="8"/>
      <c r="IE199" s="8"/>
      <c r="IF199" s="8"/>
      <c r="IG199" s="8"/>
      <c r="IH199" s="8"/>
      <c r="II199" s="8"/>
      <c r="IJ199" s="8"/>
      <c r="IK199" s="8"/>
      <c r="IL199" s="8"/>
      <c r="IM199" s="8"/>
    </row>
    <row r="200" spans="6:247">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8"/>
      <c r="CV200" s="8"/>
      <c r="CW200" s="8"/>
      <c r="CX200" s="8"/>
      <c r="CY200" s="8"/>
      <c r="CZ200" s="8"/>
      <c r="DA200" s="8"/>
      <c r="DB200" s="8"/>
      <c r="DC200" s="8"/>
      <c r="DD200" s="8"/>
      <c r="DE200" s="8"/>
      <c r="DF200" s="8"/>
      <c r="DG200" s="8"/>
      <c r="DH200" s="8"/>
      <c r="DI200" s="8"/>
      <c r="DJ200" s="8"/>
      <c r="DK200" s="8"/>
      <c r="DL200" s="8"/>
      <c r="DM200" s="8"/>
      <c r="DN200" s="8"/>
      <c r="DO200" s="8"/>
      <c r="DP200" s="8"/>
      <c r="DQ200" s="8"/>
      <c r="DR200" s="8"/>
      <c r="DS200" s="8"/>
      <c r="DT200" s="8"/>
      <c r="DU200" s="8"/>
      <c r="DV200" s="8"/>
      <c r="DW200" s="8"/>
      <c r="DX200" s="8"/>
      <c r="DY200" s="8"/>
      <c r="DZ200" s="8"/>
      <c r="EA200" s="8"/>
      <c r="EB200" s="8"/>
      <c r="EC200" s="8"/>
      <c r="ED200" s="8"/>
      <c r="EE200" s="8"/>
      <c r="EF200" s="8"/>
      <c r="EG200" s="8"/>
      <c r="EH200" s="8"/>
      <c r="EI200" s="8"/>
      <c r="EJ200" s="8"/>
      <c r="EK200" s="8"/>
      <c r="EL200" s="8"/>
      <c r="EM200" s="8"/>
      <c r="EN200" s="8"/>
      <c r="EO200" s="8"/>
      <c r="EP200" s="8"/>
      <c r="EQ200" s="8"/>
      <c r="ER200" s="8"/>
      <c r="ES200" s="8"/>
      <c r="ET200" s="8"/>
      <c r="EU200" s="8"/>
      <c r="EV200" s="8"/>
      <c r="EW200" s="8"/>
      <c r="EX200" s="8"/>
      <c r="EY200" s="8"/>
      <c r="EZ200" s="8"/>
      <c r="FA200" s="8"/>
      <c r="FB200" s="8"/>
      <c r="FC200" s="8"/>
      <c r="FD200" s="8"/>
      <c r="FE200" s="8"/>
      <c r="FF200" s="8"/>
      <c r="FG200" s="8"/>
      <c r="FH200" s="8"/>
      <c r="FI200" s="8"/>
      <c r="FJ200" s="8"/>
      <c r="FK200" s="8"/>
      <c r="FL200" s="8"/>
      <c r="FM200" s="8"/>
      <c r="FN200" s="8"/>
      <c r="FO200" s="8"/>
      <c r="FP200" s="8"/>
      <c r="FQ200" s="8"/>
      <c r="FR200" s="8"/>
      <c r="FS200" s="8"/>
      <c r="FT200" s="8"/>
      <c r="FU200" s="8"/>
      <c r="FV200" s="8"/>
      <c r="FW200" s="8"/>
      <c r="FX200" s="8"/>
      <c r="FY200" s="8"/>
      <c r="FZ200" s="8"/>
      <c r="GA200" s="8"/>
      <c r="GB200" s="8"/>
      <c r="GC200" s="8"/>
      <c r="GD200" s="8"/>
      <c r="GE200" s="8"/>
      <c r="GF200" s="8"/>
      <c r="GG200" s="8"/>
      <c r="GH200" s="8"/>
      <c r="GI200" s="8"/>
      <c r="GJ200" s="8"/>
      <c r="GK200" s="8"/>
      <c r="GL200" s="8"/>
      <c r="GM200" s="8"/>
      <c r="GN200" s="8"/>
      <c r="GO200" s="8"/>
      <c r="GP200" s="8"/>
      <c r="GQ200" s="8"/>
      <c r="GR200" s="8"/>
      <c r="GS200" s="8"/>
      <c r="GT200" s="8"/>
      <c r="GU200" s="8"/>
      <c r="GV200" s="8"/>
      <c r="GW200" s="8"/>
      <c r="GX200" s="8"/>
      <c r="GY200" s="8"/>
      <c r="GZ200" s="8"/>
      <c r="HA200" s="8"/>
      <c r="HB200" s="8"/>
      <c r="HC200" s="8"/>
      <c r="HD200" s="8"/>
      <c r="HE200" s="8"/>
      <c r="HF200" s="8"/>
      <c r="HG200" s="8"/>
      <c r="HH200" s="8"/>
      <c r="HI200" s="8"/>
      <c r="HJ200" s="8"/>
      <c r="HK200" s="8"/>
      <c r="HL200" s="8"/>
      <c r="HM200" s="8"/>
      <c r="HN200" s="8"/>
      <c r="HO200" s="8"/>
      <c r="HP200" s="8"/>
      <c r="HQ200" s="8"/>
      <c r="HR200" s="8"/>
      <c r="HS200" s="8"/>
      <c r="HT200" s="8"/>
      <c r="HU200" s="8"/>
      <c r="HV200" s="8"/>
      <c r="HW200" s="8"/>
      <c r="HX200" s="8"/>
      <c r="HY200" s="8"/>
      <c r="HZ200" s="8"/>
      <c r="IA200" s="8"/>
      <c r="IB200" s="8"/>
      <c r="IC200" s="8"/>
      <c r="ID200" s="8"/>
      <c r="IE200" s="8"/>
      <c r="IF200" s="8"/>
      <c r="IG200" s="8"/>
      <c r="IH200" s="8"/>
      <c r="II200" s="8"/>
      <c r="IJ200" s="8"/>
      <c r="IK200" s="8"/>
      <c r="IL200" s="8"/>
      <c r="IM200" s="8"/>
    </row>
    <row r="201" spans="6:247">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8"/>
      <c r="CQ201" s="8"/>
      <c r="CR201" s="8"/>
      <c r="CS201" s="8"/>
      <c r="CT201" s="8"/>
      <c r="CU201" s="8"/>
      <c r="CV201" s="8"/>
      <c r="CW201" s="8"/>
      <c r="CX201" s="8"/>
      <c r="CY201" s="8"/>
      <c r="CZ201" s="8"/>
      <c r="DA201" s="8"/>
      <c r="DB201" s="8"/>
      <c r="DC201" s="8"/>
      <c r="DD201" s="8"/>
      <c r="DE201" s="8"/>
      <c r="DF201" s="8"/>
      <c r="DG201" s="8"/>
      <c r="DH201" s="8"/>
      <c r="DI201" s="8"/>
      <c r="DJ201" s="8"/>
      <c r="DK201" s="8"/>
      <c r="DL201" s="8"/>
      <c r="DM201" s="8"/>
      <c r="DN201" s="8"/>
      <c r="DO201" s="8"/>
      <c r="DP201" s="8"/>
      <c r="DQ201" s="8"/>
      <c r="DR201" s="8"/>
      <c r="DS201" s="8"/>
      <c r="DT201" s="8"/>
      <c r="DU201" s="8"/>
      <c r="DV201" s="8"/>
      <c r="DW201" s="8"/>
      <c r="DX201" s="8"/>
      <c r="DY201" s="8"/>
      <c r="DZ201" s="8"/>
      <c r="EA201" s="8"/>
      <c r="EB201" s="8"/>
      <c r="EC201" s="8"/>
      <c r="ED201" s="8"/>
      <c r="EE201" s="8"/>
      <c r="EF201" s="8"/>
      <c r="EG201" s="8"/>
      <c r="EH201" s="8"/>
      <c r="EI201" s="8"/>
      <c r="EJ201" s="8"/>
      <c r="EK201" s="8"/>
      <c r="EL201" s="8"/>
      <c r="EM201" s="8"/>
      <c r="EN201" s="8"/>
      <c r="EO201" s="8"/>
      <c r="EP201" s="8"/>
      <c r="EQ201" s="8"/>
      <c r="ER201" s="8"/>
      <c r="ES201" s="8"/>
      <c r="ET201" s="8"/>
      <c r="EU201" s="8"/>
      <c r="EV201" s="8"/>
      <c r="EW201" s="8"/>
      <c r="EX201" s="8"/>
      <c r="EY201" s="8"/>
      <c r="EZ201" s="8"/>
      <c r="FA201" s="8"/>
      <c r="FB201" s="8"/>
      <c r="FC201" s="8"/>
      <c r="FD201" s="8"/>
      <c r="FE201" s="8"/>
      <c r="FF201" s="8"/>
      <c r="FG201" s="8"/>
      <c r="FH201" s="8"/>
      <c r="FI201" s="8"/>
      <c r="FJ201" s="8"/>
      <c r="FK201" s="8"/>
      <c r="FL201" s="8"/>
      <c r="FM201" s="8"/>
      <c r="FN201" s="8"/>
      <c r="FO201" s="8"/>
      <c r="FP201" s="8"/>
      <c r="FQ201" s="8"/>
      <c r="FR201" s="8"/>
      <c r="FS201" s="8"/>
      <c r="FT201" s="8"/>
      <c r="FU201" s="8"/>
      <c r="FV201" s="8"/>
      <c r="FW201" s="8"/>
      <c r="FX201" s="8"/>
      <c r="FY201" s="8"/>
      <c r="FZ201" s="8"/>
      <c r="GA201" s="8"/>
      <c r="GB201" s="8"/>
      <c r="GC201" s="8"/>
      <c r="GD201" s="8"/>
      <c r="GE201" s="8"/>
      <c r="GF201" s="8"/>
      <c r="GG201" s="8"/>
      <c r="GH201" s="8"/>
      <c r="GI201" s="8"/>
      <c r="GJ201" s="8"/>
      <c r="GK201" s="8"/>
      <c r="GL201" s="8"/>
      <c r="GM201" s="8"/>
      <c r="GN201" s="8"/>
      <c r="GO201" s="8"/>
      <c r="GP201" s="8"/>
      <c r="GQ201" s="8"/>
      <c r="GR201" s="8"/>
      <c r="GS201" s="8"/>
      <c r="GT201" s="8"/>
      <c r="GU201" s="8"/>
      <c r="GV201" s="8"/>
      <c r="GW201" s="8"/>
      <c r="GX201" s="8"/>
      <c r="GY201" s="8"/>
      <c r="GZ201" s="8"/>
      <c r="HA201" s="8"/>
      <c r="HB201" s="8"/>
      <c r="HC201" s="8"/>
      <c r="HD201" s="8"/>
      <c r="HE201" s="8"/>
      <c r="HF201" s="8"/>
      <c r="HG201" s="8"/>
      <c r="HH201" s="8"/>
      <c r="HI201" s="8"/>
      <c r="HJ201" s="8"/>
      <c r="HK201" s="8"/>
      <c r="HL201" s="8"/>
      <c r="HM201" s="8"/>
      <c r="HN201" s="8"/>
      <c r="HO201" s="8"/>
      <c r="HP201" s="8"/>
      <c r="HQ201" s="8"/>
      <c r="HR201" s="8"/>
      <c r="HS201" s="8"/>
      <c r="HT201" s="8"/>
      <c r="HU201" s="8"/>
      <c r="HV201" s="8"/>
      <c r="HW201" s="8"/>
      <c r="HX201" s="8"/>
      <c r="HY201" s="8"/>
      <c r="HZ201" s="8"/>
      <c r="IA201" s="8"/>
      <c r="IB201" s="8"/>
      <c r="IC201" s="8"/>
      <c r="ID201" s="8"/>
      <c r="IE201" s="8"/>
      <c r="IF201" s="8"/>
      <c r="IG201" s="8"/>
      <c r="IH201" s="8"/>
      <c r="II201" s="8"/>
      <c r="IJ201" s="8"/>
      <c r="IK201" s="8"/>
      <c r="IL201" s="8"/>
      <c r="IM201" s="8"/>
    </row>
    <row r="202" spans="6:247">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8"/>
      <c r="CQ202" s="8"/>
      <c r="CR202" s="8"/>
      <c r="CS202" s="8"/>
      <c r="CT202" s="8"/>
      <c r="CU202" s="8"/>
      <c r="CV202" s="8"/>
      <c r="CW202" s="8"/>
      <c r="CX202" s="8"/>
      <c r="CY202" s="8"/>
      <c r="CZ202" s="8"/>
      <c r="DA202" s="8"/>
      <c r="DB202" s="8"/>
      <c r="DC202" s="8"/>
      <c r="DD202" s="8"/>
      <c r="DE202" s="8"/>
      <c r="DF202" s="8"/>
      <c r="DG202" s="8"/>
      <c r="DH202" s="8"/>
      <c r="DI202" s="8"/>
      <c r="DJ202" s="8"/>
      <c r="DK202" s="8"/>
      <c r="DL202" s="8"/>
      <c r="DM202" s="8"/>
      <c r="DN202" s="8"/>
      <c r="DO202" s="8"/>
      <c r="DP202" s="8"/>
      <c r="DQ202" s="8"/>
      <c r="DR202" s="8"/>
      <c r="DS202" s="8"/>
      <c r="DT202" s="8"/>
      <c r="DU202" s="8"/>
      <c r="DV202" s="8"/>
      <c r="DW202" s="8"/>
      <c r="DX202" s="8"/>
      <c r="DY202" s="8"/>
      <c r="DZ202" s="8"/>
      <c r="EA202" s="8"/>
      <c r="EB202" s="8"/>
      <c r="EC202" s="8"/>
      <c r="ED202" s="8"/>
      <c r="EE202" s="8"/>
      <c r="EF202" s="8"/>
      <c r="EG202" s="8"/>
      <c r="EH202" s="8"/>
      <c r="EI202" s="8"/>
      <c r="EJ202" s="8"/>
      <c r="EK202" s="8"/>
      <c r="EL202" s="8"/>
      <c r="EM202" s="8"/>
      <c r="EN202" s="8"/>
      <c r="EO202" s="8"/>
      <c r="EP202" s="8"/>
      <c r="EQ202" s="8"/>
      <c r="ER202" s="8"/>
      <c r="ES202" s="8"/>
      <c r="ET202" s="8"/>
      <c r="EU202" s="8"/>
      <c r="EV202" s="8"/>
      <c r="EW202" s="8"/>
      <c r="EX202" s="8"/>
      <c r="EY202" s="8"/>
      <c r="EZ202" s="8"/>
      <c r="FA202" s="8"/>
      <c r="FB202" s="8"/>
      <c r="FC202" s="8"/>
      <c r="FD202" s="8"/>
      <c r="FE202" s="8"/>
      <c r="FF202" s="8"/>
      <c r="FG202" s="8"/>
      <c r="FH202" s="8"/>
      <c r="FI202" s="8"/>
      <c r="FJ202" s="8"/>
      <c r="FK202" s="8"/>
      <c r="FL202" s="8"/>
      <c r="FM202" s="8"/>
      <c r="FN202" s="8"/>
      <c r="FO202" s="8"/>
      <c r="FP202" s="8"/>
      <c r="FQ202" s="8"/>
      <c r="FR202" s="8"/>
      <c r="FS202" s="8"/>
      <c r="FT202" s="8"/>
      <c r="FU202" s="8"/>
      <c r="FV202" s="8"/>
      <c r="FW202" s="8"/>
      <c r="FX202" s="8"/>
      <c r="FY202" s="8"/>
      <c r="FZ202" s="8"/>
      <c r="GA202" s="8"/>
      <c r="GB202" s="8"/>
      <c r="GC202" s="8"/>
      <c r="GD202" s="8"/>
      <c r="GE202" s="8"/>
      <c r="GF202" s="8"/>
      <c r="GG202" s="8"/>
      <c r="GH202" s="8"/>
      <c r="GI202" s="8"/>
      <c r="GJ202" s="8"/>
      <c r="GK202" s="8"/>
      <c r="GL202" s="8"/>
      <c r="GM202" s="8"/>
      <c r="GN202" s="8"/>
      <c r="GO202" s="8"/>
      <c r="GP202" s="8"/>
      <c r="GQ202" s="8"/>
      <c r="GR202" s="8"/>
      <c r="GS202" s="8"/>
      <c r="GT202" s="8"/>
      <c r="GU202" s="8"/>
      <c r="GV202" s="8"/>
      <c r="GW202" s="8"/>
      <c r="GX202" s="8"/>
      <c r="GY202" s="8"/>
      <c r="GZ202" s="8"/>
      <c r="HA202" s="8"/>
      <c r="HB202" s="8"/>
      <c r="HC202" s="8"/>
      <c r="HD202" s="8"/>
      <c r="HE202" s="8"/>
      <c r="HF202" s="8"/>
      <c r="HG202" s="8"/>
      <c r="HH202" s="8"/>
      <c r="HI202" s="8"/>
      <c r="HJ202" s="8"/>
      <c r="HK202" s="8"/>
      <c r="HL202" s="8"/>
      <c r="HM202" s="8"/>
      <c r="HN202" s="8"/>
      <c r="HO202" s="8"/>
      <c r="HP202" s="8"/>
      <c r="HQ202" s="8"/>
      <c r="HR202" s="8"/>
      <c r="HS202" s="8"/>
      <c r="HT202" s="8"/>
      <c r="HU202" s="8"/>
      <c r="HV202" s="8"/>
      <c r="HW202" s="8"/>
      <c r="HX202" s="8"/>
      <c r="HY202" s="8"/>
      <c r="HZ202" s="8"/>
      <c r="IA202" s="8"/>
      <c r="IB202" s="8"/>
      <c r="IC202" s="8"/>
      <c r="ID202" s="8"/>
      <c r="IE202" s="8"/>
      <c r="IF202" s="8"/>
      <c r="IG202" s="8"/>
      <c r="IH202" s="8"/>
      <c r="II202" s="8"/>
      <c r="IJ202" s="8"/>
      <c r="IK202" s="8"/>
      <c r="IL202" s="8"/>
      <c r="IM202" s="8"/>
    </row>
    <row r="203" spans="6:247">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c r="CG203" s="8"/>
      <c r="CH203" s="8"/>
      <c r="CI203" s="8"/>
      <c r="CJ203" s="8"/>
      <c r="CK203" s="8"/>
      <c r="CL203" s="8"/>
      <c r="CM203" s="8"/>
      <c r="CN203" s="8"/>
      <c r="CO203" s="8"/>
      <c r="CP203" s="8"/>
      <c r="CQ203" s="8"/>
      <c r="CR203" s="8"/>
      <c r="CS203" s="8"/>
      <c r="CT203" s="8"/>
      <c r="CU203" s="8"/>
      <c r="CV203" s="8"/>
      <c r="CW203" s="8"/>
      <c r="CX203" s="8"/>
      <c r="CY203" s="8"/>
      <c r="CZ203" s="8"/>
      <c r="DA203" s="8"/>
      <c r="DB203" s="8"/>
      <c r="DC203" s="8"/>
      <c r="DD203" s="8"/>
      <c r="DE203" s="8"/>
      <c r="DF203" s="8"/>
      <c r="DG203" s="8"/>
      <c r="DH203" s="8"/>
      <c r="DI203" s="8"/>
      <c r="DJ203" s="8"/>
      <c r="DK203" s="8"/>
      <c r="DL203" s="8"/>
      <c r="DM203" s="8"/>
      <c r="DN203" s="8"/>
      <c r="DO203" s="8"/>
      <c r="DP203" s="8"/>
      <c r="DQ203" s="8"/>
      <c r="DR203" s="8"/>
      <c r="DS203" s="8"/>
      <c r="DT203" s="8"/>
      <c r="DU203" s="8"/>
      <c r="DV203" s="8"/>
      <c r="DW203" s="8"/>
      <c r="DX203" s="8"/>
      <c r="DY203" s="8"/>
      <c r="DZ203" s="8"/>
      <c r="EA203" s="8"/>
      <c r="EB203" s="8"/>
      <c r="EC203" s="8"/>
      <c r="ED203" s="8"/>
      <c r="EE203" s="8"/>
      <c r="EF203" s="8"/>
      <c r="EG203" s="8"/>
      <c r="EH203" s="8"/>
      <c r="EI203" s="8"/>
      <c r="EJ203" s="8"/>
      <c r="EK203" s="8"/>
      <c r="EL203" s="8"/>
      <c r="EM203" s="8"/>
      <c r="EN203" s="8"/>
      <c r="EO203" s="8"/>
      <c r="EP203" s="8"/>
      <c r="EQ203" s="8"/>
      <c r="ER203" s="8"/>
      <c r="ES203" s="8"/>
      <c r="ET203" s="8"/>
      <c r="EU203" s="8"/>
      <c r="EV203" s="8"/>
      <c r="EW203" s="8"/>
      <c r="EX203" s="8"/>
      <c r="EY203" s="8"/>
      <c r="EZ203" s="8"/>
      <c r="FA203" s="8"/>
      <c r="FB203" s="8"/>
      <c r="FC203" s="8"/>
      <c r="FD203" s="8"/>
      <c r="FE203" s="8"/>
      <c r="FF203" s="8"/>
      <c r="FG203" s="8"/>
      <c r="FH203" s="8"/>
      <c r="FI203" s="8"/>
      <c r="FJ203" s="8"/>
      <c r="FK203" s="8"/>
      <c r="FL203" s="8"/>
      <c r="FM203" s="8"/>
      <c r="FN203" s="8"/>
      <c r="FO203" s="8"/>
      <c r="FP203" s="8"/>
      <c r="FQ203" s="8"/>
      <c r="FR203" s="8"/>
      <c r="FS203" s="8"/>
      <c r="FT203" s="8"/>
      <c r="FU203" s="8"/>
      <c r="FV203" s="8"/>
      <c r="FW203" s="8"/>
      <c r="FX203" s="8"/>
      <c r="FY203" s="8"/>
      <c r="FZ203" s="8"/>
      <c r="GA203" s="8"/>
      <c r="GB203" s="8"/>
      <c r="GC203" s="8"/>
      <c r="GD203" s="8"/>
      <c r="GE203" s="8"/>
      <c r="GF203" s="8"/>
      <c r="GG203" s="8"/>
      <c r="GH203" s="8"/>
      <c r="GI203" s="8"/>
      <c r="GJ203" s="8"/>
      <c r="GK203" s="8"/>
      <c r="GL203" s="8"/>
      <c r="GM203" s="8"/>
      <c r="GN203" s="8"/>
      <c r="GO203" s="8"/>
      <c r="GP203" s="8"/>
      <c r="GQ203" s="8"/>
      <c r="GR203" s="8"/>
      <c r="GS203" s="8"/>
      <c r="GT203" s="8"/>
      <c r="GU203" s="8"/>
      <c r="GV203" s="8"/>
      <c r="GW203" s="8"/>
      <c r="GX203" s="8"/>
      <c r="GY203" s="8"/>
      <c r="GZ203" s="8"/>
      <c r="HA203" s="8"/>
      <c r="HB203" s="8"/>
      <c r="HC203" s="8"/>
      <c r="HD203" s="8"/>
      <c r="HE203" s="8"/>
      <c r="HF203" s="8"/>
      <c r="HG203" s="8"/>
      <c r="HH203" s="8"/>
      <c r="HI203" s="8"/>
      <c r="HJ203" s="8"/>
      <c r="HK203" s="8"/>
      <c r="HL203" s="8"/>
      <c r="HM203" s="8"/>
      <c r="HN203" s="8"/>
      <c r="HO203" s="8"/>
      <c r="HP203" s="8"/>
      <c r="HQ203" s="8"/>
      <c r="HR203" s="8"/>
      <c r="HS203" s="8"/>
      <c r="HT203" s="8"/>
      <c r="HU203" s="8"/>
      <c r="HV203" s="8"/>
      <c r="HW203" s="8"/>
      <c r="HX203" s="8"/>
      <c r="HY203" s="8"/>
      <c r="HZ203" s="8"/>
      <c r="IA203" s="8"/>
      <c r="IB203" s="8"/>
      <c r="IC203" s="8"/>
      <c r="ID203" s="8"/>
      <c r="IE203" s="8"/>
      <c r="IF203" s="8"/>
      <c r="IG203" s="8"/>
      <c r="IH203" s="8"/>
      <c r="II203" s="8"/>
      <c r="IJ203" s="8"/>
      <c r="IK203" s="8"/>
      <c r="IL203" s="8"/>
      <c r="IM203" s="8"/>
    </row>
    <row r="204" spans="6:247">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c r="CG204" s="8"/>
      <c r="CH204" s="8"/>
      <c r="CI204" s="8"/>
      <c r="CJ204" s="8"/>
      <c r="CK204" s="8"/>
      <c r="CL204" s="8"/>
      <c r="CM204" s="8"/>
      <c r="CN204" s="8"/>
      <c r="CO204" s="8"/>
      <c r="CP204" s="8"/>
      <c r="CQ204" s="8"/>
      <c r="CR204" s="8"/>
      <c r="CS204" s="8"/>
      <c r="CT204" s="8"/>
      <c r="CU204" s="8"/>
      <c r="CV204" s="8"/>
      <c r="CW204" s="8"/>
      <c r="CX204" s="8"/>
      <c r="CY204" s="8"/>
      <c r="CZ204" s="8"/>
      <c r="DA204" s="8"/>
      <c r="DB204" s="8"/>
      <c r="DC204" s="8"/>
      <c r="DD204" s="8"/>
      <c r="DE204" s="8"/>
      <c r="DF204" s="8"/>
      <c r="DG204" s="8"/>
      <c r="DH204" s="8"/>
      <c r="DI204" s="8"/>
      <c r="DJ204" s="8"/>
      <c r="DK204" s="8"/>
      <c r="DL204" s="8"/>
      <c r="DM204" s="8"/>
      <c r="DN204" s="8"/>
      <c r="DO204" s="8"/>
      <c r="DP204" s="8"/>
      <c r="DQ204" s="8"/>
      <c r="DR204" s="8"/>
      <c r="DS204" s="8"/>
      <c r="DT204" s="8"/>
      <c r="DU204" s="8"/>
      <c r="DV204" s="8"/>
      <c r="DW204" s="8"/>
      <c r="DX204" s="8"/>
      <c r="DY204" s="8"/>
      <c r="DZ204" s="8"/>
      <c r="EA204" s="8"/>
      <c r="EB204" s="8"/>
      <c r="EC204" s="8"/>
      <c r="ED204" s="8"/>
      <c r="EE204" s="8"/>
      <c r="EF204" s="8"/>
      <c r="EG204" s="8"/>
      <c r="EH204" s="8"/>
      <c r="EI204" s="8"/>
      <c r="EJ204" s="8"/>
      <c r="EK204" s="8"/>
      <c r="EL204" s="8"/>
      <c r="EM204" s="8"/>
      <c r="EN204" s="8"/>
      <c r="EO204" s="8"/>
      <c r="EP204" s="8"/>
      <c r="EQ204" s="8"/>
      <c r="ER204" s="8"/>
      <c r="ES204" s="8"/>
      <c r="ET204" s="8"/>
      <c r="EU204" s="8"/>
      <c r="EV204" s="8"/>
      <c r="EW204" s="8"/>
      <c r="EX204" s="8"/>
      <c r="EY204" s="8"/>
      <c r="EZ204" s="8"/>
      <c r="FA204" s="8"/>
      <c r="FB204" s="8"/>
      <c r="FC204" s="8"/>
      <c r="FD204" s="8"/>
      <c r="FE204" s="8"/>
      <c r="FF204" s="8"/>
      <c r="FG204" s="8"/>
      <c r="FH204" s="8"/>
      <c r="FI204" s="8"/>
      <c r="FJ204" s="8"/>
      <c r="FK204" s="8"/>
      <c r="FL204" s="8"/>
      <c r="FM204" s="8"/>
      <c r="FN204" s="8"/>
      <c r="FO204" s="8"/>
      <c r="FP204" s="8"/>
      <c r="FQ204" s="8"/>
      <c r="FR204" s="8"/>
      <c r="FS204" s="8"/>
      <c r="FT204" s="8"/>
      <c r="FU204" s="8"/>
      <c r="FV204" s="8"/>
      <c r="FW204" s="8"/>
      <c r="FX204" s="8"/>
      <c r="FY204" s="8"/>
      <c r="FZ204" s="8"/>
      <c r="GA204" s="8"/>
      <c r="GB204" s="8"/>
      <c r="GC204" s="8"/>
      <c r="GD204" s="8"/>
      <c r="GE204" s="8"/>
      <c r="GF204" s="8"/>
      <c r="GG204" s="8"/>
      <c r="GH204" s="8"/>
      <c r="GI204" s="8"/>
      <c r="GJ204" s="8"/>
      <c r="GK204" s="8"/>
      <c r="GL204" s="8"/>
      <c r="GM204" s="8"/>
      <c r="GN204" s="8"/>
      <c r="GO204" s="8"/>
      <c r="GP204" s="8"/>
      <c r="GQ204" s="8"/>
      <c r="GR204" s="8"/>
      <c r="GS204" s="8"/>
      <c r="GT204" s="8"/>
      <c r="GU204" s="8"/>
      <c r="GV204" s="8"/>
      <c r="GW204" s="8"/>
      <c r="GX204" s="8"/>
      <c r="GY204" s="8"/>
      <c r="GZ204" s="8"/>
      <c r="HA204" s="8"/>
      <c r="HB204" s="8"/>
      <c r="HC204" s="8"/>
      <c r="HD204" s="8"/>
      <c r="HE204" s="8"/>
      <c r="HF204" s="8"/>
      <c r="HG204" s="8"/>
      <c r="HH204" s="8"/>
      <c r="HI204" s="8"/>
      <c r="HJ204" s="8"/>
      <c r="HK204" s="8"/>
      <c r="HL204" s="8"/>
      <c r="HM204" s="8"/>
      <c r="HN204" s="8"/>
      <c r="HO204" s="8"/>
      <c r="HP204" s="8"/>
      <c r="HQ204" s="8"/>
      <c r="HR204" s="8"/>
      <c r="HS204" s="8"/>
      <c r="HT204" s="8"/>
      <c r="HU204" s="8"/>
      <c r="HV204" s="8"/>
      <c r="HW204" s="8"/>
      <c r="HX204" s="8"/>
      <c r="HY204" s="8"/>
      <c r="HZ204" s="8"/>
      <c r="IA204" s="8"/>
      <c r="IB204" s="8"/>
      <c r="IC204" s="8"/>
      <c r="ID204" s="8"/>
      <c r="IE204" s="8"/>
      <c r="IF204" s="8"/>
      <c r="IG204" s="8"/>
      <c r="IH204" s="8"/>
      <c r="II204" s="8"/>
      <c r="IJ204" s="8"/>
      <c r="IK204" s="8"/>
      <c r="IL204" s="8"/>
      <c r="IM204" s="8"/>
    </row>
    <row r="205" spans="6:247">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c r="CG205" s="8"/>
      <c r="CH205" s="8"/>
      <c r="CI205" s="8"/>
      <c r="CJ205" s="8"/>
      <c r="CK205" s="8"/>
      <c r="CL205" s="8"/>
      <c r="CM205" s="8"/>
      <c r="CN205" s="8"/>
      <c r="CO205" s="8"/>
      <c r="CP205" s="8"/>
      <c r="CQ205" s="8"/>
      <c r="CR205" s="8"/>
      <c r="CS205" s="8"/>
      <c r="CT205" s="8"/>
      <c r="CU205" s="8"/>
      <c r="CV205" s="8"/>
      <c r="CW205" s="8"/>
      <c r="CX205" s="8"/>
      <c r="CY205" s="8"/>
      <c r="CZ205" s="8"/>
      <c r="DA205" s="8"/>
      <c r="DB205" s="8"/>
      <c r="DC205" s="8"/>
      <c r="DD205" s="8"/>
      <c r="DE205" s="8"/>
      <c r="DF205" s="8"/>
      <c r="DG205" s="8"/>
      <c r="DH205" s="8"/>
      <c r="DI205" s="8"/>
      <c r="DJ205" s="8"/>
      <c r="DK205" s="8"/>
      <c r="DL205" s="8"/>
      <c r="DM205" s="8"/>
      <c r="DN205" s="8"/>
      <c r="DO205" s="8"/>
      <c r="DP205" s="8"/>
      <c r="DQ205" s="8"/>
      <c r="DR205" s="8"/>
      <c r="DS205" s="8"/>
      <c r="DT205" s="8"/>
      <c r="DU205" s="8"/>
      <c r="DV205" s="8"/>
      <c r="DW205" s="8"/>
      <c r="DX205" s="8"/>
      <c r="DY205" s="8"/>
      <c r="DZ205" s="8"/>
      <c r="EA205" s="8"/>
      <c r="EB205" s="8"/>
      <c r="EC205" s="8"/>
      <c r="ED205" s="8"/>
      <c r="EE205" s="8"/>
      <c r="EF205" s="8"/>
      <c r="EG205" s="8"/>
      <c r="EH205" s="8"/>
      <c r="EI205" s="8"/>
      <c r="EJ205" s="8"/>
      <c r="EK205" s="8"/>
      <c r="EL205" s="8"/>
      <c r="EM205" s="8"/>
      <c r="EN205" s="8"/>
      <c r="EO205" s="8"/>
      <c r="EP205" s="8"/>
      <c r="EQ205" s="8"/>
      <c r="ER205" s="8"/>
      <c r="ES205" s="8"/>
      <c r="ET205" s="8"/>
      <c r="EU205" s="8"/>
      <c r="EV205" s="8"/>
      <c r="EW205" s="8"/>
      <c r="EX205" s="8"/>
      <c r="EY205" s="8"/>
      <c r="EZ205" s="8"/>
      <c r="FA205" s="8"/>
      <c r="FB205" s="8"/>
      <c r="FC205" s="8"/>
      <c r="FD205" s="8"/>
      <c r="FE205" s="8"/>
      <c r="FF205" s="8"/>
      <c r="FG205" s="8"/>
      <c r="FH205" s="8"/>
      <c r="FI205" s="8"/>
      <c r="FJ205" s="8"/>
      <c r="FK205" s="8"/>
      <c r="FL205" s="8"/>
      <c r="FM205" s="8"/>
      <c r="FN205" s="8"/>
      <c r="FO205" s="8"/>
      <c r="FP205" s="8"/>
      <c r="FQ205" s="8"/>
      <c r="FR205" s="8"/>
      <c r="FS205" s="8"/>
      <c r="FT205" s="8"/>
      <c r="FU205" s="8"/>
      <c r="FV205" s="8"/>
      <c r="FW205" s="8"/>
      <c r="FX205" s="8"/>
      <c r="FY205" s="8"/>
      <c r="FZ205" s="8"/>
      <c r="GA205" s="8"/>
      <c r="GB205" s="8"/>
      <c r="GC205" s="8"/>
      <c r="GD205" s="8"/>
      <c r="GE205" s="8"/>
      <c r="GF205" s="8"/>
      <c r="GG205" s="8"/>
      <c r="GH205" s="8"/>
      <c r="GI205" s="8"/>
      <c r="GJ205" s="8"/>
      <c r="GK205" s="8"/>
      <c r="GL205" s="8"/>
      <c r="GM205" s="8"/>
      <c r="GN205" s="8"/>
      <c r="GO205" s="8"/>
      <c r="GP205" s="8"/>
      <c r="GQ205" s="8"/>
      <c r="GR205" s="8"/>
      <c r="GS205" s="8"/>
      <c r="GT205" s="8"/>
      <c r="GU205" s="8"/>
      <c r="GV205" s="8"/>
      <c r="GW205" s="8"/>
      <c r="GX205" s="8"/>
      <c r="GY205" s="8"/>
      <c r="GZ205" s="8"/>
      <c r="HA205" s="8"/>
      <c r="HB205" s="8"/>
      <c r="HC205" s="8"/>
      <c r="HD205" s="8"/>
      <c r="HE205" s="8"/>
      <c r="HF205" s="8"/>
      <c r="HG205" s="8"/>
      <c r="HH205" s="8"/>
      <c r="HI205" s="8"/>
      <c r="HJ205" s="8"/>
      <c r="HK205" s="8"/>
      <c r="HL205" s="8"/>
      <c r="HM205" s="8"/>
      <c r="HN205" s="8"/>
      <c r="HO205" s="8"/>
      <c r="HP205" s="8"/>
      <c r="HQ205" s="8"/>
      <c r="HR205" s="8"/>
      <c r="HS205" s="8"/>
      <c r="HT205" s="8"/>
      <c r="HU205" s="8"/>
      <c r="HV205" s="8"/>
      <c r="HW205" s="8"/>
      <c r="HX205" s="8"/>
      <c r="HY205" s="8"/>
      <c r="HZ205" s="8"/>
      <c r="IA205" s="8"/>
      <c r="IB205" s="8"/>
      <c r="IC205" s="8"/>
      <c r="ID205" s="8"/>
      <c r="IE205" s="8"/>
      <c r="IF205" s="8"/>
      <c r="IG205" s="8"/>
      <c r="IH205" s="8"/>
      <c r="II205" s="8"/>
      <c r="IJ205" s="8"/>
      <c r="IK205" s="8"/>
      <c r="IL205" s="8"/>
      <c r="IM205" s="8"/>
    </row>
    <row r="206" spans="6:247">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c r="CG206" s="8"/>
      <c r="CH206" s="8"/>
      <c r="CI206" s="8"/>
      <c r="CJ206" s="8"/>
      <c r="CK206" s="8"/>
      <c r="CL206" s="8"/>
      <c r="CM206" s="8"/>
      <c r="CN206" s="8"/>
      <c r="CO206" s="8"/>
      <c r="CP206" s="8"/>
      <c r="CQ206" s="8"/>
      <c r="CR206" s="8"/>
      <c r="CS206" s="8"/>
      <c r="CT206" s="8"/>
      <c r="CU206" s="8"/>
      <c r="CV206" s="8"/>
      <c r="CW206" s="8"/>
      <c r="CX206" s="8"/>
      <c r="CY206" s="8"/>
      <c r="CZ206" s="8"/>
      <c r="DA206" s="8"/>
      <c r="DB206" s="8"/>
      <c r="DC206" s="8"/>
      <c r="DD206" s="8"/>
      <c r="DE206" s="8"/>
      <c r="DF206" s="8"/>
      <c r="DG206" s="8"/>
      <c r="DH206" s="8"/>
      <c r="DI206" s="8"/>
      <c r="DJ206" s="8"/>
      <c r="DK206" s="8"/>
      <c r="DL206" s="8"/>
      <c r="DM206" s="8"/>
      <c r="DN206" s="8"/>
      <c r="DO206" s="8"/>
      <c r="DP206" s="8"/>
      <c r="DQ206" s="8"/>
      <c r="DR206" s="8"/>
      <c r="DS206" s="8"/>
      <c r="DT206" s="8"/>
      <c r="DU206" s="8"/>
      <c r="DV206" s="8"/>
      <c r="DW206" s="8"/>
      <c r="DX206" s="8"/>
      <c r="DY206" s="8"/>
      <c r="DZ206" s="8"/>
      <c r="EA206" s="8"/>
      <c r="EB206" s="8"/>
      <c r="EC206" s="8"/>
      <c r="ED206" s="8"/>
      <c r="EE206" s="8"/>
      <c r="EF206" s="8"/>
      <c r="EG206" s="8"/>
      <c r="EH206" s="8"/>
      <c r="EI206" s="8"/>
      <c r="EJ206" s="8"/>
      <c r="EK206" s="8"/>
      <c r="EL206" s="8"/>
      <c r="EM206" s="8"/>
      <c r="EN206" s="8"/>
      <c r="EO206" s="8"/>
      <c r="EP206" s="8"/>
      <c r="EQ206" s="8"/>
      <c r="ER206" s="8"/>
      <c r="ES206" s="8"/>
      <c r="ET206" s="8"/>
      <c r="EU206" s="8"/>
      <c r="EV206" s="8"/>
      <c r="EW206" s="8"/>
      <c r="EX206" s="8"/>
      <c r="EY206" s="8"/>
      <c r="EZ206" s="8"/>
      <c r="FA206" s="8"/>
      <c r="FB206" s="8"/>
      <c r="FC206" s="8"/>
      <c r="FD206" s="8"/>
      <c r="FE206" s="8"/>
      <c r="FF206" s="8"/>
      <c r="FG206" s="8"/>
      <c r="FH206" s="8"/>
      <c r="FI206" s="8"/>
      <c r="FJ206" s="8"/>
      <c r="FK206" s="8"/>
      <c r="FL206" s="8"/>
      <c r="FM206" s="8"/>
      <c r="FN206" s="8"/>
      <c r="FO206" s="8"/>
      <c r="FP206" s="8"/>
      <c r="FQ206" s="8"/>
      <c r="FR206" s="8"/>
      <c r="FS206" s="8"/>
      <c r="FT206" s="8"/>
      <c r="FU206" s="8"/>
      <c r="FV206" s="8"/>
      <c r="FW206" s="8"/>
      <c r="FX206" s="8"/>
      <c r="FY206" s="8"/>
      <c r="FZ206" s="8"/>
      <c r="GA206" s="8"/>
      <c r="GB206" s="8"/>
      <c r="GC206" s="8"/>
      <c r="GD206" s="8"/>
      <c r="GE206" s="8"/>
      <c r="GF206" s="8"/>
      <c r="GG206" s="8"/>
      <c r="GH206" s="8"/>
      <c r="GI206" s="8"/>
      <c r="GJ206" s="8"/>
      <c r="GK206" s="8"/>
      <c r="GL206" s="8"/>
      <c r="GM206" s="8"/>
      <c r="GN206" s="8"/>
      <c r="GO206" s="8"/>
      <c r="GP206" s="8"/>
      <c r="GQ206" s="8"/>
      <c r="GR206" s="8"/>
      <c r="GS206" s="8"/>
      <c r="GT206" s="8"/>
      <c r="GU206" s="8"/>
      <c r="GV206" s="8"/>
      <c r="GW206" s="8"/>
      <c r="GX206" s="8"/>
      <c r="GY206" s="8"/>
      <c r="GZ206" s="8"/>
      <c r="HA206" s="8"/>
      <c r="HB206" s="8"/>
      <c r="HC206" s="8"/>
      <c r="HD206" s="8"/>
      <c r="HE206" s="8"/>
      <c r="HF206" s="8"/>
      <c r="HG206" s="8"/>
      <c r="HH206" s="8"/>
      <c r="HI206" s="8"/>
      <c r="HJ206" s="8"/>
      <c r="HK206" s="8"/>
      <c r="HL206" s="8"/>
      <c r="HM206" s="8"/>
      <c r="HN206" s="8"/>
      <c r="HO206" s="8"/>
      <c r="HP206" s="8"/>
      <c r="HQ206" s="8"/>
      <c r="HR206" s="8"/>
      <c r="HS206" s="8"/>
      <c r="HT206" s="8"/>
      <c r="HU206" s="8"/>
      <c r="HV206" s="8"/>
      <c r="HW206" s="8"/>
      <c r="HX206" s="8"/>
      <c r="HY206" s="8"/>
      <c r="HZ206" s="8"/>
      <c r="IA206" s="8"/>
      <c r="IB206" s="8"/>
      <c r="IC206" s="8"/>
      <c r="ID206" s="8"/>
      <c r="IE206" s="8"/>
      <c r="IF206" s="8"/>
      <c r="IG206" s="8"/>
      <c r="IH206" s="8"/>
      <c r="II206" s="8"/>
      <c r="IJ206" s="8"/>
      <c r="IK206" s="8"/>
      <c r="IL206" s="8"/>
      <c r="IM206" s="8"/>
    </row>
    <row r="207" spans="6:247">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c r="CG207" s="8"/>
      <c r="CH207" s="8"/>
      <c r="CI207" s="8"/>
      <c r="CJ207" s="8"/>
      <c r="CK207" s="8"/>
      <c r="CL207" s="8"/>
      <c r="CM207" s="8"/>
      <c r="CN207" s="8"/>
      <c r="CO207" s="8"/>
      <c r="CP207" s="8"/>
      <c r="CQ207" s="8"/>
      <c r="CR207" s="8"/>
      <c r="CS207" s="8"/>
      <c r="CT207" s="8"/>
      <c r="CU207" s="8"/>
      <c r="CV207" s="8"/>
      <c r="CW207" s="8"/>
      <c r="CX207" s="8"/>
      <c r="CY207" s="8"/>
      <c r="CZ207" s="8"/>
      <c r="DA207" s="8"/>
      <c r="DB207" s="8"/>
      <c r="DC207" s="8"/>
      <c r="DD207" s="8"/>
      <c r="DE207" s="8"/>
      <c r="DF207" s="8"/>
      <c r="DG207" s="8"/>
      <c r="DH207" s="8"/>
      <c r="DI207" s="8"/>
      <c r="DJ207" s="8"/>
      <c r="DK207" s="8"/>
      <c r="DL207" s="8"/>
      <c r="DM207" s="8"/>
      <c r="DN207" s="8"/>
      <c r="DO207" s="8"/>
      <c r="DP207" s="8"/>
      <c r="DQ207" s="8"/>
      <c r="DR207" s="8"/>
      <c r="DS207" s="8"/>
      <c r="DT207" s="8"/>
      <c r="DU207" s="8"/>
      <c r="DV207" s="8"/>
      <c r="DW207" s="8"/>
      <c r="DX207" s="8"/>
      <c r="DY207" s="8"/>
      <c r="DZ207" s="8"/>
      <c r="EA207" s="8"/>
      <c r="EB207" s="8"/>
      <c r="EC207" s="8"/>
      <c r="ED207" s="8"/>
      <c r="EE207" s="8"/>
      <c r="EF207" s="8"/>
      <c r="EG207" s="8"/>
      <c r="EH207" s="8"/>
      <c r="EI207" s="8"/>
      <c r="EJ207" s="8"/>
      <c r="EK207" s="8"/>
      <c r="EL207" s="8"/>
      <c r="EM207" s="8"/>
      <c r="EN207" s="8"/>
      <c r="EO207" s="8"/>
      <c r="EP207" s="8"/>
      <c r="EQ207" s="8"/>
      <c r="ER207" s="8"/>
      <c r="ES207" s="8"/>
      <c r="ET207" s="8"/>
      <c r="EU207" s="8"/>
      <c r="EV207" s="8"/>
      <c r="EW207" s="8"/>
      <c r="EX207" s="8"/>
      <c r="EY207" s="8"/>
      <c r="EZ207" s="8"/>
      <c r="FA207" s="8"/>
      <c r="FB207" s="8"/>
      <c r="FC207" s="8"/>
      <c r="FD207" s="8"/>
      <c r="FE207" s="8"/>
      <c r="FF207" s="8"/>
      <c r="FG207" s="8"/>
      <c r="FH207" s="8"/>
      <c r="FI207" s="8"/>
      <c r="FJ207" s="8"/>
      <c r="FK207" s="8"/>
      <c r="FL207" s="8"/>
      <c r="FM207" s="8"/>
      <c r="FN207" s="8"/>
      <c r="FO207" s="8"/>
      <c r="FP207" s="8"/>
      <c r="FQ207" s="8"/>
      <c r="FR207" s="8"/>
      <c r="FS207" s="8"/>
      <c r="FT207" s="8"/>
      <c r="FU207" s="8"/>
      <c r="FV207" s="8"/>
      <c r="FW207" s="8"/>
      <c r="FX207" s="8"/>
      <c r="FY207" s="8"/>
      <c r="FZ207" s="8"/>
      <c r="GA207" s="8"/>
      <c r="GB207" s="8"/>
      <c r="GC207" s="8"/>
      <c r="GD207" s="8"/>
      <c r="GE207" s="8"/>
      <c r="GF207" s="8"/>
      <c r="GG207" s="8"/>
      <c r="GH207" s="8"/>
      <c r="GI207" s="8"/>
      <c r="GJ207" s="8"/>
      <c r="GK207" s="8"/>
      <c r="GL207" s="8"/>
      <c r="GM207" s="8"/>
      <c r="GN207" s="8"/>
      <c r="GO207" s="8"/>
      <c r="GP207" s="8"/>
      <c r="GQ207" s="8"/>
      <c r="GR207" s="8"/>
      <c r="GS207" s="8"/>
      <c r="GT207" s="8"/>
      <c r="GU207" s="8"/>
      <c r="GV207" s="8"/>
      <c r="GW207" s="8"/>
      <c r="GX207" s="8"/>
      <c r="GY207" s="8"/>
      <c r="GZ207" s="8"/>
      <c r="HA207" s="8"/>
      <c r="HB207" s="8"/>
      <c r="HC207" s="8"/>
      <c r="HD207" s="8"/>
      <c r="HE207" s="8"/>
      <c r="HF207" s="8"/>
      <c r="HG207" s="8"/>
      <c r="HH207" s="8"/>
      <c r="HI207" s="8"/>
      <c r="HJ207" s="8"/>
      <c r="HK207" s="8"/>
      <c r="HL207" s="8"/>
      <c r="HM207" s="8"/>
      <c r="HN207" s="8"/>
      <c r="HO207" s="8"/>
      <c r="HP207" s="8"/>
      <c r="HQ207" s="8"/>
      <c r="HR207" s="8"/>
      <c r="HS207" s="8"/>
      <c r="HT207" s="8"/>
      <c r="HU207" s="8"/>
      <c r="HV207" s="8"/>
      <c r="HW207" s="8"/>
      <c r="HX207" s="8"/>
      <c r="HY207" s="8"/>
      <c r="HZ207" s="8"/>
      <c r="IA207" s="8"/>
      <c r="IB207" s="8"/>
      <c r="IC207" s="8"/>
      <c r="ID207" s="8"/>
      <c r="IE207" s="8"/>
      <c r="IF207" s="8"/>
      <c r="IG207" s="8"/>
      <c r="IH207" s="8"/>
      <c r="II207" s="8"/>
      <c r="IJ207" s="8"/>
      <c r="IK207" s="8"/>
      <c r="IL207" s="8"/>
      <c r="IM207" s="8"/>
    </row>
    <row r="208" spans="6:247">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c r="CG208" s="8"/>
      <c r="CH208" s="8"/>
      <c r="CI208" s="8"/>
      <c r="CJ208" s="8"/>
      <c r="CK208" s="8"/>
      <c r="CL208" s="8"/>
      <c r="CM208" s="8"/>
      <c r="CN208" s="8"/>
      <c r="CO208" s="8"/>
      <c r="CP208" s="8"/>
      <c r="CQ208" s="8"/>
      <c r="CR208" s="8"/>
      <c r="CS208" s="8"/>
      <c r="CT208" s="8"/>
      <c r="CU208" s="8"/>
      <c r="CV208" s="8"/>
      <c r="CW208" s="8"/>
      <c r="CX208" s="8"/>
      <c r="CY208" s="8"/>
      <c r="CZ208" s="8"/>
      <c r="DA208" s="8"/>
      <c r="DB208" s="8"/>
      <c r="DC208" s="8"/>
      <c r="DD208" s="8"/>
      <c r="DE208" s="8"/>
      <c r="DF208" s="8"/>
      <c r="DG208" s="8"/>
      <c r="DH208" s="8"/>
      <c r="DI208" s="8"/>
      <c r="DJ208" s="8"/>
      <c r="DK208" s="8"/>
      <c r="DL208" s="8"/>
      <c r="DM208" s="8"/>
      <c r="DN208" s="8"/>
      <c r="DO208" s="8"/>
      <c r="DP208" s="8"/>
      <c r="DQ208" s="8"/>
      <c r="DR208" s="8"/>
      <c r="DS208" s="8"/>
      <c r="DT208" s="8"/>
      <c r="DU208" s="8"/>
      <c r="DV208" s="8"/>
      <c r="DW208" s="8"/>
      <c r="DX208" s="8"/>
      <c r="DY208" s="8"/>
      <c r="DZ208" s="8"/>
      <c r="EA208" s="8"/>
      <c r="EB208" s="8"/>
      <c r="EC208" s="8"/>
      <c r="ED208" s="8"/>
      <c r="EE208" s="8"/>
      <c r="EF208" s="8"/>
      <c r="EG208" s="8"/>
      <c r="EH208" s="8"/>
      <c r="EI208" s="8"/>
      <c r="EJ208" s="8"/>
      <c r="EK208" s="8"/>
      <c r="EL208" s="8"/>
      <c r="EM208" s="8"/>
      <c r="EN208" s="8"/>
      <c r="EO208" s="8"/>
      <c r="EP208" s="8"/>
      <c r="EQ208" s="8"/>
      <c r="ER208" s="8"/>
      <c r="ES208" s="8"/>
      <c r="ET208" s="8"/>
      <c r="EU208" s="8"/>
      <c r="EV208" s="8"/>
      <c r="EW208" s="8"/>
      <c r="EX208" s="8"/>
      <c r="EY208" s="8"/>
      <c r="EZ208" s="8"/>
      <c r="FA208" s="8"/>
      <c r="FB208" s="8"/>
      <c r="FC208" s="8"/>
      <c r="FD208" s="8"/>
      <c r="FE208" s="8"/>
      <c r="FF208" s="8"/>
      <c r="FG208" s="8"/>
      <c r="FH208" s="8"/>
      <c r="FI208" s="8"/>
      <c r="FJ208" s="8"/>
      <c r="FK208" s="8"/>
      <c r="FL208" s="8"/>
      <c r="FM208" s="8"/>
      <c r="FN208" s="8"/>
      <c r="FO208" s="8"/>
      <c r="FP208" s="8"/>
      <c r="FQ208" s="8"/>
      <c r="FR208" s="8"/>
      <c r="FS208" s="8"/>
      <c r="FT208" s="8"/>
      <c r="FU208" s="8"/>
      <c r="FV208" s="8"/>
      <c r="FW208" s="8"/>
      <c r="FX208" s="8"/>
      <c r="FY208" s="8"/>
      <c r="FZ208" s="8"/>
      <c r="GA208" s="8"/>
      <c r="GB208" s="8"/>
      <c r="GC208" s="8"/>
      <c r="GD208" s="8"/>
      <c r="GE208" s="8"/>
      <c r="GF208" s="8"/>
      <c r="GG208" s="8"/>
      <c r="GH208" s="8"/>
      <c r="GI208" s="8"/>
      <c r="GJ208" s="8"/>
      <c r="GK208" s="8"/>
      <c r="GL208" s="8"/>
      <c r="GM208" s="8"/>
      <c r="GN208" s="8"/>
      <c r="GO208" s="8"/>
      <c r="GP208" s="8"/>
      <c r="GQ208" s="8"/>
      <c r="GR208" s="8"/>
      <c r="GS208" s="8"/>
      <c r="GT208" s="8"/>
      <c r="GU208" s="8"/>
      <c r="GV208" s="8"/>
      <c r="GW208" s="8"/>
      <c r="GX208" s="8"/>
      <c r="GY208" s="8"/>
      <c r="GZ208" s="8"/>
      <c r="HA208" s="8"/>
      <c r="HB208" s="8"/>
      <c r="HC208" s="8"/>
      <c r="HD208" s="8"/>
      <c r="HE208" s="8"/>
      <c r="HF208" s="8"/>
      <c r="HG208" s="8"/>
      <c r="HH208" s="8"/>
      <c r="HI208" s="8"/>
      <c r="HJ208" s="8"/>
      <c r="HK208" s="8"/>
      <c r="HL208" s="8"/>
      <c r="HM208" s="8"/>
      <c r="HN208" s="8"/>
      <c r="HO208" s="8"/>
      <c r="HP208" s="8"/>
      <c r="HQ208" s="8"/>
      <c r="HR208" s="8"/>
      <c r="HS208" s="8"/>
      <c r="HT208" s="8"/>
      <c r="HU208" s="8"/>
      <c r="HV208" s="8"/>
      <c r="HW208" s="8"/>
      <c r="HX208" s="8"/>
      <c r="HY208" s="8"/>
      <c r="HZ208" s="8"/>
      <c r="IA208" s="8"/>
      <c r="IB208" s="8"/>
      <c r="IC208" s="8"/>
      <c r="ID208" s="8"/>
      <c r="IE208" s="8"/>
      <c r="IF208" s="8"/>
      <c r="IG208" s="8"/>
      <c r="IH208" s="8"/>
      <c r="II208" s="8"/>
      <c r="IJ208" s="8"/>
      <c r="IK208" s="8"/>
      <c r="IL208" s="8"/>
      <c r="IM208" s="8"/>
    </row>
    <row r="209" spans="6:247">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c r="CG209" s="8"/>
      <c r="CH209" s="8"/>
      <c r="CI209" s="8"/>
      <c r="CJ209" s="8"/>
      <c r="CK209" s="8"/>
      <c r="CL209" s="8"/>
      <c r="CM209" s="8"/>
      <c r="CN209" s="8"/>
      <c r="CO209" s="8"/>
      <c r="CP209" s="8"/>
      <c r="CQ209" s="8"/>
      <c r="CR209" s="8"/>
      <c r="CS209" s="8"/>
      <c r="CT209" s="8"/>
      <c r="CU209" s="8"/>
      <c r="CV209" s="8"/>
      <c r="CW209" s="8"/>
      <c r="CX209" s="8"/>
      <c r="CY209" s="8"/>
      <c r="CZ209" s="8"/>
      <c r="DA209" s="8"/>
      <c r="DB209" s="8"/>
      <c r="DC209" s="8"/>
      <c r="DD209" s="8"/>
      <c r="DE209" s="8"/>
      <c r="DF209" s="8"/>
      <c r="DG209" s="8"/>
      <c r="DH209" s="8"/>
      <c r="DI209" s="8"/>
      <c r="DJ209" s="8"/>
      <c r="DK209" s="8"/>
      <c r="DL209" s="8"/>
      <c r="DM209" s="8"/>
      <c r="DN209" s="8"/>
      <c r="DO209" s="8"/>
      <c r="DP209" s="8"/>
      <c r="DQ209" s="8"/>
      <c r="DR209" s="8"/>
      <c r="DS209" s="8"/>
      <c r="DT209" s="8"/>
      <c r="DU209" s="8"/>
      <c r="DV209" s="8"/>
      <c r="DW209" s="8"/>
      <c r="DX209" s="8"/>
      <c r="DY209" s="8"/>
      <c r="DZ209" s="8"/>
      <c r="EA209" s="8"/>
      <c r="EB209" s="8"/>
      <c r="EC209" s="8"/>
      <c r="ED209" s="8"/>
      <c r="EE209" s="8"/>
      <c r="EF209" s="8"/>
      <c r="EG209" s="8"/>
      <c r="EH209" s="8"/>
      <c r="EI209" s="8"/>
      <c r="EJ209" s="8"/>
      <c r="EK209" s="8"/>
      <c r="EL209" s="8"/>
      <c r="EM209" s="8"/>
      <c r="EN209" s="8"/>
      <c r="EO209" s="8"/>
      <c r="EP209" s="8"/>
      <c r="EQ209" s="8"/>
      <c r="ER209" s="8"/>
      <c r="ES209" s="8"/>
      <c r="ET209" s="8"/>
      <c r="EU209" s="8"/>
      <c r="EV209" s="8"/>
      <c r="EW209" s="8"/>
      <c r="EX209" s="8"/>
      <c r="EY209" s="8"/>
      <c r="EZ209" s="8"/>
      <c r="FA209" s="8"/>
      <c r="FB209" s="8"/>
      <c r="FC209" s="8"/>
      <c r="FD209" s="8"/>
      <c r="FE209" s="8"/>
      <c r="FF209" s="8"/>
      <c r="FG209" s="8"/>
      <c r="FH209" s="8"/>
      <c r="FI209" s="8"/>
      <c r="FJ209" s="8"/>
      <c r="FK209" s="8"/>
      <c r="FL209" s="8"/>
      <c r="FM209" s="8"/>
      <c r="FN209" s="8"/>
      <c r="FO209" s="8"/>
      <c r="FP209" s="8"/>
      <c r="FQ209" s="8"/>
      <c r="FR209" s="8"/>
      <c r="FS209" s="8"/>
      <c r="FT209" s="8"/>
      <c r="FU209" s="8"/>
      <c r="FV209" s="8"/>
      <c r="FW209" s="8"/>
      <c r="FX209" s="8"/>
      <c r="FY209" s="8"/>
      <c r="FZ209" s="8"/>
      <c r="GA209" s="8"/>
      <c r="GB209" s="8"/>
      <c r="GC209" s="8"/>
      <c r="GD209" s="8"/>
      <c r="GE209" s="8"/>
      <c r="GF209" s="8"/>
      <c r="GG209" s="8"/>
      <c r="GH209" s="8"/>
      <c r="GI209" s="8"/>
      <c r="GJ209" s="8"/>
      <c r="GK209" s="8"/>
      <c r="GL209" s="8"/>
      <c r="GM209" s="8"/>
      <c r="GN209" s="8"/>
      <c r="GO209" s="8"/>
      <c r="GP209" s="8"/>
      <c r="GQ209" s="8"/>
      <c r="GR209" s="8"/>
      <c r="GS209" s="8"/>
      <c r="GT209" s="8"/>
      <c r="GU209" s="8"/>
      <c r="GV209" s="8"/>
      <c r="GW209" s="8"/>
      <c r="GX209" s="8"/>
      <c r="GY209" s="8"/>
      <c r="GZ209" s="8"/>
      <c r="HA209" s="8"/>
      <c r="HB209" s="8"/>
      <c r="HC209" s="8"/>
      <c r="HD209" s="8"/>
      <c r="HE209" s="8"/>
      <c r="HF209" s="8"/>
      <c r="HG209" s="8"/>
      <c r="HH209" s="8"/>
      <c r="HI209" s="8"/>
      <c r="HJ209" s="8"/>
      <c r="HK209" s="8"/>
      <c r="HL209" s="8"/>
      <c r="HM209" s="8"/>
      <c r="HN209" s="8"/>
      <c r="HO209" s="8"/>
      <c r="HP209" s="8"/>
      <c r="HQ209" s="8"/>
      <c r="HR209" s="8"/>
      <c r="HS209" s="8"/>
      <c r="HT209" s="8"/>
      <c r="HU209" s="8"/>
      <c r="HV209" s="8"/>
      <c r="HW209" s="8"/>
      <c r="HX209" s="8"/>
      <c r="HY209" s="8"/>
      <c r="HZ209" s="8"/>
      <c r="IA209" s="8"/>
      <c r="IB209" s="8"/>
      <c r="IC209" s="8"/>
      <c r="ID209" s="8"/>
      <c r="IE209" s="8"/>
      <c r="IF209" s="8"/>
      <c r="IG209" s="8"/>
      <c r="IH209" s="8"/>
      <c r="II209" s="8"/>
      <c r="IJ209" s="8"/>
      <c r="IK209" s="8"/>
      <c r="IL209" s="8"/>
      <c r="IM209" s="8"/>
    </row>
    <row r="210" spans="6:247">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c r="CG210" s="8"/>
      <c r="CH210" s="8"/>
      <c r="CI210" s="8"/>
      <c r="CJ210" s="8"/>
      <c r="CK210" s="8"/>
      <c r="CL210" s="8"/>
      <c r="CM210" s="8"/>
      <c r="CN210" s="8"/>
      <c r="CO210" s="8"/>
      <c r="CP210" s="8"/>
      <c r="CQ210" s="8"/>
      <c r="CR210" s="8"/>
      <c r="CS210" s="8"/>
      <c r="CT210" s="8"/>
      <c r="CU210" s="8"/>
      <c r="CV210" s="8"/>
      <c r="CW210" s="8"/>
      <c r="CX210" s="8"/>
      <c r="CY210" s="8"/>
      <c r="CZ210" s="8"/>
      <c r="DA210" s="8"/>
      <c r="DB210" s="8"/>
      <c r="DC210" s="8"/>
      <c r="DD210" s="8"/>
      <c r="DE210" s="8"/>
      <c r="DF210" s="8"/>
      <c r="DG210" s="8"/>
      <c r="DH210" s="8"/>
      <c r="DI210" s="8"/>
      <c r="DJ210" s="8"/>
      <c r="DK210" s="8"/>
      <c r="DL210" s="8"/>
      <c r="DM210" s="8"/>
      <c r="DN210" s="8"/>
      <c r="DO210" s="8"/>
      <c r="DP210" s="8"/>
      <c r="DQ210" s="8"/>
      <c r="DR210" s="8"/>
      <c r="DS210" s="8"/>
      <c r="DT210" s="8"/>
      <c r="DU210" s="8"/>
      <c r="DV210" s="8"/>
      <c r="DW210" s="8"/>
      <c r="DX210" s="8"/>
      <c r="DY210" s="8"/>
      <c r="DZ210" s="8"/>
      <c r="EA210" s="8"/>
      <c r="EB210" s="8"/>
      <c r="EC210" s="8"/>
      <c r="ED210" s="8"/>
      <c r="EE210" s="8"/>
      <c r="EF210" s="8"/>
      <c r="EG210" s="8"/>
      <c r="EH210" s="8"/>
      <c r="EI210" s="8"/>
      <c r="EJ210" s="8"/>
      <c r="EK210" s="8"/>
      <c r="EL210" s="8"/>
      <c r="EM210" s="8"/>
      <c r="EN210" s="8"/>
      <c r="EO210" s="8"/>
      <c r="EP210" s="8"/>
      <c r="EQ210" s="8"/>
      <c r="ER210" s="8"/>
      <c r="ES210" s="8"/>
      <c r="ET210" s="8"/>
      <c r="EU210" s="8"/>
      <c r="EV210" s="8"/>
      <c r="EW210" s="8"/>
      <c r="EX210" s="8"/>
      <c r="EY210" s="8"/>
      <c r="EZ210" s="8"/>
      <c r="FA210" s="8"/>
      <c r="FB210" s="8"/>
      <c r="FC210" s="8"/>
      <c r="FD210" s="8"/>
      <c r="FE210" s="8"/>
      <c r="FF210" s="8"/>
      <c r="FG210" s="8"/>
      <c r="FH210" s="8"/>
      <c r="FI210" s="8"/>
      <c r="FJ210" s="8"/>
      <c r="FK210" s="8"/>
      <c r="FL210" s="8"/>
      <c r="FM210" s="8"/>
      <c r="FN210" s="8"/>
      <c r="FO210" s="8"/>
      <c r="FP210" s="8"/>
      <c r="FQ210" s="8"/>
      <c r="FR210" s="8"/>
      <c r="FS210" s="8"/>
      <c r="FT210" s="8"/>
      <c r="FU210" s="8"/>
      <c r="FV210" s="8"/>
      <c r="FW210" s="8"/>
      <c r="FX210" s="8"/>
      <c r="FY210" s="8"/>
      <c r="FZ210" s="8"/>
      <c r="GA210" s="8"/>
      <c r="GB210" s="8"/>
      <c r="GC210" s="8"/>
      <c r="GD210" s="8"/>
      <c r="GE210" s="8"/>
      <c r="GF210" s="8"/>
      <c r="GG210" s="8"/>
      <c r="GH210" s="8"/>
      <c r="GI210" s="8"/>
      <c r="GJ210" s="8"/>
      <c r="GK210" s="8"/>
      <c r="GL210" s="8"/>
      <c r="GM210" s="8"/>
      <c r="GN210" s="8"/>
      <c r="GO210" s="8"/>
      <c r="GP210" s="8"/>
      <c r="GQ210" s="8"/>
      <c r="GR210" s="8"/>
      <c r="GS210" s="8"/>
      <c r="GT210" s="8"/>
      <c r="GU210" s="8"/>
      <c r="GV210" s="8"/>
      <c r="GW210" s="8"/>
      <c r="GX210" s="8"/>
      <c r="GY210" s="8"/>
      <c r="GZ210" s="8"/>
      <c r="HA210" s="8"/>
      <c r="HB210" s="8"/>
      <c r="HC210" s="8"/>
      <c r="HD210" s="8"/>
      <c r="HE210" s="8"/>
      <c r="HF210" s="8"/>
      <c r="HG210" s="8"/>
      <c r="HH210" s="8"/>
      <c r="HI210" s="8"/>
      <c r="HJ210" s="8"/>
      <c r="HK210" s="8"/>
      <c r="HL210" s="8"/>
      <c r="HM210" s="8"/>
      <c r="HN210" s="8"/>
      <c r="HO210" s="8"/>
      <c r="HP210" s="8"/>
      <c r="HQ210" s="8"/>
      <c r="HR210" s="8"/>
      <c r="HS210" s="8"/>
      <c r="HT210" s="8"/>
      <c r="HU210" s="8"/>
      <c r="HV210" s="8"/>
      <c r="HW210" s="8"/>
      <c r="HX210" s="8"/>
      <c r="HY210" s="8"/>
      <c r="HZ210" s="8"/>
      <c r="IA210" s="8"/>
      <c r="IB210" s="8"/>
      <c r="IC210" s="8"/>
      <c r="ID210" s="8"/>
      <c r="IE210" s="8"/>
      <c r="IF210" s="8"/>
      <c r="IG210" s="8"/>
      <c r="IH210" s="8"/>
      <c r="II210" s="8"/>
      <c r="IJ210" s="8"/>
      <c r="IK210" s="8"/>
      <c r="IL210" s="8"/>
      <c r="IM210" s="8"/>
    </row>
    <row r="211" spans="6:247">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c r="CG211" s="8"/>
      <c r="CH211" s="8"/>
      <c r="CI211" s="8"/>
      <c r="CJ211" s="8"/>
      <c r="CK211" s="8"/>
      <c r="CL211" s="8"/>
      <c r="CM211" s="8"/>
      <c r="CN211" s="8"/>
      <c r="CO211" s="8"/>
      <c r="CP211" s="8"/>
      <c r="CQ211" s="8"/>
      <c r="CR211" s="8"/>
      <c r="CS211" s="8"/>
      <c r="CT211" s="8"/>
      <c r="CU211" s="8"/>
      <c r="CV211" s="8"/>
      <c r="CW211" s="8"/>
      <c r="CX211" s="8"/>
      <c r="CY211" s="8"/>
      <c r="CZ211" s="8"/>
      <c r="DA211" s="8"/>
      <c r="DB211" s="8"/>
      <c r="DC211" s="8"/>
      <c r="DD211" s="8"/>
      <c r="DE211" s="8"/>
      <c r="DF211" s="8"/>
      <c r="DG211" s="8"/>
      <c r="DH211" s="8"/>
      <c r="DI211" s="8"/>
      <c r="DJ211" s="8"/>
      <c r="DK211" s="8"/>
      <c r="DL211" s="8"/>
      <c r="DM211" s="8"/>
      <c r="DN211" s="8"/>
      <c r="DO211" s="8"/>
      <c r="DP211" s="8"/>
      <c r="DQ211" s="8"/>
      <c r="DR211" s="8"/>
      <c r="DS211" s="8"/>
      <c r="DT211" s="8"/>
      <c r="DU211" s="8"/>
      <c r="DV211" s="8"/>
      <c r="DW211" s="8"/>
      <c r="DX211" s="8"/>
      <c r="DY211" s="8"/>
      <c r="DZ211" s="8"/>
      <c r="EA211" s="8"/>
      <c r="EB211" s="8"/>
      <c r="EC211" s="8"/>
      <c r="ED211" s="8"/>
      <c r="EE211" s="8"/>
      <c r="EF211" s="8"/>
      <c r="EG211" s="8"/>
      <c r="EH211" s="8"/>
      <c r="EI211" s="8"/>
      <c r="EJ211" s="8"/>
      <c r="EK211" s="8"/>
      <c r="EL211" s="8"/>
      <c r="EM211" s="8"/>
      <c r="EN211" s="8"/>
      <c r="EO211" s="8"/>
      <c r="EP211" s="8"/>
      <c r="EQ211" s="8"/>
      <c r="ER211" s="8"/>
      <c r="ES211" s="8"/>
      <c r="ET211" s="8"/>
      <c r="EU211" s="8"/>
      <c r="EV211" s="8"/>
      <c r="EW211" s="8"/>
      <c r="EX211" s="8"/>
      <c r="EY211" s="8"/>
      <c r="EZ211" s="8"/>
      <c r="FA211" s="8"/>
      <c r="FB211" s="8"/>
      <c r="FC211" s="8"/>
      <c r="FD211" s="8"/>
      <c r="FE211" s="8"/>
      <c r="FF211" s="8"/>
      <c r="FG211" s="8"/>
      <c r="FH211" s="8"/>
      <c r="FI211" s="8"/>
      <c r="FJ211" s="8"/>
      <c r="FK211" s="8"/>
      <c r="FL211" s="8"/>
      <c r="FM211" s="8"/>
      <c r="FN211" s="8"/>
      <c r="FO211" s="8"/>
      <c r="FP211" s="8"/>
      <c r="FQ211" s="8"/>
      <c r="FR211" s="8"/>
      <c r="FS211" s="8"/>
      <c r="FT211" s="8"/>
      <c r="FU211" s="8"/>
      <c r="FV211" s="8"/>
      <c r="FW211" s="8"/>
      <c r="FX211" s="8"/>
      <c r="FY211" s="8"/>
      <c r="FZ211" s="8"/>
      <c r="GA211" s="8"/>
      <c r="GB211" s="8"/>
      <c r="GC211" s="8"/>
      <c r="GD211" s="8"/>
      <c r="GE211" s="8"/>
      <c r="GF211" s="8"/>
      <c r="GG211" s="8"/>
      <c r="GH211" s="8"/>
      <c r="GI211" s="8"/>
      <c r="GJ211" s="8"/>
      <c r="GK211" s="8"/>
      <c r="GL211" s="8"/>
      <c r="GM211" s="8"/>
      <c r="GN211" s="8"/>
      <c r="GO211" s="8"/>
      <c r="GP211" s="8"/>
      <c r="GQ211" s="8"/>
      <c r="GR211" s="8"/>
      <c r="GS211" s="8"/>
      <c r="GT211" s="8"/>
      <c r="GU211" s="8"/>
      <c r="GV211" s="8"/>
      <c r="GW211" s="8"/>
      <c r="GX211" s="8"/>
      <c r="GY211" s="8"/>
      <c r="GZ211" s="8"/>
      <c r="HA211" s="8"/>
      <c r="HB211" s="8"/>
      <c r="HC211" s="8"/>
      <c r="HD211" s="8"/>
      <c r="HE211" s="8"/>
      <c r="HF211" s="8"/>
      <c r="HG211" s="8"/>
      <c r="HH211" s="8"/>
      <c r="HI211" s="8"/>
      <c r="HJ211" s="8"/>
      <c r="HK211" s="8"/>
      <c r="HL211" s="8"/>
      <c r="HM211" s="8"/>
      <c r="HN211" s="8"/>
      <c r="HO211" s="8"/>
      <c r="HP211" s="8"/>
      <c r="HQ211" s="8"/>
      <c r="HR211" s="8"/>
      <c r="HS211" s="8"/>
      <c r="HT211" s="8"/>
      <c r="HU211" s="8"/>
      <c r="HV211" s="8"/>
      <c r="HW211" s="8"/>
      <c r="HX211" s="8"/>
      <c r="HY211" s="8"/>
      <c r="HZ211" s="8"/>
      <c r="IA211" s="8"/>
      <c r="IB211" s="8"/>
      <c r="IC211" s="8"/>
      <c r="ID211" s="8"/>
      <c r="IE211" s="8"/>
      <c r="IF211" s="8"/>
      <c r="IG211" s="8"/>
      <c r="IH211" s="8"/>
      <c r="II211" s="8"/>
      <c r="IJ211" s="8"/>
      <c r="IK211" s="8"/>
      <c r="IL211" s="8"/>
      <c r="IM211" s="8"/>
    </row>
    <row r="212" spans="6:247">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c r="CG212" s="8"/>
      <c r="CH212" s="8"/>
      <c r="CI212" s="8"/>
      <c r="CJ212" s="8"/>
      <c r="CK212" s="8"/>
      <c r="CL212" s="8"/>
      <c r="CM212" s="8"/>
      <c r="CN212" s="8"/>
      <c r="CO212" s="8"/>
      <c r="CP212" s="8"/>
      <c r="CQ212" s="8"/>
      <c r="CR212" s="8"/>
      <c r="CS212" s="8"/>
      <c r="CT212" s="8"/>
      <c r="CU212" s="8"/>
      <c r="CV212" s="8"/>
      <c r="CW212" s="8"/>
      <c r="CX212" s="8"/>
      <c r="CY212" s="8"/>
      <c r="CZ212" s="8"/>
      <c r="DA212" s="8"/>
      <c r="DB212" s="8"/>
      <c r="DC212" s="8"/>
      <c r="DD212" s="8"/>
      <c r="DE212" s="8"/>
      <c r="DF212" s="8"/>
      <c r="DG212" s="8"/>
      <c r="DH212" s="8"/>
      <c r="DI212" s="8"/>
      <c r="DJ212" s="8"/>
      <c r="DK212" s="8"/>
      <c r="DL212" s="8"/>
      <c r="DM212" s="8"/>
      <c r="DN212" s="8"/>
      <c r="DO212" s="8"/>
      <c r="DP212" s="8"/>
      <c r="DQ212" s="8"/>
      <c r="DR212" s="8"/>
      <c r="DS212" s="8"/>
      <c r="DT212" s="8"/>
      <c r="DU212" s="8"/>
      <c r="DV212" s="8"/>
      <c r="DW212" s="8"/>
      <c r="DX212" s="8"/>
      <c r="DY212" s="8"/>
      <c r="DZ212" s="8"/>
      <c r="EA212" s="8"/>
      <c r="EB212" s="8"/>
      <c r="EC212" s="8"/>
      <c r="ED212" s="8"/>
      <c r="EE212" s="8"/>
      <c r="EF212" s="8"/>
      <c r="EG212" s="8"/>
      <c r="EH212" s="8"/>
      <c r="EI212" s="8"/>
      <c r="EJ212" s="8"/>
      <c r="EK212" s="8"/>
      <c r="EL212" s="8"/>
      <c r="EM212" s="8"/>
      <c r="EN212" s="8"/>
      <c r="EO212" s="8"/>
      <c r="EP212" s="8"/>
      <c r="EQ212" s="8"/>
      <c r="ER212" s="8"/>
      <c r="ES212" s="8"/>
      <c r="ET212" s="8"/>
      <c r="EU212" s="8"/>
      <c r="EV212" s="8"/>
      <c r="EW212" s="8"/>
      <c r="EX212" s="8"/>
      <c r="EY212" s="8"/>
      <c r="EZ212" s="8"/>
      <c r="FA212" s="8"/>
      <c r="FB212" s="8"/>
      <c r="FC212" s="8"/>
      <c r="FD212" s="8"/>
      <c r="FE212" s="8"/>
      <c r="FF212" s="8"/>
      <c r="FG212" s="8"/>
      <c r="FH212" s="8"/>
      <c r="FI212" s="8"/>
      <c r="FJ212" s="8"/>
      <c r="FK212" s="8"/>
      <c r="FL212" s="8"/>
      <c r="FM212" s="8"/>
      <c r="FN212" s="8"/>
      <c r="FO212" s="8"/>
      <c r="FP212" s="8"/>
      <c r="FQ212" s="8"/>
      <c r="FR212" s="8"/>
      <c r="FS212" s="8"/>
      <c r="FT212" s="8"/>
      <c r="FU212" s="8"/>
      <c r="FV212" s="8"/>
      <c r="FW212" s="8"/>
      <c r="FX212" s="8"/>
      <c r="FY212" s="8"/>
      <c r="FZ212" s="8"/>
      <c r="GA212" s="8"/>
      <c r="GB212" s="8"/>
      <c r="GC212" s="8"/>
      <c r="GD212" s="8"/>
      <c r="GE212" s="8"/>
      <c r="GF212" s="8"/>
      <c r="GG212" s="8"/>
      <c r="GH212" s="8"/>
      <c r="GI212" s="8"/>
      <c r="GJ212" s="8"/>
      <c r="GK212" s="8"/>
      <c r="GL212" s="8"/>
      <c r="GM212" s="8"/>
      <c r="GN212" s="8"/>
      <c r="GO212" s="8"/>
      <c r="GP212" s="8"/>
      <c r="GQ212" s="8"/>
      <c r="GR212" s="8"/>
      <c r="GS212" s="8"/>
      <c r="GT212" s="8"/>
      <c r="GU212" s="8"/>
      <c r="GV212" s="8"/>
      <c r="GW212" s="8"/>
      <c r="GX212" s="8"/>
      <c r="GY212" s="8"/>
      <c r="GZ212" s="8"/>
      <c r="HA212" s="8"/>
      <c r="HB212" s="8"/>
      <c r="HC212" s="8"/>
      <c r="HD212" s="8"/>
      <c r="HE212" s="8"/>
      <c r="HF212" s="8"/>
      <c r="HG212" s="8"/>
      <c r="HH212" s="8"/>
      <c r="HI212" s="8"/>
      <c r="HJ212" s="8"/>
      <c r="HK212" s="8"/>
      <c r="HL212" s="8"/>
      <c r="HM212" s="8"/>
      <c r="HN212" s="8"/>
      <c r="HO212" s="8"/>
      <c r="HP212" s="8"/>
      <c r="HQ212" s="8"/>
      <c r="HR212" s="8"/>
      <c r="HS212" s="8"/>
      <c r="HT212" s="8"/>
      <c r="HU212" s="8"/>
      <c r="HV212" s="8"/>
      <c r="HW212" s="8"/>
      <c r="HX212" s="8"/>
      <c r="HY212" s="8"/>
      <c r="HZ212" s="8"/>
      <c r="IA212" s="8"/>
      <c r="IB212" s="8"/>
      <c r="IC212" s="8"/>
      <c r="ID212" s="8"/>
      <c r="IE212" s="8"/>
      <c r="IF212" s="8"/>
      <c r="IG212" s="8"/>
      <c r="IH212" s="8"/>
      <c r="II212" s="8"/>
      <c r="IJ212" s="8"/>
      <c r="IK212" s="8"/>
      <c r="IL212" s="8"/>
      <c r="IM212" s="8"/>
    </row>
    <row r="213" spans="6:247">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c r="CG213" s="8"/>
      <c r="CH213" s="8"/>
      <c r="CI213" s="8"/>
      <c r="CJ213" s="8"/>
      <c r="CK213" s="8"/>
      <c r="CL213" s="8"/>
      <c r="CM213" s="8"/>
      <c r="CN213" s="8"/>
      <c r="CO213" s="8"/>
      <c r="CP213" s="8"/>
      <c r="CQ213" s="8"/>
      <c r="CR213" s="8"/>
      <c r="CS213" s="8"/>
      <c r="CT213" s="8"/>
      <c r="CU213" s="8"/>
      <c r="CV213" s="8"/>
      <c r="CW213" s="8"/>
      <c r="CX213" s="8"/>
      <c r="CY213" s="8"/>
      <c r="CZ213" s="8"/>
      <c r="DA213" s="8"/>
      <c r="DB213" s="8"/>
      <c r="DC213" s="8"/>
      <c r="DD213" s="8"/>
      <c r="DE213" s="8"/>
      <c r="DF213" s="8"/>
      <c r="DG213" s="8"/>
      <c r="DH213" s="8"/>
      <c r="DI213" s="8"/>
      <c r="DJ213" s="8"/>
      <c r="DK213" s="8"/>
      <c r="DL213" s="8"/>
      <c r="DM213" s="8"/>
      <c r="DN213" s="8"/>
      <c r="DO213" s="8"/>
      <c r="DP213" s="8"/>
      <c r="DQ213" s="8"/>
      <c r="DR213" s="8"/>
      <c r="DS213" s="8"/>
      <c r="DT213" s="8"/>
      <c r="DU213" s="8"/>
      <c r="DV213" s="8"/>
      <c r="DW213" s="8"/>
      <c r="DX213" s="8"/>
      <c r="DY213" s="8"/>
      <c r="DZ213" s="8"/>
      <c r="EA213" s="8"/>
      <c r="EB213" s="8"/>
      <c r="EC213" s="8"/>
      <c r="ED213" s="8"/>
      <c r="EE213" s="8"/>
      <c r="EF213" s="8"/>
      <c r="EG213" s="8"/>
      <c r="EH213" s="8"/>
      <c r="EI213" s="8"/>
      <c r="EJ213" s="8"/>
      <c r="EK213" s="8"/>
      <c r="EL213" s="8"/>
      <c r="EM213" s="8"/>
      <c r="EN213" s="8"/>
      <c r="EO213" s="8"/>
      <c r="EP213" s="8"/>
      <c r="EQ213" s="8"/>
      <c r="ER213" s="8"/>
      <c r="ES213" s="8"/>
      <c r="ET213" s="8"/>
      <c r="EU213" s="8"/>
      <c r="EV213" s="8"/>
      <c r="EW213" s="8"/>
      <c r="EX213" s="8"/>
      <c r="EY213" s="8"/>
      <c r="EZ213" s="8"/>
      <c r="FA213" s="8"/>
      <c r="FB213" s="8"/>
      <c r="FC213" s="8"/>
      <c r="FD213" s="8"/>
      <c r="FE213" s="8"/>
      <c r="FF213" s="8"/>
      <c r="FG213" s="8"/>
      <c r="FH213" s="8"/>
      <c r="FI213" s="8"/>
      <c r="FJ213" s="8"/>
      <c r="FK213" s="8"/>
      <c r="FL213" s="8"/>
      <c r="FM213" s="8"/>
      <c r="FN213" s="8"/>
      <c r="FO213" s="8"/>
      <c r="FP213" s="8"/>
      <c r="FQ213" s="8"/>
      <c r="FR213" s="8"/>
      <c r="FS213" s="8"/>
      <c r="FT213" s="8"/>
      <c r="FU213" s="8"/>
      <c r="FV213" s="8"/>
      <c r="FW213" s="8"/>
      <c r="FX213" s="8"/>
      <c r="FY213" s="8"/>
      <c r="FZ213" s="8"/>
      <c r="GA213" s="8"/>
      <c r="GB213" s="8"/>
      <c r="GC213" s="8"/>
      <c r="GD213" s="8"/>
      <c r="GE213" s="8"/>
      <c r="GF213" s="8"/>
      <c r="GG213" s="8"/>
      <c r="GH213" s="8"/>
      <c r="GI213" s="8"/>
      <c r="GJ213" s="8"/>
      <c r="GK213" s="8"/>
      <c r="GL213" s="8"/>
      <c r="GM213" s="8"/>
      <c r="GN213" s="8"/>
      <c r="GO213" s="8"/>
      <c r="GP213" s="8"/>
      <c r="GQ213" s="8"/>
      <c r="GR213" s="8"/>
      <c r="GS213" s="8"/>
      <c r="GT213" s="8"/>
      <c r="GU213" s="8"/>
      <c r="GV213" s="8"/>
      <c r="GW213" s="8"/>
      <c r="GX213" s="8"/>
      <c r="GY213" s="8"/>
      <c r="GZ213" s="8"/>
      <c r="HA213" s="8"/>
      <c r="HB213" s="8"/>
      <c r="HC213" s="8"/>
      <c r="HD213" s="8"/>
      <c r="HE213" s="8"/>
      <c r="HF213" s="8"/>
      <c r="HG213" s="8"/>
      <c r="HH213" s="8"/>
      <c r="HI213" s="8"/>
      <c r="HJ213" s="8"/>
      <c r="HK213" s="8"/>
      <c r="HL213" s="8"/>
      <c r="HM213" s="8"/>
      <c r="HN213" s="8"/>
      <c r="HO213" s="8"/>
      <c r="HP213" s="8"/>
      <c r="HQ213" s="8"/>
      <c r="HR213" s="8"/>
      <c r="HS213" s="8"/>
      <c r="HT213" s="8"/>
      <c r="HU213" s="8"/>
      <c r="HV213" s="8"/>
      <c r="HW213" s="8"/>
      <c r="HX213" s="8"/>
      <c r="HY213" s="8"/>
      <c r="HZ213" s="8"/>
      <c r="IA213" s="8"/>
      <c r="IB213" s="8"/>
      <c r="IC213" s="8"/>
      <c r="ID213" s="8"/>
      <c r="IE213" s="8"/>
      <c r="IF213" s="8"/>
      <c r="IG213" s="8"/>
      <c r="IH213" s="8"/>
      <c r="II213" s="8"/>
      <c r="IJ213" s="8"/>
      <c r="IK213" s="8"/>
      <c r="IL213" s="8"/>
      <c r="IM213" s="8"/>
    </row>
    <row r="214" spans="6:247">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c r="CG214" s="8"/>
      <c r="CH214" s="8"/>
      <c r="CI214" s="8"/>
      <c r="CJ214" s="8"/>
      <c r="CK214" s="8"/>
      <c r="CL214" s="8"/>
      <c r="CM214" s="8"/>
      <c r="CN214" s="8"/>
      <c r="CO214" s="8"/>
      <c r="CP214" s="8"/>
      <c r="CQ214" s="8"/>
      <c r="CR214" s="8"/>
      <c r="CS214" s="8"/>
      <c r="CT214" s="8"/>
      <c r="CU214" s="8"/>
      <c r="CV214" s="8"/>
      <c r="CW214" s="8"/>
      <c r="CX214" s="8"/>
      <c r="CY214" s="8"/>
      <c r="CZ214" s="8"/>
      <c r="DA214" s="8"/>
      <c r="DB214" s="8"/>
      <c r="DC214" s="8"/>
      <c r="DD214" s="8"/>
      <c r="DE214" s="8"/>
      <c r="DF214" s="8"/>
      <c r="DG214" s="8"/>
      <c r="DH214" s="8"/>
      <c r="DI214" s="8"/>
      <c r="DJ214" s="8"/>
      <c r="DK214" s="8"/>
      <c r="DL214" s="8"/>
      <c r="DM214" s="8"/>
      <c r="DN214" s="8"/>
      <c r="DO214" s="8"/>
      <c r="DP214" s="8"/>
      <c r="DQ214" s="8"/>
      <c r="DR214" s="8"/>
      <c r="DS214" s="8"/>
      <c r="DT214" s="8"/>
      <c r="DU214" s="8"/>
      <c r="DV214" s="8"/>
      <c r="DW214" s="8"/>
      <c r="DX214" s="8"/>
      <c r="DY214" s="8"/>
      <c r="DZ214" s="8"/>
      <c r="EA214" s="8"/>
      <c r="EB214" s="8"/>
      <c r="EC214" s="8"/>
      <c r="ED214" s="8"/>
      <c r="EE214" s="8"/>
      <c r="EF214" s="8"/>
      <c r="EG214" s="8"/>
      <c r="EH214" s="8"/>
      <c r="EI214" s="8"/>
      <c r="EJ214" s="8"/>
      <c r="EK214" s="8"/>
      <c r="EL214" s="8"/>
      <c r="EM214" s="8"/>
      <c r="EN214" s="8"/>
      <c r="EO214" s="8"/>
      <c r="EP214" s="8"/>
      <c r="EQ214" s="8"/>
      <c r="ER214" s="8"/>
      <c r="ES214" s="8"/>
      <c r="ET214" s="8"/>
      <c r="EU214" s="8"/>
      <c r="EV214" s="8"/>
      <c r="EW214" s="8"/>
      <c r="EX214" s="8"/>
      <c r="EY214" s="8"/>
      <c r="EZ214" s="8"/>
      <c r="FA214" s="8"/>
      <c r="FB214" s="8"/>
      <c r="FC214" s="8"/>
      <c r="FD214" s="8"/>
      <c r="FE214" s="8"/>
      <c r="FF214" s="8"/>
      <c r="FG214" s="8"/>
      <c r="FH214" s="8"/>
      <c r="FI214" s="8"/>
      <c r="FJ214" s="8"/>
      <c r="FK214" s="8"/>
      <c r="FL214" s="8"/>
      <c r="FM214" s="8"/>
      <c r="FN214" s="8"/>
      <c r="FO214" s="8"/>
      <c r="FP214" s="8"/>
      <c r="FQ214" s="8"/>
      <c r="FR214" s="8"/>
      <c r="FS214" s="8"/>
      <c r="FT214" s="8"/>
      <c r="FU214" s="8"/>
      <c r="FV214" s="8"/>
      <c r="FW214" s="8"/>
      <c r="FX214" s="8"/>
      <c r="FY214" s="8"/>
      <c r="FZ214" s="8"/>
      <c r="GA214" s="8"/>
      <c r="GB214" s="8"/>
      <c r="GC214" s="8"/>
      <c r="GD214" s="8"/>
      <c r="GE214" s="8"/>
      <c r="GF214" s="8"/>
      <c r="GG214" s="8"/>
      <c r="GH214" s="8"/>
      <c r="GI214" s="8"/>
      <c r="GJ214" s="8"/>
      <c r="GK214" s="8"/>
      <c r="GL214" s="8"/>
      <c r="GM214" s="8"/>
      <c r="GN214" s="8"/>
      <c r="GO214" s="8"/>
      <c r="GP214" s="8"/>
      <c r="GQ214" s="8"/>
      <c r="GR214" s="8"/>
      <c r="GS214" s="8"/>
      <c r="GT214" s="8"/>
      <c r="GU214" s="8"/>
      <c r="GV214" s="8"/>
      <c r="GW214" s="8"/>
      <c r="GX214" s="8"/>
      <c r="GY214" s="8"/>
      <c r="GZ214" s="8"/>
      <c r="HA214" s="8"/>
      <c r="HB214" s="8"/>
      <c r="HC214" s="8"/>
      <c r="HD214" s="8"/>
      <c r="HE214" s="8"/>
      <c r="HF214" s="8"/>
      <c r="HG214" s="8"/>
      <c r="HH214" s="8"/>
      <c r="HI214" s="8"/>
      <c r="HJ214" s="8"/>
      <c r="HK214" s="8"/>
      <c r="HL214" s="8"/>
      <c r="HM214" s="8"/>
      <c r="HN214" s="8"/>
      <c r="HO214" s="8"/>
      <c r="HP214" s="8"/>
      <c r="HQ214" s="8"/>
      <c r="HR214" s="8"/>
      <c r="HS214" s="8"/>
      <c r="HT214" s="8"/>
      <c r="HU214" s="8"/>
      <c r="HV214" s="8"/>
      <c r="HW214" s="8"/>
      <c r="HX214" s="8"/>
      <c r="HY214" s="8"/>
      <c r="HZ214" s="8"/>
      <c r="IA214" s="8"/>
      <c r="IB214" s="8"/>
      <c r="IC214" s="8"/>
      <c r="ID214" s="8"/>
      <c r="IE214" s="8"/>
      <c r="IF214" s="8"/>
      <c r="IG214" s="8"/>
      <c r="IH214" s="8"/>
      <c r="II214" s="8"/>
      <c r="IJ214" s="8"/>
      <c r="IK214" s="8"/>
      <c r="IL214" s="8"/>
      <c r="IM214" s="8"/>
    </row>
    <row r="215" spans="6:247">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c r="CG215" s="8"/>
      <c r="CH215" s="8"/>
      <c r="CI215" s="8"/>
      <c r="CJ215" s="8"/>
      <c r="CK215" s="8"/>
      <c r="CL215" s="8"/>
      <c r="CM215" s="8"/>
      <c r="CN215" s="8"/>
      <c r="CO215" s="8"/>
      <c r="CP215" s="8"/>
      <c r="CQ215" s="8"/>
      <c r="CR215" s="8"/>
      <c r="CS215" s="8"/>
      <c r="CT215" s="8"/>
      <c r="CU215" s="8"/>
      <c r="CV215" s="8"/>
      <c r="CW215" s="8"/>
      <c r="CX215" s="8"/>
      <c r="CY215" s="8"/>
      <c r="CZ215" s="8"/>
      <c r="DA215" s="8"/>
      <c r="DB215" s="8"/>
      <c r="DC215" s="8"/>
      <c r="DD215" s="8"/>
      <c r="DE215" s="8"/>
      <c r="DF215" s="8"/>
      <c r="DG215" s="8"/>
      <c r="DH215" s="8"/>
      <c r="DI215" s="8"/>
      <c r="DJ215" s="8"/>
      <c r="DK215" s="8"/>
      <c r="DL215" s="8"/>
      <c r="DM215" s="8"/>
      <c r="DN215" s="8"/>
      <c r="DO215" s="8"/>
      <c r="DP215" s="8"/>
      <c r="DQ215" s="8"/>
      <c r="DR215" s="8"/>
      <c r="DS215" s="8"/>
      <c r="DT215" s="8"/>
      <c r="DU215" s="8"/>
      <c r="DV215" s="8"/>
      <c r="DW215" s="8"/>
      <c r="DX215" s="8"/>
      <c r="DY215" s="8"/>
      <c r="DZ215" s="8"/>
      <c r="EA215" s="8"/>
      <c r="EB215" s="8"/>
      <c r="EC215" s="8"/>
      <c r="ED215" s="8"/>
      <c r="EE215" s="8"/>
      <c r="EF215" s="8"/>
      <c r="EG215" s="8"/>
      <c r="EH215" s="8"/>
      <c r="EI215" s="8"/>
      <c r="EJ215" s="8"/>
      <c r="EK215" s="8"/>
      <c r="EL215" s="8"/>
      <c r="EM215" s="8"/>
      <c r="EN215" s="8"/>
      <c r="EO215" s="8"/>
      <c r="EP215" s="8"/>
      <c r="EQ215" s="8"/>
      <c r="ER215" s="8"/>
      <c r="ES215" s="8"/>
      <c r="ET215" s="8"/>
      <c r="EU215" s="8"/>
      <c r="EV215" s="8"/>
      <c r="EW215" s="8"/>
      <c r="EX215" s="8"/>
      <c r="EY215" s="8"/>
      <c r="EZ215" s="8"/>
      <c r="FA215" s="8"/>
      <c r="FB215" s="8"/>
      <c r="FC215" s="8"/>
      <c r="FD215" s="8"/>
      <c r="FE215" s="8"/>
      <c r="FF215" s="8"/>
      <c r="FG215" s="8"/>
      <c r="FH215" s="8"/>
      <c r="FI215" s="8"/>
      <c r="FJ215" s="8"/>
      <c r="FK215" s="8"/>
      <c r="FL215" s="8"/>
      <c r="FM215" s="8"/>
      <c r="FN215" s="8"/>
      <c r="FO215" s="8"/>
      <c r="FP215" s="8"/>
      <c r="FQ215" s="8"/>
      <c r="FR215" s="8"/>
      <c r="FS215" s="8"/>
      <c r="FT215" s="8"/>
      <c r="FU215" s="8"/>
      <c r="FV215" s="8"/>
      <c r="FW215" s="8"/>
      <c r="FX215" s="8"/>
      <c r="FY215" s="8"/>
      <c r="FZ215" s="8"/>
      <c r="GA215" s="8"/>
      <c r="GB215" s="8"/>
      <c r="GC215" s="8"/>
      <c r="GD215" s="8"/>
      <c r="GE215" s="8"/>
      <c r="GF215" s="8"/>
      <c r="GG215" s="8"/>
      <c r="GH215" s="8"/>
      <c r="GI215" s="8"/>
      <c r="GJ215" s="8"/>
      <c r="GK215" s="8"/>
      <c r="GL215" s="8"/>
      <c r="GM215" s="8"/>
      <c r="GN215" s="8"/>
      <c r="GO215" s="8"/>
      <c r="GP215" s="8"/>
      <c r="GQ215" s="8"/>
      <c r="GR215" s="8"/>
      <c r="GS215" s="8"/>
      <c r="GT215" s="8"/>
      <c r="GU215" s="8"/>
      <c r="GV215" s="8"/>
      <c r="GW215" s="8"/>
      <c r="GX215" s="8"/>
      <c r="GY215" s="8"/>
      <c r="GZ215" s="8"/>
      <c r="HA215" s="8"/>
      <c r="HB215" s="8"/>
      <c r="HC215" s="8"/>
      <c r="HD215" s="8"/>
      <c r="HE215" s="8"/>
      <c r="HF215" s="8"/>
      <c r="HG215" s="8"/>
      <c r="HH215" s="8"/>
      <c r="HI215" s="8"/>
      <c r="HJ215" s="8"/>
      <c r="HK215" s="8"/>
      <c r="HL215" s="8"/>
      <c r="HM215" s="8"/>
      <c r="HN215" s="8"/>
      <c r="HO215" s="8"/>
      <c r="HP215" s="8"/>
      <c r="HQ215" s="8"/>
      <c r="HR215" s="8"/>
      <c r="HS215" s="8"/>
      <c r="HT215" s="8"/>
      <c r="HU215" s="8"/>
      <c r="HV215" s="8"/>
      <c r="HW215" s="8"/>
      <c r="HX215" s="8"/>
      <c r="HY215" s="8"/>
      <c r="HZ215" s="8"/>
      <c r="IA215" s="8"/>
      <c r="IB215" s="8"/>
      <c r="IC215" s="8"/>
      <c r="ID215" s="8"/>
      <c r="IE215" s="8"/>
      <c r="IF215" s="8"/>
      <c r="IG215" s="8"/>
      <c r="IH215" s="8"/>
      <c r="II215" s="8"/>
      <c r="IJ215" s="8"/>
      <c r="IK215" s="8"/>
      <c r="IL215" s="8"/>
      <c r="IM215" s="8"/>
    </row>
    <row r="216" spans="6:247">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c r="CG216" s="8"/>
      <c r="CH216" s="8"/>
      <c r="CI216" s="8"/>
      <c r="CJ216" s="8"/>
      <c r="CK216" s="8"/>
      <c r="CL216" s="8"/>
      <c r="CM216" s="8"/>
      <c r="CN216" s="8"/>
      <c r="CO216" s="8"/>
      <c r="CP216" s="8"/>
      <c r="CQ216" s="8"/>
      <c r="CR216" s="8"/>
      <c r="CS216" s="8"/>
      <c r="CT216" s="8"/>
      <c r="CU216" s="8"/>
      <c r="CV216" s="8"/>
      <c r="CW216" s="8"/>
      <c r="CX216" s="8"/>
      <c r="CY216" s="8"/>
      <c r="CZ216" s="8"/>
      <c r="DA216" s="8"/>
      <c r="DB216" s="8"/>
      <c r="DC216" s="8"/>
      <c r="DD216" s="8"/>
      <c r="DE216" s="8"/>
      <c r="DF216" s="8"/>
      <c r="DG216" s="8"/>
      <c r="DH216" s="8"/>
      <c r="DI216" s="8"/>
      <c r="DJ216" s="8"/>
      <c r="DK216" s="8"/>
      <c r="DL216" s="8"/>
      <c r="DM216" s="8"/>
      <c r="DN216" s="8"/>
      <c r="DO216" s="8"/>
      <c r="DP216" s="8"/>
      <c r="DQ216" s="8"/>
      <c r="DR216" s="8"/>
      <c r="DS216" s="8"/>
      <c r="DT216" s="8"/>
      <c r="DU216" s="8"/>
      <c r="DV216" s="8"/>
      <c r="DW216" s="8"/>
      <c r="DX216" s="8"/>
      <c r="DY216" s="8"/>
      <c r="DZ216" s="8"/>
      <c r="EA216" s="8"/>
      <c r="EB216" s="8"/>
      <c r="EC216" s="8"/>
      <c r="ED216" s="8"/>
      <c r="EE216" s="8"/>
      <c r="EF216" s="8"/>
      <c r="EG216" s="8"/>
      <c r="EH216" s="8"/>
      <c r="EI216" s="8"/>
      <c r="EJ216" s="8"/>
      <c r="EK216" s="8"/>
      <c r="EL216" s="8"/>
      <c r="EM216" s="8"/>
      <c r="EN216" s="8"/>
      <c r="EO216" s="8"/>
      <c r="EP216" s="8"/>
      <c r="EQ216" s="8"/>
      <c r="ER216" s="8"/>
      <c r="ES216" s="8"/>
      <c r="ET216" s="8"/>
      <c r="EU216" s="8"/>
      <c r="EV216" s="8"/>
      <c r="EW216" s="8"/>
      <c r="EX216" s="8"/>
      <c r="EY216" s="8"/>
      <c r="EZ216" s="8"/>
      <c r="FA216" s="8"/>
      <c r="FB216" s="8"/>
      <c r="FC216" s="8"/>
      <c r="FD216" s="8"/>
      <c r="FE216" s="8"/>
      <c r="FF216" s="8"/>
      <c r="FG216" s="8"/>
      <c r="FH216" s="8"/>
      <c r="FI216" s="8"/>
      <c r="FJ216" s="8"/>
      <c r="FK216" s="8"/>
      <c r="FL216" s="8"/>
      <c r="FM216" s="8"/>
      <c r="FN216" s="8"/>
      <c r="FO216" s="8"/>
      <c r="FP216" s="8"/>
      <c r="FQ216" s="8"/>
      <c r="FR216" s="8"/>
      <c r="FS216" s="8"/>
      <c r="FT216" s="8"/>
      <c r="FU216" s="8"/>
      <c r="FV216" s="8"/>
      <c r="FW216" s="8"/>
      <c r="FX216" s="8"/>
      <c r="FY216" s="8"/>
      <c r="FZ216" s="8"/>
      <c r="GA216" s="8"/>
      <c r="GB216" s="8"/>
      <c r="GC216" s="8"/>
      <c r="GD216" s="8"/>
      <c r="GE216" s="8"/>
      <c r="GF216" s="8"/>
      <c r="GG216" s="8"/>
      <c r="GH216" s="8"/>
      <c r="GI216" s="8"/>
      <c r="GJ216" s="8"/>
      <c r="GK216" s="8"/>
      <c r="GL216" s="8"/>
      <c r="GM216" s="8"/>
      <c r="GN216" s="8"/>
      <c r="GO216" s="8"/>
      <c r="GP216" s="8"/>
      <c r="GQ216" s="8"/>
      <c r="GR216" s="8"/>
      <c r="GS216" s="8"/>
      <c r="GT216" s="8"/>
      <c r="GU216" s="8"/>
      <c r="GV216" s="8"/>
      <c r="GW216" s="8"/>
      <c r="GX216" s="8"/>
      <c r="GY216" s="8"/>
      <c r="GZ216" s="8"/>
      <c r="HA216" s="8"/>
      <c r="HB216" s="8"/>
      <c r="HC216" s="8"/>
      <c r="HD216" s="8"/>
      <c r="HE216" s="8"/>
      <c r="HF216" s="8"/>
      <c r="HG216" s="8"/>
      <c r="HH216" s="8"/>
      <c r="HI216" s="8"/>
      <c r="HJ216" s="8"/>
      <c r="HK216" s="8"/>
      <c r="HL216" s="8"/>
      <c r="HM216" s="8"/>
      <c r="HN216" s="8"/>
      <c r="HO216" s="8"/>
      <c r="HP216" s="8"/>
      <c r="HQ216" s="8"/>
      <c r="HR216" s="8"/>
      <c r="HS216" s="8"/>
      <c r="HT216" s="8"/>
      <c r="HU216" s="8"/>
      <c r="HV216" s="8"/>
      <c r="HW216" s="8"/>
      <c r="HX216" s="8"/>
      <c r="HY216" s="8"/>
      <c r="HZ216" s="8"/>
      <c r="IA216" s="8"/>
      <c r="IB216" s="8"/>
      <c r="IC216" s="8"/>
      <c r="ID216" s="8"/>
      <c r="IE216" s="8"/>
      <c r="IF216" s="8"/>
      <c r="IG216" s="8"/>
      <c r="IH216" s="8"/>
      <c r="II216" s="8"/>
      <c r="IJ216" s="8"/>
      <c r="IK216" s="8"/>
      <c r="IL216" s="8"/>
      <c r="IM216" s="8"/>
    </row>
    <row r="217" spans="6:247">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c r="CO217" s="8"/>
      <c r="CP217" s="8"/>
      <c r="CQ217" s="8"/>
      <c r="CR217" s="8"/>
      <c r="CS217" s="8"/>
      <c r="CT217" s="8"/>
      <c r="CU217" s="8"/>
      <c r="CV217" s="8"/>
      <c r="CW217" s="8"/>
      <c r="CX217" s="8"/>
      <c r="CY217" s="8"/>
      <c r="CZ217" s="8"/>
      <c r="DA217" s="8"/>
      <c r="DB217" s="8"/>
      <c r="DC217" s="8"/>
      <c r="DD217" s="8"/>
      <c r="DE217" s="8"/>
      <c r="DF217" s="8"/>
      <c r="DG217" s="8"/>
      <c r="DH217" s="8"/>
      <c r="DI217" s="8"/>
      <c r="DJ217" s="8"/>
      <c r="DK217" s="8"/>
      <c r="DL217" s="8"/>
      <c r="DM217" s="8"/>
      <c r="DN217" s="8"/>
      <c r="DO217" s="8"/>
      <c r="DP217" s="8"/>
      <c r="DQ217" s="8"/>
      <c r="DR217" s="8"/>
      <c r="DS217" s="8"/>
      <c r="DT217" s="8"/>
      <c r="DU217" s="8"/>
      <c r="DV217" s="8"/>
      <c r="DW217" s="8"/>
      <c r="DX217" s="8"/>
      <c r="DY217" s="8"/>
      <c r="DZ217" s="8"/>
      <c r="EA217" s="8"/>
      <c r="EB217" s="8"/>
      <c r="EC217" s="8"/>
      <c r="ED217" s="8"/>
      <c r="EE217" s="8"/>
      <c r="EF217" s="8"/>
      <c r="EG217" s="8"/>
      <c r="EH217" s="8"/>
      <c r="EI217" s="8"/>
      <c r="EJ217" s="8"/>
      <c r="EK217" s="8"/>
      <c r="EL217" s="8"/>
      <c r="EM217" s="8"/>
      <c r="EN217" s="8"/>
      <c r="EO217" s="8"/>
      <c r="EP217" s="8"/>
      <c r="EQ217" s="8"/>
      <c r="ER217" s="8"/>
      <c r="ES217" s="8"/>
      <c r="ET217" s="8"/>
      <c r="EU217" s="8"/>
      <c r="EV217" s="8"/>
      <c r="EW217" s="8"/>
      <c r="EX217" s="8"/>
      <c r="EY217" s="8"/>
      <c r="EZ217" s="8"/>
      <c r="FA217" s="8"/>
      <c r="FB217" s="8"/>
      <c r="FC217" s="8"/>
      <c r="FD217" s="8"/>
      <c r="FE217" s="8"/>
      <c r="FF217" s="8"/>
      <c r="FG217" s="8"/>
      <c r="FH217" s="8"/>
      <c r="FI217" s="8"/>
      <c r="FJ217" s="8"/>
      <c r="FK217" s="8"/>
      <c r="FL217" s="8"/>
      <c r="FM217" s="8"/>
      <c r="FN217" s="8"/>
      <c r="FO217" s="8"/>
      <c r="FP217" s="8"/>
      <c r="FQ217" s="8"/>
      <c r="FR217" s="8"/>
      <c r="FS217" s="8"/>
      <c r="FT217" s="8"/>
      <c r="FU217" s="8"/>
      <c r="FV217" s="8"/>
      <c r="FW217" s="8"/>
      <c r="FX217" s="8"/>
      <c r="FY217" s="8"/>
      <c r="FZ217" s="8"/>
      <c r="GA217" s="8"/>
      <c r="GB217" s="8"/>
      <c r="GC217" s="8"/>
      <c r="GD217" s="8"/>
      <c r="GE217" s="8"/>
      <c r="GF217" s="8"/>
      <c r="GG217" s="8"/>
      <c r="GH217" s="8"/>
      <c r="GI217" s="8"/>
      <c r="GJ217" s="8"/>
      <c r="GK217" s="8"/>
      <c r="GL217" s="8"/>
      <c r="GM217" s="8"/>
      <c r="GN217" s="8"/>
      <c r="GO217" s="8"/>
      <c r="GP217" s="8"/>
      <c r="GQ217" s="8"/>
      <c r="GR217" s="8"/>
      <c r="GS217" s="8"/>
      <c r="GT217" s="8"/>
      <c r="GU217" s="8"/>
      <c r="GV217" s="8"/>
      <c r="GW217" s="8"/>
      <c r="GX217" s="8"/>
      <c r="GY217" s="8"/>
      <c r="GZ217" s="8"/>
      <c r="HA217" s="8"/>
      <c r="HB217" s="8"/>
      <c r="HC217" s="8"/>
      <c r="HD217" s="8"/>
      <c r="HE217" s="8"/>
      <c r="HF217" s="8"/>
      <c r="HG217" s="8"/>
      <c r="HH217" s="8"/>
      <c r="HI217" s="8"/>
      <c r="HJ217" s="8"/>
      <c r="HK217" s="8"/>
      <c r="HL217" s="8"/>
      <c r="HM217" s="8"/>
      <c r="HN217" s="8"/>
      <c r="HO217" s="8"/>
      <c r="HP217" s="8"/>
      <c r="HQ217" s="8"/>
      <c r="HR217" s="8"/>
      <c r="HS217" s="8"/>
      <c r="HT217" s="8"/>
      <c r="HU217" s="8"/>
      <c r="HV217" s="8"/>
      <c r="HW217" s="8"/>
      <c r="HX217" s="8"/>
      <c r="HY217" s="8"/>
      <c r="HZ217" s="8"/>
      <c r="IA217" s="8"/>
      <c r="IB217" s="8"/>
      <c r="IC217" s="8"/>
      <c r="ID217" s="8"/>
      <c r="IE217" s="8"/>
      <c r="IF217" s="8"/>
      <c r="IG217" s="8"/>
      <c r="IH217" s="8"/>
      <c r="II217" s="8"/>
      <c r="IJ217" s="8"/>
      <c r="IK217" s="8"/>
      <c r="IL217" s="8"/>
      <c r="IM217" s="8"/>
    </row>
    <row r="218" spans="6:247">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c r="CG218" s="8"/>
      <c r="CH218" s="8"/>
      <c r="CI218" s="8"/>
      <c r="CJ218" s="8"/>
      <c r="CK218" s="8"/>
      <c r="CL218" s="8"/>
      <c r="CM218" s="8"/>
      <c r="CN218" s="8"/>
      <c r="CO218" s="8"/>
      <c r="CP218" s="8"/>
      <c r="CQ218" s="8"/>
      <c r="CR218" s="8"/>
      <c r="CS218" s="8"/>
      <c r="CT218" s="8"/>
      <c r="CU218" s="8"/>
      <c r="CV218" s="8"/>
      <c r="CW218" s="8"/>
      <c r="CX218" s="8"/>
      <c r="CY218" s="8"/>
      <c r="CZ218" s="8"/>
      <c r="DA218" s="8"/>
      <c r="DB218" s="8"/>
      <c r="DC218" s="8"/>
      <c r="DD218" s="8"/>
      <c r="DE218" s="8"/>
      <c r="DF218" s="8"/>
      <c r="DG218" s="8"/>
      <c r="DH218" s="8"/>
      <c r="DI218" s="8"/>
      <c r="DJ218" s="8"/>
      <c r="DK218" s="8"/>
      <c r="DL218" s="8"/>
      <c r="DM218" s="8"/>
      <c r="DN218" s="8"/>
      <c r="DO218" s="8"/>
      <c r="DP218" s="8"/>
      <c r="DQ218" s="8"/>
      <c r="DR218" s="8"/>
      <c r="DS218" s="8"/>
      <c r="DT218" s="8"/>
      <c r="DU218" s="8"/>
      <c r="DV218" s="8"/>
      <c r="DW218" s="8"/>
      <c r="DX218" s="8"/>
      <c r="DY218" s="8"/>
      <c r="DZ218" s="8"/>
      <c r="EA218" s="8"/>
      <c r="EB218" s="8"/>
      <c r="EC218" s="8"/>
      <c r="ED218" s="8"/>
      <c r="EE218" s="8"/>
      <c r="EF218" s="8"/>
      <c r="EG218" s="8"/>
      <c r="EH218" s="8"/>
      <c r="EI218" s="8"/>
      <c r="EJ218" s="8"/>
      <c r="EK218" s="8"/>
      <c r="EL218" s="8"/>
      <c r="EM218" s="8"/>
      <c r="EN218" s="8"/>
      <c r="EO218" s="8"/>
      <c r="EP218" s="8"/>
      <c r="EQ218" s="8"/>
      <c r="ER218" s="8"/>
      <c r="ES218" s="8"/>
      <c r="ET218" s="8"/>
      <c r="EU218" s="8"/>
      <c r="EV218" s="8"/>
      <c r="EW218" s="8"/>
      <c r="EX218" s="8"/>
      <c r="EY218" s="8"/>
      <c r="EZ218" s="8"/>
      <c r="FA218" s="8"/>
      <c r="FB218" s="8"/>
      <c r="FC218" s="8"/>
      <c r="FD218" s="8"/>
      <c r="FE218" s="8"/>
      <c r="FF218" s="8"/>
      <c r="FG218" s="8"/>
      <c r="FH218" s="8"/>
      <c r="FI218" s="8"/>
      <c r="FJ218" s="8"/>
      <c r="FK218" s="8"/>
      <c r="FL218" s="8"/>
      <c r="FM218" s="8"/>
      <c r="FN218" s="8"/>
      <c r="FO218" s="8"/>
      <c r="FP218" s="8"/>
      <c r="FQ218" s="8"/>
      <c r="FR218" s="8"/>
      <c r="FS218" s="8"/>
      <c r="FT218" s="8"/>
      <c r="FU218" s="8"/>
      <c r="FV218" s="8"/>
      <c r="FW218" s="8"/>
      <c r="FX218" s="8"/>
      <c r="FY218" s="8"/>
      <c r="FZ218" s="8"/>
      <c r="GA218" s="8"/>
      <c r="GB218" s="8"/>
      <c r="GC218" s="8"/>
      <c r="GD218" s="8"/>
      <c r="GE218" s="8"/>
      <c r="GF218" s="8"/>
      <c r="GG218" s="8"/>
      <c r="GH218" s="8"/>
      <c r="GI218" s="8"/>
      <c r="GJ218" s="8"/>
      <c r="GK218" s="8"/>
      <c r="GL218" s="8"/>
      <c r="GM218" s="8"/>
      <c r="GN218" s="8"/>
      <c r="GO218" s="8"/>
      <c r="GP218" s="8"/>
      <c r="GQ218" s="8"/>
      <c r="GR218" s="8"/>
      <c r="GS218" s="8"/>
      <c r="GT218" s="8"/>
      <c r="GU218" s="8"/>
      <c r="GV218" s="8"/>
      <c r="GW218" s="8"/>
      <c r="GX218" s="8"/>
      <c r="GY218" s="8"/>
      <c r="GZ218" s="8"/>
      <c r="HA218" s="8"/>
      <c r="HB218" s="8"/>
      <c r="HC218" s="8"/>
      <c r="HD218" s="8"/>
      <c r="HE218" s="8"/>
      <c r="HF218" s="8"/>
      <c r="HG218" s="8"/>
      <c r="HH218" s="8"/>
      <c r="HI218" s="8"/>
      <c r="HJ218" s="8"/>
      <c r="HK218" s="8"/>
      <c r="HL218" s="8"/>
      <c r="HM218" s="8"/>
      <c r="HN218" s="8"/>
      <c r="HO218" s="8"/>
      <c r="HP218" s="8"/>
      <c r="HQ218" s="8"/>
      <c r="HR218" s="8"/>
      <c r="HS218" s="8"/>
      <c r="HT218" s="8"/>
      <c r="HU218" s="8"/>
      <c r="HV218" s="8"/>
      <c r="HW218" s="8"/>
      <c r="HX218" s="8"/>
      <c r="HY218" s="8"/>
      <c r="HZ218" s="8"/>
      <c r="IA218" s="8"/>
      <c r="IB218" s="8"/>
      <c r="IC218" s="8"/>
      <c r="ID218" s="8"/>
      <c r="IE218" s="8"/>
      <c r="IF218" s="8"/>
      <c r="IG218" s="8"/>
      <c r="IH218" s="8"/>
      <c r="II218" s="8"/>
      <c r="IJ218" s="8"/>
      <c r="IK218" s="8"/>
      <c r="IL218" s="8"/>
      <c r="IM218" s="8"/>
    </row>
    <row r="219" spans="6:247">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c r="CG219" s="8"/>
      <c r="CH219" s="8"/>
      <c r="CI219" s="8"/>
      <c r="CJ219" s="8"/>
      <c r="CK219" s="8"/>
      <c r="CL219" s="8"/>
      <c r="CM219" s="8"/>
      <c r="CN219" s="8"/>
      <c r="CO219" s="8"/>
      <c r="CP219" s="8"/>
      <c r="CQ219" s="8"/>
      <c r="CR219" s="8"/>
      <c r="CS219" s="8"/>
      <c r="CT219" s="8"/>
      <c r="CU219" s="8"/>
      <c r="CV219" s="8"/>
      <c r="CW219" s="8"/>
      <c r="CX219" s="8"/>
      <c r="CY219" s="8"/>
      <c r="CZ219" s="8"/>
      <c r="DA219" s="8"/>
      <c r="DB219" s="8"/>
      <c r="DC219" s="8"/>
      <c r="DD219" s="8"/>
      <c r="DE219" s="8"/>
      <c r="DF219" s="8"/>
      <c r="DG219" s="8"/>
      <c r="DH219" s="8"/>
      <c r="DI219" s="8"/>
      <c r="DJ219" s="8"/>
      <c r="DK219" s="8"/>
      <c r="DL219" s="8"/>
      <c r="DM219" s="8"/>
      <c r="DN219" s="8"/>
      <c r="DO219" s="8"/>
      <c r="DP219" s="8"/>
      <c r="DQ219" s="8"/>
      <c r="DR219" s="8"/>
      <c r="DS219" s="8"/>
      <c r="DT219" s="8"/>
      <c r="DU219" s="8"/>
      <c r="DV219" s="8"/>
      <c r="DW219" s="8"/>
      <c r="DX219" s="8"/>
      <c r="DY219" s="8"/>
      <c r="DZ219" s="8"/>
      <c r="EA219" s="8"/>
      <c r="EB219" s="8"/>
      <c r="EC219" s="8"/>
      <c r="ED219" s="8"/>
      <c r="EE219" s="8"/>
      <c r="EF219" s="8"/>
      <c r="EG219" s="8"/>
      <c r="EH219" s="8"/>
      <c r="EI219" s="8"/>
      <c r="EJ219" s="8"/>
      <c r="EK219" s="8"/>
      <c r="EL219" s="8"/>
      <c r="EM219" s="8"/>
      <c r="EN219" s="8"/>
      <c r="EO219" s="8"/>
      <c r="EP219" s="8"/>
      <c r="EQ219" s="8"/>
      <c r="ER219" s="8"/>
      <c r="ES219" s="8"/>
      <c r="ET219" s="8"/>
      <c r="EU219" s="8"/>
      <c r="EV219" s="8"/>
      <c r="EW219" s="8"/>
      <c r="EX219" s="8"/>
      <c r="EY219" s="8"/>
      <c r="EZ219" s="8"/>
      <c r="FA219" s="8"/>
      <c r="FB219" s="8"/>
      <c r="FC219" s="8"/>
      <c r="FD219" s="8"/>
      <c r="FE219" s="8"/>
      <c r="FF219" s="8"/>
      <c r="FG219" s="8"/>
      <c r="FH219" s="8"/>
      <c r="FI219" s="8"/>
      <c r="FJ219" s="8"/>
      <c r="FK219" s="8"/>
      <c r="FL219" s="8"/>
      <c r="FM219" s="8"/>
      <c r="FN219" s="8"/>
      <c r="FO219" s="8"/>
      <c r="FP219" s="8"/>
      <c r="FQ219" s="8"/>
      <c r="FR219" s="8"/>
      <c r="FS219" s="8"/>
      <c r="FT219" s="8"/>
      <c r="FU219" s="8"/>
      <c r="FV219" s="8"/>
      <c r="FW219" s="8"/>
      <c r="FX219" s="8"/>
      <c r="FY219" s="8"/>
      <c r="FZ219" s="8"/>
      <c r="GA219" s="8"/>
      <c r="GB219" s="8"/>
      <c r="GC219" s="8"/>
      <c r="GD219" s="8"/>
      <c r="GE219" s="8"/>
      <c r="GF219" s="8"/>
      <c r="GG219" s="8"/>
      <c r="GH219" s="8"/>
      <c r="GI219" s="8"/>
      <c r="GJ219" s="8"/>
      <c r="GK219" s="8"/>
      <c r="GL219" s="8"/>
      <c r="GM219" s="8"/>
      <c r="GN219" s="8"/>
      <c r="GO219" s="8"/>
      <c r="GP219" s="8"/>
      <c r="GQ219" s="8"/>
      <c r="GR219" s="8"/>
      <c r="GS219" s="8"/>
      <c r="GT219" s="8"/>
      <c r="GU219" s="8"/>
      <c r="GV219" s="8"/>
      <c r="GW219" s="8"/>
      <c r="GX219" s="8"/>
      <c r="GY219" s="8"/>
      <c r="GZ219" s="8"/>
      <c r="HA219" s="8"/>
      <c r="HB219" s="8"/>
      <c r="HC219" s="8"/>
      <c r="HD219" s="8"/>
      <c r="HE219" s="8"/>
      <c r="HF219" s="8"/>
      <c r="HG219" s="8"/>
      <c r="HH219" s="8"/>
      <c r="HI219" s="8"/>
      <c r="HJ219" s="8"/>
      <c r="HK219" s="8"/>
      <c r="HL219" s="8"/>
      <c r="HM219" s="8"/>
      <c r="HN219" s="8"/>
      <c r="HO219" s="8"/>
      <c r="HP219" s="8"/>
      <c r="HQ219" s="8"/>
      <c r="HR219" s="8"/>
      <c r="HS219" s="8"/>
      <c r="HT219" s="8"/>
      <c r="HU219" s="8"/>
      <c r="HV219" s="8"/>
      <c r="HW219" s="8"/>
      <c r="HX219" s="8"/>
      <c r="HY219" s="8"/>
      <c r="HZ219" s="8"/>
      <c r="IA219" s="8"/>
      <c r="IB219" s="8"/>
      <c r="IC219" s="8"/>
      <c r="ID219" s="8"/>
      <c r="IE219" s="8"/>
      <c r="IF219" s="8"/>
      <c r="IG219" s="8"/>
      <c r="IH219" s="8"/>
      <c r="II219" s="8"/>
      <c r="IJ219" s="8"/>
      <c r="IK219" s="8"/>
      <c r="IL219" s="8"/>
      <c r="IM219" s="8"/>
    </row>
    <row r="220" spans="6:247">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c r="CG220" s="8"/>
      <c r="CH220" s="8"/>
      <c r="CI220" s="8"/>
      <c r="CJ220" s="8"/>
      <c r="CK220" s="8"/>
      <c r="CL220" s="8"/>
      <c r="CM220" s="8"/>
      <c r="CN220" s="8"/>
      <c r="CO220" s="8"/>
      <c r="CP220" s="8"/>
      <c r="CQ220" s="8"/>
      <c r="CR220" s="8"/>
      <c r="CS220" s="8"/>
      <c r="CT220" s="8"/>
      <c r="CU220" s="8"/>
      <c r="CV220" s="8"/>
      <c r="CW220" s="8"/>
      <c r="CX220" s="8"/>
      <c r="CY220" s="8"/>
      <c r="CZ220" s="8"/>
      <c r="DA220" s="8"/>
      <c r="DB220" s="8"/>
      <c r="DC220" s="8"/>
      <c r="DD220" s="8"/>
      <c r="DE220" s="8"/>
      <c r="DF220" s="8"/>
      <c r="DG220" s="8"/>
      <c r="DH220" s="8"/>
      <c r="DI220" s="8"/>
      <c r="DJ220" s="8"/>
      <c r="DK220" s="8"/>
      <c r="DL220" s="8"/>
      <c r="DM220" s="8"/>
      <c r="DN220" s="8"/>
      <c r="DO220" s="8"/>
      <c r="DP220" s="8"/>
      <c r="DQ220" s="8"/>
      <c r="DR220" s="8"/>
      <c r="DS220" s="8"/>
      <c r="DT220" s="8"/>
      <c r="DU220" s="8"/>
      <c r="DV220" s="8"/>
      <c r="DW220" s="8"/>
      <c r="DX220" s="8"/>
      <c r="DY220" s="8"/>
      <c r="DZ220" s="8"/>
      <c r="EA220" s="8"/>
      <c r="EB220" s="8"/>
      <c r="EC220" s="8"/>
      <c r="ED220" s="8"/>
      <c r="EE220" s="8"/>
      <c r="EF220" s="8"/>
      <c r="EG220" s="8"/>
      <c r="EH220" s="8"/>
      <c r="EI220" s="8"/>
      <c r="EJ220" s="8"/>
      <c r="EK220" s="8"/>
      <c r="EL220" s="8"/>
      <c r="EM220" s="8"/>
      <c r="EN220" s="8"/>
      <c r="EO220" s="8"/>
      <c r="EP220" s="8"/>
      <c r="EQ220" s="8"/>
      <c r="ER220" s="8"/>
      <c r="ES220" s="8"/>
      <c r="ET220" s="8"/>
      <c r="EU220" s="8"/>
      <c r="EV220" s="8"/>
      <c r="EW220" s="8"/>
      <c r="EX220" s="8"/>
      <c r="EY220" s="8"/>
      <c r="EZ220" s="8"/>
      <c r="FA220" s="8"/>
      <c r="FB220" s="8"/>
      <c r="FC220" s="8"/>
      <c r="FD220" s="8"/>
      <c r="FE220" s="8"/>
      <c r="FF220" s="8"/>
      <c r="FG220" s="8"/>
      <c r="FH220" s="8"/>
      <c r="FI220" s="8"/>
      <c r="FJ220" s="8"/>
      <c r="FK220" s="8"/>
      <c r="FL220" s="8"/>
      <c r="FM220" s="8"/>
      <c r="FN220" s="8"/>
      <c r="FO220" s="8"/>
      <c r="FP220" s="8"/>
      <c r="FQ220" s="8"/>
      <c r="FR220" s="8"/>
      <c r="FS220" s="8"/>
      <c r="FT220" s="8"/>
      <c r="FU220" s="8"/>
      <c r="FV220" s="8"/>
      <c r="FW220" s="8"/>
      <c r="FX220" s="8"/>
      <c r="FY220" s="8"/>
      <c r="FZ220" s="8"/>
      <c r="GA220" s="8"/>
      <c r="GB220" s="8"/>
      <c r="GC220" s="8"/>
      <c r="GD220" s="8"/>
      <c r="GE220" s="8"/>
      <c r="GF220" s="8"/>
      <c r="GG220" s="8"/>
      <c r="GH220" s="8"/>
      <c r="GI220" s="8"/>
      <c r="GJ220" s="8"/>
      <c r="GK220" s="8"/>
      <c r="GL220" s="8"/>
      <c r="GM220" s="8"/>
      <c r="GN220" s="8"/>
      <c r="GO220" s="8"/>
      <c r="GP220" s="8"/>
      <c r="GQ220" s="8"/>
      <c r="GR220" s="8"/>
      <c r="GS220" s="8"/>
      <c r="GT220" s="8"/>
      <c r="GU220" s="8"/>
      <c r="GV220" s="8"/>
      <c r="GW220" s="8"/>
      <c r="GX220" s="8"/>
      <c r="GY220" s="8"/>
      <c r="GZ220" s="8"/>
      <c r="HA220" s="8"/>
      <c r="HB220" s="8"/>
      <c r="HC220" s="8"/>
      <c r="HD220" s="8"/>
      <c r="HE220" s="8"/>
      <c r="HF220" s="8"/>
      <c r="HG220" s="8"/>
      <c r="HH220" s="8"/>
      <c r="HI220" s="8"/>
      <c r="HJ220" s="8"/>
      <c r="HK220" s="8"/>
      <c r="HL220" s="8"/>
      <c r="HM220" s="8"/>
      <c r="HN220" s="8"/>
      <c r="HO220" s="8"/>
      <c r="HP220" s="8"/>
      <c r="HQ220" s="8"/>
      <c r="HR220" s="8"/>
      <c r="HS220" s="8"/>
      <c r="HT220" s="8"/>
      <c r="HU220" s="8"/>
      <c r="HV220" s="8"/>
      <c r="HW220" s="8"/>
      <c r="HX220" s="8"/>
      <c r="HY220" s="8"/>
      <c r="HZ220" s="8"/>
      <c r="IA220" s="8"/>
      <c r="IB220" s="8"/>
      <c r="IC220" s="8"/>
      <c r="ID220" s="8"/>
      <c r="IE220" s="8"/>
      <c r="IF220" s="8"/>
      <c r="IG220" s="8"/>
      <c r="IH220" s="8"/>
      <c r="II220" s="8"/>
      <c r="IJ220" s="8"/>
      <c r="IK220" s="8"/>
      <c r="IL220" s="8"/>
      <c r="IM220" s="8"/>
    </row>
    <row r="221" spans="6:247">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c r="CG221" s="8"/>
      <c r="CH221" s="8"/>
      <c r="CI221" s="8"/>
      <c r="CJ221" s="8"/>
      <c r="CK221" s="8"/>
      <c r="CL221" s="8"/>
      <c r="CM221" s="8"/>
      <c r="CN221" s="8"/>
      <c r="CO221" s="8"/>
      <c r="CP221" s="8"/>
      <c r="CQ221" s="8"/>
      <c r="CR221" s="8"/>
      <c r="CS221" s="8"/>
      <c r="CT221" s="8"/>
      <c r="CU221" s="8"/>
      <c r="CV221" s="8"/>
      <c r="CW221" s="8"/>
      <c r="CX221" s="8"/>
      <c r="CY221" s="8"/>
      <c r="CZ221" s="8"/>
      <c r="DA221" s="8"/>
      <c r="DB221" s="8"/>
      <c r="DC221" s="8"/>
      <c r="DD221" s="8"/>
      <c r="DE221" s="8"/>
      <c r="DF221" s="8"/>
      <c r="DG221" s="8"/>
      <c r="DH221" s="8"/>
      <c r="DI221" s="8"/>
      <c r="DJ221" s="8"/>
      <c r="DK221" s="8"/>
      <c r="DL221" s="8"/>
      <c r="DM221" s="8"/>
      <c r="DN221" s="8"/>
      <c r="DO221" s="8"/>
      <c r="DP221" s="8"/>
      <c r="DQ221" s="8"/>
      <c r="DR221" s="8"/>
      <c r="DS221" s="8"/>
      <c r="DT221" s="8"/>
      <c r="DU221" s="8"/>
      <c r="DV221" s="8"/>
      <c r="DW221" s="8"/>
      <c r="DX221" s="8"/>
      <c r="DY221" s="8"/>
      <c r="DZ221" s="8"/>
      <c r="EA221" s="8"/>
      <c r="EB221" s="8"/>
      <c r="EC221" s="8"/>
      <c r="ED221" s="8"/>
      <c r="EE221" s="8"/>
      <c r="EF221" s="8"/>
      <c r="EG221" s="8"/>
      <c r="EH221" s="8"/>
      <c r="EI221" s="8"/>
      <c r="EJ221" s="8"/>
      <c r="EK221" s="8"/>
      <c r="EL221" s="8"/>
      <c r="EM221" s="8"/>
      <c r="EN221" s="8"/>
      <c r="EO221" s="8"/>
      <c r="EP221" s="8"/>
      <c r="EQ221" s="8"/>
      <c r="ER221" s="8"/>
      <c r="ES221" s="8"/>
      <c r="ET221" s="8"/>
      <c r="EU221" s="8"/>
      <c r="EV221" s="8"/>
      <c r="EW221" s="8"/>
      <c r="EX221" s="8"/>
      <c r="EY221" s="8"/>
      <c r="EZ221" s="8"/>
      <c r="FA221" s="8"/>
      <c r="FB221" s="8"/>
      <c r="FC221" s="8"/>
      <c r="FD221" s="8"/>
      <c r="FE221" s="8"/>
      <c r="FF221" s="8"/>
      <c r="FG221" s="8"/>
      <c r="FH221" s="8"/>
      <c r="FI221" s="8"/>
      <c r="FJ221" s="8"/>
      <c r="FK221" s="8"/>
      <c r="FL221" s="8"/>
      <c r="FM221" s="8"/>
      <c r="FN221" s="8"/>
      <c r="FO221" s="8"/>
      <c r="FP221" s="8"/>
      <c r="FQ221" s="8"/>
      <c r="FR221" s="8"/>
      <c r="FS221" s="8"/>
      <c r="FT221" s="8"/>
      <c r="FU221" s="8"/>
      <c r="FV221" s="8"/>
      <c r="FW221" s="8"/>
      <c r="FX221" s="8"/>
      <c r="FY221" s="8"/>
      <c r="FZ221" s="8"/>
      <c r="GA221" s="8"/>
      <c r="GB221" s="8"/>
      <c r="GC221" s="8"/>
      <c r="GD221" s="8"/>
      <c r="GE221" s="8"/>
      <c r="GF221" s="8"/>
      <c r="GG221" s="8"/>
      <c r="GH221" s="8"/>
      <c r="GI221" s="8"/>
      <c r="GJ221" s="8"/>
      <c r="GK221" s="8"/>
      <c r="GL221" s="8"/>
      <c r="GM221" s="8"/>
      <c r="GN221" s="8"/>
      <c r="GO221" s="8"/>
      <c r="GP221" s="8"/>
      <c r="GQ221" s="8"/>
      <c r="GR221" s="8"/>
      <c r="GS221" s="8"/>
      <c r="GT221" s="8"/>
      <c r="GU221" s="8"/>
      <c r="GV221" s="8"/>
      <c r="GW221" s="8"/>
      <c r="GX221" s="8"/>
      <c r="GY221" s="8"/>
      <c r="GZ221" s="8"/>
      <c r="HA221" s="8"/>
      <c r="HB221" s="8"/>
      <c r="HC221" s="8"/>
      <c r="HD221" s="8"/>
      <c r="HE221" s="8"/>
      <c r="HF221" s="8"/>
      <c r="HG221" s="8"/>
      <c r="HH221" s="8"/>
      <c r="HI221" s="8"/>
      <c r="HJ221" s="8"/>
      <c r="HK221" s="8"/>
      <c r="HL221" s="8"/>
      <c r="HM221" s="8"/>
      <c r="HN221" s="8"/>
      <c r="HO221" s="8"/>
      <c r="HP221" s="8"/>
      <c r="HQ221" s="8"/>
      <c r="HR221" s="8"/>
      <c r="HS221" s="8"/>
      <c r="HT221" s="8"/>
      <c r="HU221" s="8"/>
      <c r="HV221" s="8"/>
      <c r="HW221" s="8"/>
      <c r="HX221" s="8"/>
      <c r="HY221" s="8"/>
      <c r="HZ221" s="8"/>
      <c r="IA221" s="8"/>
      <c r="IB221" s="8"/>
      <c r="IC221" s="8"/>
      <c r="ID221" s="8"/>
      <c r="IE221" s="8"/>
      <c r="IF221" s="8"/>
      <c r="IG221" s="8"/>
      <c r="IH221" s="8"/>
      <c r="II221" s="8"/>
      <c r="IJ221" s="8"/>
      <c r="IK221" s="8"/>
      <c r="IL221" s="8"/>
      <c r="IM221" s="8"/>
    </row>
    <row r="222" spans="6:247">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c r="CG222" s="8"/>
      <c r="CH222" s="8"/>
      <c r="CI222" s="8"/>
      <c r="CJ222" s="8"/>
      <c r="CK222" s="8"/>
      <c r="CL222" s="8"/>
      <c r="CM222" s="8"/>
      <c r="CN222" s="8"/>
      <c r="CO222" s="8"/>
      <c r="CP222" s="8"/>
      <c r="CQ222" s="8"/>
      <c r="CR222" s="8"/>
      <c r="CS222" s="8"/>
      <c r="CT222" s="8"/>
      <c r="CU222" s="8"/>
      <c r="CV222" s="8"/>
      <c r="CW222" s="8"/>
      <c r="CX222" s="8"/>
      <c r="CY222" s="8"/>
      <c r="CZ222" s="8"/>
      <c r="DA222" s="8"/>
      <c r="DB222" s="8"/>
      <c r="DC222" s="8"/>
      <c r="DD222" s="8"/>
      <c r="DE222" s="8"/>
      <c r="DF222" s="8"/>
      <c r="DG222" s="8"/>
      <c r="DH222" s="8"/>
      <c r="DI222" s="8"/>
      <c r="DJ222" s="8"/>
      <c r="DK222" s="8"/>
      <c r="DL222" s="8"/>
      <c r="DM222" s="8"/>
      <c r="DN222" s="8"/>
      <c r="DO222" s="8"/>
      <c r="DP222" s="8"/>
      <c r="DQ222" s="8"/>
      <c r="DR222" s="8"/>
      <c r="DS222" s="8"/>
      <c r="DT222" s="8"/>
      <c r="DU222" s="8"/>
      <c r="DV222" s="8"/>
      <c r="DW222" s="8"/>
      <c r="DX222" s="8"/>
      <c r="DY222" s="8"/>
      <c r="DZ222" s="8"/>
      <c r="EA222" s="8"/>
      <c r="EB222" s="8"/>
      <c r="EC222" s="8"/>
      <c r="ED222" s="8"/>
      <c r="EE222" s="8"/>
      <c r="EF222" s="8"/>
      <c r="EG222" s="8"/>
      <c r="EH222" s="8"/>
      <c r="EI222" s="8"/>
      <c r="EJ222" s="8"/>
      <c r="EK222" s="8"/>
      <c r="EL222" s="8"/>
      <c r="EM222" s="8"/>
      <c r="EN222" s="8"/>
      <c r="EO222" s="8"/>
      <c r="EP222" s="8"/>
      <c r="EQ222" s="8"/>
      <c r="ER222" s="8"/>
      <c r="ES222" s="8"/>
      <c r="ET222" s="8"/>
      <c r="EU222" s="8"/>
      <c r="EV222" s="8"/>
      <c r="EW222" s="8"/>
      <c r="EX222" s="8"/>
      <c r="EY222" s="8"/>
      <c r="EZ222" s="8"/>
      <c r="FA222" s="8"/>
      <c r="FB222" s="8"/>
      <c r="FC222" s="8"/>
      <c r="FD222" s="8"/>
      <c r="FE222" s="8"/>
      <c r="FF222" s="8"/>
      <c r="FG222" s="8"/>
      <c r="FH222" s="8"/>
      <c r="FI222" s="8"/>
      <c r="FJ222" s="8"/>
      <c r="FK222" s="8"/>
      <c r="FL222" s="8"/>
      <c r="FM222" s="8"/>
      <c r="FN222" s="8"/>
      <c r="FO222" s="8"/>
      <c r="FP222" s="8"/>
      <c r="FQ222" s="8"/>
      <c r="FR222" s="8"/>
      <c r="FS222" s="8"/>
      <c r="FT222" s="8"/>
      <c r="FU222" s="8"/>
      <c r="FV222" s="8"/>
      <c r="FW222" s="8"/>
      <c r="FX222" s="8"/>
      <c r="FY222" s="8"/>
      <c r="FZ222" s="8"/>
      <c r="GA222" s="8"/>
      <c r="GB222" s="8"/>
      <c r="GC222" s="8"/>
      <c r="GD222" s="8"/>
      <c r="GE222" s="8"/>
      <c r="GF222" s="8"/>
      <c r="GG222" s="8"/>
      <c r="GH222" s="8"/>
      <c r="GI222" s="8"/>
      <c r="GJ222" s="8"/>
      <c r="GK222" s="8"/>
      <c r="GL222" s="8"/>
      <c r="GM222" s="8"/>
      <c r="GN222" s="8"/>
      <c r="GO222" s="8"/>
      <c r="GP222" s="8"/>
      <c r="GQ222" s="8"/>
      <c r="GR222" s="8"/>
      <c r="GS222" s="8"/>
      <c r="GT222" s="8"/>
      <c r="GU222" s="8"/>
      <c r="GV222" s="8"/>
      <c r="GW222" s="8"/>
      <c r="GX222" s="8"/>
      <c r="GY222" s="8"/>
      <c r="GZ222" s="8"/>
      <c r="HA222" s="8"/>
      <c r="HB222" s="8"/>
      <c r="HC222" s="8"/>
      <c r="HD222" s="8"/>
      <c r="HE222" s="8"/>
      <c r="HF222" s="8"/>
      <c r="HG222" s="8"/>
      <c r="HH222" s="8"/>
      <c r="HI222" s="8"/>
      <c r="HJ222" s="8"/>
      <c r="HK222" s="8"/>
      <c r="HL222" s="8"/>
      <c r="HM222" s="8"/>
      <c r="HN222" s="8"/>
      <c r="HO222" s="8"/>
      <c r="HP222" s="8"/>
      <c r="HQ222" s="8"/>
      <c r="HR222" s="8"/>
      <c r="HS222" s="8"/>
      <c r="HT222" s="8"/>
      <c r="HU222" s="8"/>
      <c r="HV222" s="8"/>
      <c r="HW222" s="8"/>
      <c r="HX222" s="8"/>
      <c r="HY222" s="8"/>
      <c r="HZ222" s="8"/>
      <c r="IA222" s="8"/>
      <c r="IB222" s="8"/>
      <c r="IC222" s="8"/>
      <c r="ID222" s="8"/>
      <c r="IE222" s="8"/>
      <c r="IF222" s="8"/>
      <c r="IG222" s="8"/>
      <c r="IH222" s="8"/>
      <c r="II222" s="8"/>
      <c r="IJ222" s="8"/>
      <c r="IK222" s="8"/>
      <c r="IL222" s="8"/>
      <c r="IM222" s="8"/>
    </row>
    <row r="223" spans="6:247">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c r="CG223" s="8"/>
      <c r="CH223" s="8"/>
      <c r="CI223" s="8"/>
      <c r="CJ223" s="8"/>
      <c r="CK223" s="8"/>
      <c r="CL223" s="8"/>
      <c r="CM223" s="8"/>
      <c r="CN223" s="8"/>
      <c r="CO223" s="8"/>
      <c r="CP223" s="8"/>
      <c r="CQ223" s="8"/>
      <c r="CR223" s="8"/>
      <c r="CS223" s="8"/>
      <c r="CT223" s="8"/>
      <c r="CU223" s="8"/>
      <c r="CV223" s="8"/>
      <c r="CW223" s="8"/>
      <c r="CX223" s="8"/>
      <c r="CY223" s="8"/>
      <c r="CZ223" s="8"/>
      <c r="DA223" s="8"/>
      <c r="DB223" s="8"/>
      <c r="DC223" s="8"/>
      <c r="DD223" s="8"/>
      <c r="DE223" s="8"/>
      <c r="DF223" s="8"/>
      <c r="DG223" s="8"/>
      <c r="DH223" s="8"/>
      <c r="DI223" s="8"/>
      <c r="DJ223" s="8"/>
      <c r="DK223" s="8"/>
      <c r="DL223" s="8"/>
      <c r="DM223" s="8"/>
      <c r="DN223" s="8"/>
      <c r="DO223" s="8"/>
      <c r="DP223" s="8"/>
      <c r="DQ223" s="8"/>
      <c r="DR223" s="8"/>
      <c r="DS223" s="8"/>
      <c r="DT223" s="8"/>
      <c r="DU223" s="8"/>
      <c r="DV223" s="8"/>
      <c r="DW223" s="8"/>
      <c r="DX223" s="8"/>
      <c r="DY223" s="8"/>
      <c r="DZ223" s="8"/>
      <c r="EA223" s="8"/>
      <c r="EB223" s="8"/>
      <c r="EC223" s="8"/>
      <c r="ED223" s="8"/>
      <c r="EE223" s="8"/>
      <c r="EF223" s="8"/>
      <c r="EG223" s="8"/>
      <c r="EH223" s="8"/>
      <c r="EI223" s="8"/>
      <c r="EJ223" s="8"/>
      <c r="EK223" s="8"/>
      <c r="EL223" s="8"/>
      <c r="EM223" s="8"/>
      <c r="EN223" s="8"/>
      <c r="EO223" s="8"/>
      <c r="EP223" s="8"/>
      <c r="EQ223" s="8"/>
      <c r="ER223" s="8"/>
      <c r="ES223" s="8"/>
      <c r="ET223" s="8"/>
      <c r="EU223" s="8"/>
      <c r="EV223" s="8"/>
      <c r="EW223" s="8"/>
      <c r="EX223" s="8"/>
      <c r="EY223" s="8"/>
      <c r="EZ223" s="8"/>
      <c r="FA223" s="8"/>
      <c r="FB223" s="8"/>
      <c r="FC223" s="8"/>
      <c r="FD223" s="8"/>
      <c r="FE223" s="8"/>
      <c r="FF223" s="8"/>
      <c r="FG223" s="8"/>
      <c r="FH223" s="8"/>
      <c r="FI223" s="8"/>
      <c r="FJ223" s="8"/>
      <c r="FK223" s="8"/>
      <c r="FL223" s="8"/>
      <c r="FM223" s="8"/>
      <c r="FN223" s="8"/>
      <c r="FO223" s="8"/>
      <c r="FP223" s="8"/>
      <c r="FQ223" s="8"/>
      <c r="FR223" s="8"/>
      <c r="FS223" s="8"/>
      <c r="FT223" s="8"/>
      <c r="FU223" s="8"/>
      <c r="FV223" s="8"/>
      <c r="FW223" s="8"/>
      <c r="FX223" s="8"/>
      <c r="FY223" s="8"/>
      <c r="FZ223" s="8"/>
      <c r="GA223" s="8"/>
      <c r="GB223" s="8"/>
      <c r="GC223" s="8"/>
      <c r="GD223" s="8"/>
      <c r="GE223" s="8"/>
      <c r="GF223" s="8"/>
      <c r="GG223" s="8"/>
      <c r="GH223" s="8"/>
      <c r="GI223" s="8"/>
      <c r="GJ223" s="8"/>
      <c r="GK223" s="8"/>
      <c r="GL223" s="8"/>
      <c r="GM223" s="8"/>
      <c r="GN223" s="8"/>
      <c r="GO223" s="8"/>
      <c r="GP223" s="8"/>
      <c r="GQ223" s="8"/>
      <c r="GR223" s="8"/>
      <c r="GS223" s="8"/>
      <c r="GT223" s="8"/>
      <c r="GU223" s="8"/>
      <c r="GV223" s="8"/>
      <c r="GW223" s="8"/>
      <c r="GX223" s="8"/>
      <c r="GY223" s="8"/>
      <c r="GZ223" s="8"/>
      <c r="HA223" s="8"/>
      <c r="HB223" s="8"/>
      <c r="HC223" s="8"/>
      <c r="HD223" s="8"/>
      <c r="HE223" s="8"/>
      <c r="HF223" s="8"/>
      <c r="HG223" s="8"/>
      <c r="HH223" s="8"/>
      <c r="HI223" s="8"/>
      <c r="HJ223" s="8"/>
      <c r="HK223" s="8"/>
      <c r="HL223" s="8"/>
      <c r="HM223" s="8"/>
      <c r="HN223" s="8"/>
      <c r="HO223" s="8"/>
      <c r="HP223" s="8"/>
      <c r="HQ223" s="8"/>
      <c r="HR223" s="8"/>
      <c r="HS223" s="8"/>
      <c r="HT223" s="8"/>
      <c r="HU223" s="8"/>
      <c r="HV223" s="8"/>
      <c r="HW223" s="8"/>
      <c r="HX223" s="8"/>
      <c r="HY223" s="8"/>
      <c r="HZ223" s="8"/>
      <c r="IA223" s="8"/>
      <c r="IB223" s="8"/>
      <c r="IC223" s="8"/>
      <c r="ID223" s="8"/>
      <c r="IE223" s="8"/>
      <c r="IF223" s="8"/>
      <c r="IG223" s="8"/>
      <c r="IH223" s="8"/>
      <c r="II223" s="8"/>
      <c r="IJ223" s="8"/>
      <c r="IK223" s="8"/>
      <c r="IL223" s="8"/>
      <c r="IM223" s="8"/>
    </row>
    <row r="224" spans="6:247">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c r="DL224" s="8"/>
      <c r="DM224" s="8"/>
      <c r="DN224" s="8"/>
      <c r="DO224" s="8"/>
      <c r="DP224" s="8"/>
      <c r="DQ224" s="8"/>
      <c r="DR224" s="8"/>
      <c r="DS224" s="8"/>
      <c r="DT224" s="8"/>
      <c r="DU224" s="8"/>
      <c r="DV224" s="8"/>
      <c r="DW224" s="8"/>
      <c r="DX224" s="8"/>
      <c r="DY224" s="8"/>
      <c r="DZ224" s="8"/>
      <c r="EA224" s="8"/>
      <c r="EB224" s="8"/>
      <c r="EC224" s="8"/>
      <c r="ED224" s="8"/>
      <c r="EE224" s="8"/>
      <c r="EF224" s="8"/>
      <c r="EG224" s="8"/>
      <c r="EH224" s="8"/>
      <c r="EI224" s="8"/>
      <c r="EJ224" s="8"/>
      <c r="EK224" s="8"/>
      <c r="EL224" s="8"/>
      <c r="EM224" s="8"/>
      <c r="EN224" s="8"/>
      <c r="EO224" s="8"/>
      <c r="EP224" s="8"/>
      <c r="EQ224" s="8"/>
      <c r="ER224" s="8"/>
      <c r="ES224" s="8"/>
      <c r="ET224" s="8"/>
      <c r="EU224" s="8"/>
      <c r="EV224" s="8"/>
      <c r="EW224" s="8"/>
      <c r="EX224" s="8"/>
      <c r="EY224" s="8"/>
      <c r="EZ224" s="8"/>
      <c r="FA224" s="8"/>
      <c r="FB224" s="8"/>
      <c r="FC224" s="8"/>
      <c r="FD224" s="8"/>
      <c r="FE224" s="8"/>
      <c r="FF224" s="8"/>
      <c r="FG224" s="8"/>
      <c r="FH224" s="8"/>
      <c r="FI224" s="8"/>
      <c r="FJ224" s="8"/>
      <c r="FK224" s="8"/>
      <c r="FL224" s="8"/>
      <c r="FM224" s="8"/>
      <c r="FN224" s="8"/>
      <c r="FO224" s="8"/>
      <c r="FP224" s="8"/>
      <c r="FQ224" s="8"/>
      <c r="FR224" s="8"/>
      <c r="FS224" s="8"/>
      <c r="FT224" s="8"/>
      <c r="FU224" s="8"/>
      <c r="FV224" s="8"/>
      <c r="FW224" s="8"/>
      <c r="FX224" s="8"/>
      <c r="FY224" s="8"/>
      <c r="FZ224" s="8"/>
      <c r="GA224" s="8"/>
      <c r="GB224" s="8"/>
      <c r="GC224" s="8"/>
      <c r="GD224" s="8"/>
      <c r="GE224" s="8"/>
      <c r="GF224" s="8"/>
      <c r="GG224" s="8"/>
      <c r="GH224" s="8"/>
      <c r="GI224" s="8"/>
      <c r="GJ224" s="8"/>
      <c r="GK224" s="8"/>
      <c r="GL224" s="8"/>
      <c r="GM224" s="8"/>
      <c r="GN224" s="8"/>
      <c r="GO224" s="8"/>
      <c r="GP224" s="8"/>
      <c r="GQ224" s="8"/>
      <c r="GR224" s="8"/>
      <c r="GS224" s="8"/>
      <c r="GT224" s="8"/>
      <c r="GU224" s="8"/>
      <c r="GV224" s="8"/>
      <c r="GW224" s="8"/>
      <c r="GX224" s="8"/>
      <c r="GY224" s="8"/>
      <c r="GZ224" s="8"/>
      <c r="HA224" s="8"/>
      <c r="HB224" s="8"/>
      <c r="HC224" s="8"/>
      <c r="HD224" s="8"/>
      <c r="HE224" s="8"/>
      <c r="HF224" s="8"/>
      <c r="HG224" s="8"/>
      <c r="HH224" s="8"/>
      <c r="HI224" s="8"/>
      <c r="HJ224" s="8"/>
      <c r="HK224" s="8"/>
      <c r="HL224" s="8"/>
      <c r="HM224" s="8"/>
      <c r="HN224" s="8"/>
      <c r="HO224" s="8"/>
      <c r="HP224" s="8"/>
      <c r="HQ224" s="8"/>
      <c r="HR224" s="8"/>
      <c r="HS224" s="8"/>
      <c r="HT224" s="8"/>
      <c r="HU224" s="8"/>
      <c r="HV224" s="8"/>
      <c r="HW224" s="8"/>
      <c r="HX224" s="8"/>
      <c r="HY224" s="8"/>
      <c r="HZ224" s="8"/>
      <c r="IA224" s="8"/>
      <c r="IB224" s="8"/>
      <c r="IC224" s="8"/>
      <c r="ID224" s="8"/>
      <c r="IE224" s="8"/>
      <c r="IF224" s="8"/>
      <c r="IG224" s="8"/>
      <c r="IH224" s="8"/>
      <c r="II224" s="8"/>
      <c r="IJ224" s="8"/>
      <c r="IK224" s="8"/>
      <c r="IL224" s="8"/>
      <c r="IM224" s="8"/>
    </row>
    <row r="225" spans="6:247">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8"/>
      <c r="DS225" s="8"/>
      <c r="DT225" s="8"/>
      <c r="DU225" s="8"/>
      <c r="DV225" s="8"/>
      <c r="DW225" s="8"/>
      <c r="DX225" s="8"/>
      <c r="DY225" s="8"/>
      <c r="DZ225" s="8"/>
      <c r="EA225" s="8"/>
      <c r="EB225" s="8"/>
      <c r="EC225" s="8"/>
      <c r="ED225" s="8"/>
      <c r="EE225" s="8"/>
      <c r="EF225" s="8"/>
      <c r="EG225" s="8"/>
      <c r="EH225" s="8"/>
      <c r="EI225" s="8"/>
      <c r="EJ225" s="8"/>
      <c r="EK225" s="8"/>
      <c r="EL225" s="8"/>
      <c r="EM225" s="8"/>
      <c r="EN225" s="8"/>
      <c r="EO225" s="8"/>
      <c r="EP225" s="8"/>
      <c r="EQ225" s="8"/>
      <c r="ER225" s="8"/>
      <c r="ES225" s="8"/>
      <c r="ET225" s="8"/>
      <c r="EU225" s="8"/>
      <c r="EV225" s="8"/>
      <c r="EW225" s="8"/>
      <c r="EX225" s="8"/>
      <c r="EY225" s="8"/>
      <c r="EZ225" s="8"/>
      <c r="FA225" s="8"/>
      <c r="FB225" s="8"/>
      <c r="FC225" s="8"/>
      <c r="FD225" s="8"/>
      <c r="FE225" s="8"/>
      <c r="FF225" s="8"/>
      <c r="FG225" s="8"/>
      <c r="FH225" s="8"/>
      <c r="FI225" s="8"/>
      <c r="FJ225" s="8"/>
      <c r="FK225" s="8"/>
      <c r="FL225" s="8"/>
      <c r="FM225" s="8"/>
      <c r="FN225" s="8"/>
      <c r="FO225" s="8"/>
      <c r="FP225" s="8"/>
      <c r="FQ225" s="8"/>
      <c r="FR225" s="8"/>
      <c r="FS225" s="8"/>
      <c r="FT225" s="8"/>
      <c r="FU225" s="8"/>
      <c r="FV225" s="8"/>
      <c r="FW225" s="8"/>
      <c r="FX225" s="8"/>
      <c r="FY225" s="8"/>
      <c r="FZ225" s="8"/>
      <c r="GA225" s="8"/>
      <c r="GB225" s="8"/>
      <c r="GC225" s="8"/>
      <c r="GD225" s="8"/>
      <c r="GE225" s="8"/>
      <c r="GF225" s="8"/>
      <c r="GG225" s="8"/>
      <c r="GH225" s="8"/>
      <c r="GI225" s="8"/>
      <c r="GJ225" s="8"/>
      <c r="GK225" s="8"/>
      <c r="GL225" s="8"/>
      <c r="GM225" s="8"/>
      <c r="GN225" s="8"/>
      <c r="GO225" s="8"/>
      <c r="GP225" s="8"/>
      <c r="GQ225" s="8"/>
      <c r="GR225" s="8"/>
      <c r="GS225" s="8"/>
      <c r="GT225" s="8"/>
      <c r="GU225" s="8"/>
      <c r="GV225" s="8"/>
      <c r="GW225" s="8"/>
      <c r="GX225" s="8"/>
      <c r="GY225" s="8"/>
      <c r="GZ225" s="8"/>
      <c r="HA225" s="8"/>
      <c r="HB225" s="8"/>
      <c r="HC225" s="8"/>
      <c r="HD225" s="8"/>
      <c r="HE225" s="8"/>
      <c r="HF225" s="8"/>
      <c r="HG225" s="8"/>
      <c r="HH225" s="8"/>
      <c r="HI225" s="8"/>
      <c r="HJ225" s="8"/>
      <c r="HK225" s="8"/>
      <c r="HL225" s="8"/>
      <c r="HM225" s="8"/>
      <c r="HN225" s="8"/>
      <c r="HO225" s="8"/>
      <c r="HP225" s="8"/>
      <c r="HQ225" s="8"/>
      <c r="HR225" s="8"/>
      <c r="HS225" s="8"/>
      <c r="HT225" s="8"/>
      <c r="HU225" s="8"/>
      <c r="HV225" s="8"/>
      <c r="HW225" s="8"/>
      <c r="HX225" s="8"/>
      <c r="HY225" s="8"/>
      <c r="HZ225" s="8"/>
      <c r="IA225" s="8"/>
      <c r="IB225" s="8"/>
      <c r="IC225" s="8"/>
      <c r="ID225" s="8"/>
      <c r="IE225" s="8"/>
      <c r="IF225" s="8"/>
      <c r="IG225" s="8"/>
      <c r="IH225" s="8"/>
      <c r="II225" s="8"/>
      <c r="IJ225" s="8"/>
      <c r="IK225" s="8"/>
      <c r="IL225" s="8"/>
      <c r="IM225" s="8"/>
    </row>
    <row r="226" spans="6:247">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c r="CG226" s="8"/>
      <c r="CH226" s="8"/>
      <c r="CI226" s="8"/>
      <c r="CJ226" s="8"/>
      <c r="CK226" s="8"/>
      <c r="CL226" s="8"/>
      <c r="CM226" s="8"/>
      <c r="CN226" s="8"/>
      <c r="CO226" s="8"/>
      <c r="CP226" s="8"/>
      <c r="CQ226" s="8"/>
      <c r="CR226" s="8"/>
      <c r="CS226" s="8"/>
      <c r="CT226" s="8"/>
      <c r="CU226" s="8"/>
      <c r="CV226" s="8"/>
      <c r="CW226" s="8"/>
      <c r="CX226" s="8"/>
      <c r="CY226" s="8"/>
      <c r="CZ226" s="8"/>
      <c r="DA226" s="8"/>
      <c r="DB226" s="8"/>
      <c r="DC226" s="8"/>
      <c r="DD226" s="8"/>
      <c r="DE226" s="8"/>
      <c r="DF226" s="8"/>
      <c r="DG226" s="8"/>
      <c r="DH226" s="8"/>
      <c r="DI226" s="8"/>
      <c r="DJ226" s="8"/>
      <c r="DK226" s="8"/>
      <c r="DL226" s="8"/>
      <c r="DM226" s="8"/>
      <c r="DN226" s="8"/>
      <c r="DO226" s="8"/>
      <c r="DP226" s="8"/>
      <c r="DQ226" s="8"/>
      <c r="DR226" s="8"/>
      <c r="DS226" s="8"/>
      <c r="DT226" s="8"/>
      <c r="DU226" s="8"/>
      <c r="DV226" s="8"/>
      <c r="DW226" s="8"/>
      <c r="DX226" s="8"/>
      <c r="DY226" s="8"/>
      <c r="DZ226" s="8"/>
      <c r="EA226" s="8"/>
      <c r="EB226" s="8"/>
      <c r="EC226" s="8"/>
      <c r="ED226" s="8"/>
      <c r="EE226" s="8"/>
      <c r="EF226" s="8"/>
      <c r="EG226" s="8"/>
      <c r="EH226" s="8"/>
      <c r="EI226" s="8"/>
      <c r="EJ226" s="8"/>
      <c r="EK226" s="8"/>
      <c r="EL226" s="8"/>
      <c r="EM226" s="8"/>
      <c r="EN226" s="8"/>
      <c r="EO226" s="8"/>
      <c r="EP226" s="8"/>
      <c r="EQ226" s="8"/>
      <c r="ER226" s="8"/>
      <c r="ES226" s="8"/>
      <c r="ET226" s="8"/>
      <c r="EU226" s="8"/>
      <c r="EV226" s="8"/>
      <c r="EW226" s="8"/>
      <c r="EX226" s="8"/>
      <c r="EY226" s="8"/>
      <c r="EZ226" s="8"/>
      <c r="FA226" s="8"/>
      <c r="FB226" s="8"/>
      <c r="FC226" s="8"/>
      <c r="FD226" s="8"/>
      <c r="FE226" s="8"/>
      <c r="FF226" s="8"/>
      <c r="FG226" s="8"/>
      <c r="FH226" s="8"/>
      <c r="FI226" s="8"/>
      <c r="FJ226" s="8"/>
      <c r="FK226" s="8"/>
      <c r="FL226" s="8"/>
      <c r="FM226" s="8"/>
      <c r="FN226" s="8"/>
      <c r="FO226" s="8"/>
      <c r="FP226" s="8"/>
      <c r="FQ226" s="8"/>
      <c r="FR226" s="8"/>
      <c r="FS226" s="8"/>
      <c r="FT226" s="8"/>
      <c r="FU226" s="8"/>
      <c r="FV226" s="8"/>
      <c r="FW226" s="8"/>
      <c r="FX226" s="8"/>
      <c r="FY226" s="8"/>
      <c r="FZ226" s="8"/>
      <c r="GA226" s="8"/>
      <c r="GB226" s="8"/>
      <c r="GC226" s="8"/>
      <c r="GD226" s="8"/>
      <c r="GE226" s="8"/>
      <c r="GF226" s="8"/>
      <c r="GG226" s="8"/>
      <c r="GH226" s="8"/>
      <c r="GI226" s="8"/>
      <c r="GJ226" s="8"/>
      <c r="GK226" s="8"/>
      <c r="GL226" s="8"/>
      <c r="GM226" s="8"/>
      <c r="GN226" s="8"/>
      <c r="GO226" s="8"/>
      <c r="GP226" s="8"/>
      <c r="GQ226" s="8"/>
      <c r="GR226" s="8"/>
      <c r="GS226" s="8"/>
      <c r="GT226" s="8"/>
      <c r="GU226" s="8"/>
      <c r="GV226" s="8"/>
      <c r="GW226" s="8"/>
      <c r="GX226" s="8"/>
      <c r="GY226" s="8"/>
      <c r="GZ226" s="8"/>
      <c r="HA226" s="8"/>
      <c r="HB226" s="8"/>
      <c r="HC226" s="8"/>
      <c r="HD226" s="8"/>
      <c r="HE226" s="8"/>
      <c r="HF226" s="8"/>
      <c r="HG226" s="8"/>
      <c r="HH226" s="8"/>
      <c r="HI226" s="8"/>
      <c r="HJ226" s="8"/>
      <c r="HK226" s="8"/>
      <c r="HL226" s="8"/>
      <c r="HM226" s="8"/>
      <c r="HN226" s="8"/>
      <c r="HO226" s="8"/>
      <c r="HP226" s="8"/>
      <c r="HQ226" s="8"/>
      <c r="HR226" s="8"/>
      <c r="HS226" s="8"/>
      <c r="HT226" s="8"/>
      <c r="HU226" s="8"/>
      <c r="HV226" s="8"/>
      <c r="HW226" s="8"/>
      <c r="HX226" s="8"/>
      <c r="HY226" s="8"/>
      <c r="HZ226" s="8"/>
      <c r="IA226" s="8"/>
      <c r="IB226" s="8"/>
      <c r="IC226" s="8"/>
      <c r="ID226" s="8"/>
      <c r="IE226" s="8"/>
      <c r="IF226" s="8"/>
      <c r="IG226" s="8"/>
      <c r="IH226" s="8"/>
      <c r="II226" s="8"/>
      <c r="IJ226" s="8"/>
      <c r="IK226" s="8"/>
      <c r="IL226" s="8"/>
      <c r="IM226" s="8"/>
    </row>
    <row r="227" spans="6:247">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8"/>
      <c r="DZ227" s="8"/>
      <c r="EA227" s="8"/>
      <c r="EB227" s="8"/>
      <c r="EC227" s="8"/>
      <c r="ED227" s="8"/>
      <c r="EE227" s="8"/>
      <c r="EF227" s="8"/>
      <c r="EG227" s="8"/>
      <c r="EH227" s="8"/>
      <c r="EI227" s="8"/>
      <c r="EJ227" s="8"/>
      <c r="EK227" s="8"/>
      <c r="EL227" s="8"/>
      <c r="EM227" s="8"/>
      <c r="EN227" s="8"/>
      <c r="EO227" s="8"/>
      <c r="EP227" s="8"/>
      <c r="EQ227" s="8"/>
      <c r="ER227" s="8"/>
      <c r="ES227" s="8"/>
      <c r="ET227" s="8"/>
      <c r="EU227" s="8"/>
      <c r="EV227" s="8"/>
      <c r="EW227" s="8"/>
      <c r="EX227" s="8"/>
      <c r="EY227" s="8"/>
      <c r="EZ227" s="8"/>
      <c r="FA227" s="8"/>
      <c r="FB227" s="8"/>
      <c r="FC227" s="8"/>
      <c r="FD227" s="8"/>
      <c r="FE227" s="8"/>
      <c r="FF227" s="8"/>
      <c r="FG227" s="8"/>
      <c r="FH227" s="8"/>
      <c r="FI227" s="8"/>
      <c r="FJ227" s="8"/>
      <c r="FK227" s="8"/>
      <c r="FL227" s="8"/>
      <c r="FM227" s="8"/>
      <c r="FN227" s="8"/>
      <c r="FO227" s="8"/>
      <c r="FP227" s="8"/>
      <c r="FQ227" s="8"/>
      <c r="FR227" s="8"/>
      <c r="FS227" s="8"/>
      <c r="FT227" s="8"/>
      <c r="FU227" s="8"/>
      <c r="FV227" s="8"/>
      <c r="FW227" s="8"/>
      <c r="FX227" s="8"/>
      <c r="FY227" s="8"/>
      <c r="FZ227" s="8"/>
      <c r="GA227" s="8"/>
      <c r="GB227" s="8"/>
      <c r="GC227" s="8"/>
      <c r="GD227" s="8"/>
      <c r="GE227" s="8"/>
      <c r="GF227" s="8"/>
      <c r="GG227" s="8"/>
      <c r="GH227" s="8"/>
      <c r="GI227" s="8"/>
      <c r="GJ227" s="8"/>
      <c r="GK227" s="8"/>
      <c r="GL227" s="8"/>
      <c r="GM227" s="8"/>
      <c r="GN227" s="8"/>
      <c r="GO227" s="8"/>
      <c r="GP227" s="8"/>
      <c r="GQ227" s="8"/>
      <c r="GR227" s="8"/>
      <c r="GS227" s="8"/>
      <c r="GT227" s="8"/>
      <c r="GU227" s="8"/>
      <c r="GV227" s="8"/>
      <c r="GW227" s="8"/>
      <c r="GX227" s="8"/>
      <c r="GY227" s="8"/>
      <c r="GZ227" s="8"/>
      <c r="HA227" s="8"/>
      <c r="HB227" s="8"/>
      <c r="HC227" s="8"/>
      <c r="HD227" s="8"/>
      <c r="HE227" s="8"/>
      <c r="HF227" s="8"/>
      <c r="HG227" s="8"/>
      <c r="HH227" s="8"/>
      <c r="HI227" s="8"/>
      <c r="HJ227" s="8"/>
      <c r="HK227" s="8"/>
      <c r="HL227" s="8"/>
      <c r="HM227" s="8"/>
      <c r="HN227" s="8"/>
      <c r="HO227" s="8"/>
      <c r="HP227" s="8"/>
      <c r="HQ227" s="8"/>
      <c r="HR227" s="8"/>
      <c r="HS227" s="8"/>
      <c r="HT227" s="8"/>
      <c r="HU227" s="8"/>
      <c r="HV227" s="8"/>
      <c r="HW227" s="8"/>
      <c r="HX227" s="8"/>
      <c r="HY227" s="8"/>
      <c r="HZ227" s="8"/>
      <c r="IA227" s="8"/>
      <c r="IB227" s="8"/>
      <c r="IC227" s="8"/>
      <c r="ID227" s="8"/>
      <c r="IE227" s="8"/>
      <c r="IF227" s="8"/>
      <c r="IG227" s="8"/>
      <c r="IH227" s="8"/>
      <c r="II227" s="8"/>
      <c r="IJ227" s="8"/>
      <c r="IK227" s="8"/>
      <c r="IL227" s="8"/>
      <c r="IM227" s="8"/>
    </row>
    <row r="228" spans="6:247">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c r="CG228" s="8"/>
      <c r="CH228" s="8"/>
      <c r="CI228" s="8"/>
      <c r="CJ228" s="8"/>
      <c r="CK228" s="8"/>
      <c r="CL228" s="8"/>
      <c r="CM228" s="8"/>
      <c r="CN228" s="8"/>
      <c r="CO228" s="8"/>
      <c r="CP228" s="8"/>
      <c r="CQ228" s="8"/>
      <c r="CR228" s="8"/>
      <c r="CS228" s="8"/>
      <c r="CT228" s="8"/>
      <c r="CU228" s="8"/>
      <c r="CV228" s="8"/>
      <c r="CW228" s="8"/>
      <c r="CX228" s="8"/>
      <c r="CY228" s="8"/>
      <c r="CZ228" s="8"/>
      <c r="DA228" s="8"/>
      <c r="DB228" s="8"/>
      <c r="DC228" s="8"/>
      <c r="DD228" s="8"/>
      <c r="DE228" s="8"/>
      <c r="DF228" s="8"/>
      <c r="DG228" s="8"/>
      <c r="DH228" s="8"/>
      <c r="DI228" s="8"/>
      <c r="DJ228" s="8"/>
      <c r="DK228" s="8"/>
      <c r="DL228" s="8"/>
      <c r="DM228" s="8"/>
      <c r="DN228" s="8"/>
      <c r="DO228" s="8"/>
      <c r="DP228" s="8"/>
      <c r="DQ228" s="8"/>
      <c r="DR228" s="8"/>
      <c r="DS228" s="8"/>
      <c r="DT228" s="8"/>
      <c r="DU228" s="8"/>
      <c r="DV228" s="8"/>
      <c r="DW228" s="8"/>
      <c r="DX228" s="8"/>
      <c r="DY228" s="8"/>
      <c r="DZ228" s="8"/>
      <c r="EA228" s="8"/>
      <c r="EB228" s="8"/>
      <c r="EC228" s="8"/>
      <c r="ED228" s="8"/>
      <c r="EE228" s="8"/>
      <c r="EF228" s="8"/>
      <c r="EG228" s="8"/>
      <c r="EH228" s="8"/>
      <c r="EI228" s="8"/>
      <c r="EJ228" s="8"/>
      <c r="EK228" s="8"/>
      <c r="EL228" s="8"/>
      <c r="EM228" s="8"/>
      <c r="EN228" s="8"/>
      <c r="EO228" s="8"/>
      <c r="EP228" s="8"/>
      <c r="EQ228" s="8"/>
      <c r="ER228" s="8"/>
      <c r="ES228" s="8"/>
      <c r="ET228" s="8"/>
      <c r="EU228" s="8"/>
      <c r="EV228" s="8"/>
      <c r="EW228" s="8"/>
      <c r="EX228" s="8"/>
      <c r="EY228" s="8"/>
      <c r="EZ228" s="8"/>
      <c r="FA228" s="8"/>
      <c r="FB228" s="8"/>
      <c r="FC228" s="8"/>
      <c r="FD228" s="8"/>
      <c r="FE228" s="8"/>
      <c r="FF228" s="8"/>
      <c r="FG228" s="8"/>
      <c r="FH228" s="8"/>
      <c r="FI228" s="8"/>
      <c r="FJ228" s="8"/>
      <c r="FK228" s="8"/>
      <c r="FL228" s="8"/>
      <c r="FM228" s="8"/>
      <c r="FN228" s="8"/>
      <c r="FO228" s="8"/>
      <c r="FP228" s="8"/>
      <c r="FQ228" s="8"/>
      <c r="FR228" s="8"/>
      <c r="FS228" s="8"/>
      <c r="FT228" s="8"/>
      <c r="FU228" s="8"/>
      <c r="FV228" s="8"/>
      <c r="FW228" s="8"/>
      <c r="FX228" s="8"/>
      <c r="FY228" s="8"/>
      <c r="FZ228" s="8"/>
      <c r="GA228" s="8"/>
      <c r="GB228" s="8"/>
      <c r="GC228" s="8"/>
      <c r="GD228" s="8"/>
      <c r="GE228" s="8"/>
      <c r="GF228" s="8"/>
      <c r="GG228" s="8"/>
      <c r="GH228" s="8"/>
      <c r="GI228" s="8"/>
      <c r="GJ228" s="8"/>
      <c r="GK228" s="8"/>
      <c r="GL228" s="8"/>
      <c r="GM228" s="8"/>
      <c r="GN228" s="8"/>
      <c r="GO228" s="8"/>
      <c r="GP228" s="8"/>
      <c r="GQ228" s="8"/>
      <c r="GR228" s="8"/>
      <c r="GS228" s="8"/>
      <c r="GT228" s="8"/>
      <c r="GU228" s="8"/>
      <c r="GV228" s="8"/>
      <c r="GW228" s="8"/>
      <c r="GX228" s="8"/>
      <c r="GY228" s="8"/>
      <c r="GZ228" s="8"/>
      <c r="HA228" s="8"/>
      <c r="HB228" s="8"/>
      <c r="HC228" s="8"/>
      <c r="HD228" s="8"/>
      <c r="HE228" s="8"/>
      <c r="HF228" s="8"/>
      <c r="HG228" s="8"/>
      <c r="HH228" s="8"/>
      <c r="HI228" s="8"/>
      <c r="HJ228" s="8"/>
      <c r="HK228" s="8"/>
      <c r="HL228" s="8"/>
      <c r="HM228" s="8"/>
      <c r="HN228" s="8"/>
      <c r="HO228" s="8"/>
      <c r="HP228" s="8"/>
      <c r="HQ228" s="8"/>
      <c r="HR228" s="8"/>
      <c r="HS228" s="8"/>
      <c r="HT228" s="8"/>
      <c r="HU228" s="8"/>
      <c r="HV228" s="8"/>
      <c r="HW228" s="8"/>
      <c r="HX228" s="8"/>
      <c r="HY228" s="8"/>
      <c r="HZ228" s="8"/>
      <c r="IA228" s="8"/>
      <c r="IB228" s="8"/>
      <c r="IC228" s="8"/>
      <c r="ID228" s="8"/>
      <c r="IE228" s="8"/>
      <c r="IF228" s="8"/>
      <c r="IG228" s="8"/>
      <c r="IH228" s="8"/>
      <c r="II228" s="8"/>
      <c r="IJ228" s="8"/>
      <c r="IK228" s="8"/>
      <c r="IL228" s="8"/>
      <c r="IM228" s="8"/>
    </row>
    <row r="229" spans="6:247">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c r="CG229" s="8"/>
      <c r="CH229" s="8"/>
      <c r="CI229" s="8"/>
      <c r="CJ229" s="8"/>
      <c r="CK229" s="8"/>
      <c r="CL229" s="8"/>
      <c r="CM229" s="8"/>
      <c r="CN229" s="8"/>
      <c r="CO229" s="8"/>
      <c r="CP229" s="8"/>
      <c r="CQ229" s="8"/>
      <c r="CR229" s="8"/>
      <c r="CS229" s="8"/>
      <c r="CT229" s="8"/>
      <c r="CU229" s="8"/>
      <c r="CV229" s="8"/>
      <c r="CW229" s="8"/>
      <c r="CX229" s="8"/>
      <c r="CY229" s="8"/>
      <c r="CZ229" s="8"/>
      <c r="DA229" s="8"/>
      <c r="DB229" s="8"/>
      <c r="DC229" s="8"/>
      <c r="DD229" s="8"/>
      <c r="DE229" s="8"/>
      <c r="DF229" s="8"/>
      <c r="DG229" s="8"/>
      <c r="DH229" s="8"/>
      <c r="DI229" s="8"/>
      <c r="DJ229" s="8"/>
      <c r="DK229" s="8"/>
      <c r="DL229" s="8"/>
      <c r="DM229" s="8"/>
      <c r="DN229" s="8"/>
      <c r="DO229" s="8"/>
      <c r="DP229" s="8"/>
      <c r="DQ229" s="8"/>
      <c r="DR229" s="8"/>
      <c r="DS229" s="8"/>
      <c r="DT229" s="8"/>
      <c r="DU229" s="8"/>
      <c r="DV229" s="8"/>
      <c r="DW229" s="8"/>
      <c r="DX229" s="8"/>
      <c r="DY229" s="8"/>
      <c r="DZ229" s="8"/>
      <c r="EA229" s="8"/>
      <c r="EB229" s="8"/>
      <c r="EC229" s="8"/>
      <c r="ED229" s="8"/>
      <c r="EE229" s="8"/>
      <c r="EF229" s="8"/>
      <c r="EG229" s="8"/>
      <c r="EH229" s="8"/>
      <c r="EI229" s="8"/>
      <c r="EJ229" s="8"/>
      <c r="EK229" s="8"/>
      <c r="EL229" s="8"/>
      <c r="EM229" s="8"/>
      <c r="EN229" s="8"/>
      <c r="EO229" s="8"/>
      <c r="EP229" s="8"/>
      <c r="EQ229" s="8"/>
      <c r="ER229" s="8"/>
      <c r="ES229" s="8"/>
      <c r="ET229" s="8"/>
      <c r="EU229" s="8"/>
      <c r="EV229" s="8"/>
      <c r="EW229" s="8"/>
      <c r="EX229" s="8"/>
      <c r="EY229" s="8"/>
      <c r="EZ229" s="8"/>
      <c r="FA229" s="8"/>
      <c r="FB229" s="8"/>
      <c r="FC229" s="8"/>
      <c r="FD229" s="8"/>
      <c r="FE229" s="8"/>
      <c r="FF229" s="8"/>
      <c r="FG229" s="8"/>
      <c r="FH229" s="8"/>
      <c r="FI229" s="8"/>
      <c r="FJ229" s="8"/>
      <c r="FK229" s="8"/>
      <c r="FL229" s="8"/>
      <c r="FM229" s="8"/>
      <c r="FN229" s="8"/>
      <c r="FO229" s="8"/>
      <c r="FP229" s="8"/>
      <c r="FQ229" s="8"/>
      <c r="FR229" s="8"/>
      <c r="FS229" s="8"/>
      <c r="FT229" s="8"/>
      <c r="FU229" s="8"/>
      <c r="FV229" s="8"/>
      <c r="FW229" s="8"/>
      <c r="FX229" s="8"/>
      <c r="FY229" s="8"/>
      <c r="FZ229" s="8"/>
      <c r="GA229" s="8"/>
      <c r="GB229" s="8"/>
      <c r="GC229" s="8"/>
      <c r="GD229" s="8"/>
      <c r="GE229" s="8"/>
      <c r="GF229" s="8"/>
      <c r="GG229" s="8"/>
      <c r="GH229" s="8"/>
      <c r="GI229" s="8"/>
      <c r="GJ229" s="8"/>
      <c r="GK229" s="8"/>
      <c r="GL229" s="8"/>
      <c r="GM229" s="8"/>
      <c r="GN229" s="8"/>
      <c r="GO229" s="8"/>
      <c r="GP229" s="8"/>
      <c r="GQ229" s="8"/>
      <c r="GR229" s="8"/>
      <c r="GS229" s="8"/>
      <c r="GT229" s="8"/>
      <c r="GU229" s="8"/>
      <c r="GV229" s="8"/>
      <c r="GW229" s="8"/>
      <c r="GX229" s="8"/>
      <c r="GY229" s="8"/>
      <c r="GZ229" s="8"/>
      <c r="HA229" s="8"/>
      <c r="HB229" s="8"/>
      <c r="HC229" s="8"/>
      <c r="HD229" s="8"/>
      <c r="HE229" s="8"/>
      <c r="HF229" s="8"/>
      <c r="HG229" s="8"/>
      <c r="HH229" s="8"/>
      <c r="HI229" s="8"/>
      <c r="HJ229" s="8"/>
      <c r="HK229" s="8"/>
      <c r="HL229" s="8"/>
      <c r="HM229" s="8"/>
      <c r="HN229" s="8"/>
      <c r="HO229" s="8"/>
      <c r="HP229" s="8"/>
      <c r="HQ229" s="8"/>
      <c r="HR229" s="8"/>
      <c r="HS229" s="8"/>
      <c r="HT229" s="8"/>
      <c r="HU229" s="8"/>
      <c r="HV229" s="8"/>
      <c r="HW229" s="8"/>
      <c r="HX229" s="8"/>
      <c r="HY229" s="8"/>
      <c r="HZ229" s="8"/>
      <c r="IA229" s="8"/>
      <c r="IB229" s="8"/>
      <c r="IC229" s="8"/>
      <c r="ID229" s="8"/>
      <c r="IE229" s="8"/>
      <c r="IF229" s="8"/>
      <c r="IG229" s="8"/>
      <c r="IH229" s="8"/>
      <c r="II229" s="8"/>
      <c r="IJ229" s="8"/>
      <c r="IK229" s="8"/>
      <c r="IL229" s="8"/>
      <c r="IM229" s="8"/>
    </row>
    <row r="230" spans="6:247">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c r="CG230" s="8"/>
      <c r="CH230" s="8"/>
      <c r="CI230" s="8"/>
      <c r="CJ230" s="8"/>
      <c r="CK230" s="8"/>
      <c r="CL230" s="8"/>
      <c r="CM230" s="8"/>
      <c r="CN230" s="8"/>
      <c r="CO230" s="8"/>
      <c r="CP230" s="8"/>
      <c r="CQ230" s="8"/>
      <c r="CR230" s="8"/>
      <c r="CS230" s="8"/>
      <c r="CT230" s="8"/>
      <c r="CU230" s="8"/>
      <c r="CV230" s="8"/>
      <c r="CW230" s="8"/>
      <c r="CX230" s="8"/>
      <c r="CY230" s="8"/>
      <c r="CZ230" s="8"/>
      <c r="DA230" s="8"/>
      <c r="DB230" s="8"/>
      <c r="DC230" s="8"/>
      <c r="DD230" s="8"/>
      <c r="DE230" s="8"/>
      <c r="DF230" s="8"/>
      <c r="DG230" s="8"/>
      <c r="DH230" s="8"/>
      <c r="DI230" s="8"/>
      <c r="DJ230" s="8"/>
      <c r="DK230" s="8"/>
      <c r="DL230" s="8"/>
      <c r="DM230" s="8"/>
      <c r="DN230" s="8"/>
      <c r="DO230" s="8"/>
      <c r="DP230" s="8"/>
      <c r="DQ230" s="8"/>
      <c r="DR230" s="8"/>
      <c r="DS230" s="8"/>
      <c r="DT230" s="8"/>
      <c r="DU230" s="8"/>
      <c r="DV230" s="8"/>
      <c r="DW230" s="8"/>
      <c r="DX230" s="8"/>
      <c r="DY230" s="8"/>
      <c r="DZ230" s="8"/>
      <c r="EA230" s="8"/>
      <c r="EB230" s="8"/>
      <c r="EC230" s="8"/>
      <c r="ED230" s="8"/>
      <c r="EE230" s="8"/>
      <c r="EF230" s="8"/>
      <c r="EG230" s="8"/>
      <c r="EH230" s="8"/>
      <c r="EI230" s="8"/>
      <c r="EJ230" s="8"/>
      <c r="EK230" s="8"/>
      <c r="EL230" s="8"/>
      <c r="EM230" s="8"/>
      <c r="EN230" s="8"/>
      <c r="EO230" s="8"/>
      <c r="EP230" s="8"/>
      <c r="EQ230" s="8"/>
      <c r="ER230" s="8"/>
      <c r="ES230" s="8"/>
      <c r="ET230" s="8"/>
      <c r="EU230" s="8"/>
      <c r="EV230" s="8"/>
      <c r="EW230" s="8"/>
      <c r="EX230" s="8"/>
      <c r="EY230" s="8"/>
      <c r="EZ230" s="8"/>
      <c r="FA230" s="8"/>
      <c r="FB230" s="8"/>
      <c r="FC230" s="8"/>
      <c r="FD230" s="8"/>
      <c r="FE230" s="8"/>
      <c r="FF230" s="8"/>
      <c r="FG230" s="8"/>
      <c r="FH230" s="8"/>
      <c r="FI230" s="8"/>
      <c r="FJ230" s="8"/>
      <c r="FK230" s="8"/>
      <c r="FL230" s="8"/>
      <c r="FM230" s="8"/>
      <c r="FN230" s="8"/>
      <c r="FO230" s="8"/>
      <c r="FP230" s="8"/>
      <c r="FQ230" s="8"/>
      <c r="FR230" s="8"/>
      <c r="FS230" s="8"/>
      <c r="FT230" s="8"/>
      <c r="FU230" s="8"/>
      <c r="FV230" s="8"/>
      <c r="FW230" s="8"/>
      <c r="FX230" s="8"/>
      <c r="FY230" s="8"/>
      <c r="FZ230" s="8"/>
      <c r="GA230" s="8"/>
      <c r="GB230" s="8"/>
      <c r="GC230" s="8"/>
      <c r="GD230" s="8"/>
      <c r="GE230" s="8"/>
      <c r="GF230" s="8"/>
      <c r="GG230" s="8"/>
      <c r="GH230" s="8"/>
      <c r="GI230" s="8"/>
      <c r="GJ230" s="8"/>
      <c r="GK230" s="8"/>
      <c r="GL230" s="8"/>
      <c r="GM230" s="8"/>
      <c r="GN230" s="8"/>
      <c r="GO230" s="8"/>
      <c r="GP230" s="8"/>
      <c r="GQ230" s="8"/>
      <c r="GR230" s="8"/>
      <c r="GS230" s="8"/>
      <c r="GT230" s="8"/>
      <c r="GU230" s="8"/>
      <c r="GV230" s="8"/>
      <c r="GW230" s="8"/>
      <c r="GX230" s="8"/>
      <c r="GY230" s="8"/>
      <c r="GZ230" s="8"/>
      <c r="HA230" s="8"/>
      <c r="HB230" s="8"/>
      <c r="HC230" s="8"/>
      <c r="HD230" s="8"/>
      <c r="HE230" s="8"/>
      <c r="HF230" s="8"/>
      <c r="HG230" s="8"/>
      <c r="HH230" s="8"/>
      <c r="HI230" s="8"/>
      <c r="HJ230" s="8"/>
      <c r="HK230" s="8"/>
      <c r="HL230" s="8"/>
      <c r="HM230" s="8"/>
      <c r="HN230" s="8"/>
      <c r="HO230" s="8"/>
      <c r="HP230" s="8"/>
      <c r="HQ230" s="8"/>
      <c r="HR230" s="8"/>
      <c r="HS230" s="8"/>
      <c r="HT230" s="8"/>
      <c r="HU230" s="8"/>
      <c r="HV230" s="8"/>
      <c r="HW230" s="8"/>
      <c r="HX230" s="8"/>
      <c r="HY230" s="8"/>
      <c r="HZ230" s="8"/>
      <c r="IA230" s="8"/>
      <c r="IB230" s="8"/>
      <c r="IC230" s="8"/>
      <c r="ID230" s="8"/>
      <c r="IE230" s="8"/>
      <c r="IF230" s="8"/>
      <c r="IG230" s="8"/>
      <c r="IH230" s="8"/>
      <c r="II230" s="8"/>
      <c r="IJ230" s="8"/>
      <c r="IK230" s="8"/>
      <c r="IL230" s="8"/>
      <c r="IM230" s="8"/>
    </row>
    <row r="231" spans="6:247">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c r="CC231" s="8"/>
      <c r="CD231" s="8"/>
      <c r="CE231" s="8"/>
      <c r="CF231" s="8"/>
      <c r="CG231" s="8"/>
      <c r="CH231" s="8"/>
      <c r="CI231" s="8"/>
      <c r="CJ231" s="8"/>
      <c r="CK231" s="8"/>
      <c r="CL231" s="8"/>
      <c r="CM231" s="8"/>
      <c r="CN231" s="8"/>
      <c r="CO231" s="8"/>
      <c r="CP231" s="8"/>
      <c r="CQ231" s="8"/>
      <c r="CR231" s="8"/>
      <c r="CS231" s="8"/>
      <c r="CT231" s="8"/>
      <c r="CU231" s="8"/>
      <c r="CV231" s="8"/>
      <c r="CW231" s="8"/>
      <c r="CX231" s="8"/>
      <c r="CY231" s="8"/>
      <c r="CZ231" s="8"/>
      <c r="DA231" s="8"/>
      <c r="DB231" s="8"/>
      <c r="DC231" s="8"/>
      <c r="DD231" s="8"/>
      <c r="DE231" s="8"/>
      <c r="DF231" s="8"/>
      <c r="DG231" s="8"/>
      <c r="DH231" s="8"/>
      <c r="DI231" s="8"/>
      <c r="DJ231" s="8"/>
      <c r="DK231" s="8"/>
      <c r="DL231" s="8"/>
      <c r="DM231" s="8"/>
      <c r="DN231" s="8"/>
      <c r="DO231" s="8"/>
      <c r="DP231" s="8"/>
      <c r="DQ231" s="8"/>
      <c r="DR231" s="8"/>
      <c r="DS231" s="8"/>
      <c r="DT231" s="8"/>
      <c r="DU231" s="8"/>
      <c r="DV231" s="8"/>
      <c r="DW231" s="8"/>
      <c r="DX231" s="8"/>
      <c r="DY231" s="8"/>
      <c r="DZ231" s="8"/>
      <c r="EA231" s="8"/>
      <c r="EB231" s="8"/>
      <c r="EC231" s="8"/>
      <c r="ED231" s="8"/>
      <c r="EE231" s="8"/>
      <c r="EF231" s="8"/>
      <c r="EG231" s="8"/>
      <c r="EH231" s="8"/>
      <c r="EI231" s="8"/>
      <c r="EJ231" s="8"/>
      <c r="EK231" s="8"/>
      <c r="EL231" s="8"/>
      <c r="EM231" s="8"/>
      <c r="EN231" s="8"/>
      <c r="EO231" s="8"/>
      <c r="EP231" s="8"/>
      <c r="EQ231" s="8"/>
      <c r="ER231" s="8"/>
      <c r="ES231" s="8"/>
      <c r="ET231" s="8"/>
      <c r="EU231" s="8"/>
      <c r="EV231" s="8"/>
      <c r="EW231" s="8"/>
      <c r="EX231" s="8"/>
      <c r="EY231" s="8"/>
      <c r="EZ231" s="8"/>
      <c r="FA231" s="8"/>
      <c r="FB231" s="8"/>
      <c r="FC231" s="8"/>
      <c r="FD231" s="8"/>
      <c r="FE231" s="8"/>
      <c r="FF231" s="8"/>
      <c r="FG231" s="8"/>
      <c r="FH231" s="8"/>
      <c r="FI231" s="8"/>
      <c r="FJ231" s="8"/>
      <c r="FK231" s="8"/>
      <c r="FL231" s="8"/>
      <c r="FM231" s="8"/>
      <c r="FN231" s="8"/>
      <c r="FO231" s="8"/>
      <c r="FP231" s="8"/>
      <c r="FQ231" s="8"/>
      <c r="FR231" s="8"/>
      <c r="FS231" s="8"/>
      <c r="FT231" s="8"/>
      <c r="FU231" s="8"/>
      <c r="FV231" s="8"/>
      <c r="FW231" s="8"/>
      <c r="FX231" s="8"/>
      <c r="FY231" s="8"/>
      <c r="FZ231" s="8"/>
      <c r="GA231" s="8"/>
      <c r="GB231" s="8"/>
      <c r="GC231" s="8"/>
      <c r="GD231" s="8"/>
      <c r="GE231" s="8"/>
      <c r="GF231" s="8"/>
      <c r="GG231" s="8"/>
      <c r="GH231" s="8"/>
      <c r="GI231" s="8"/>
      <c r="GJ231" s="8"/>
      <c r="GK231" s="8"/>
      <c r="GL231" s="8"/>
      <c r="GM231" s="8"/>
      <c r="GN231" s="8"/>
      <c r="GO231" s="8"/>
      <c r="GP231" s="8"/>
      <c r="GQ231" s="8"/>
      <c r="GR231" s="8"/>
      <c r="GS231" s="8"/>
      <c r="GT231" s="8"/>
      <c r="GU231" s="8"/>
      <c r="GV231" s="8"/>
      <c r="GW231" s="8"/>
      <c r="GX231" s="8"/>
      <c r="GY231" s="8"/>
      <c r="GZ231" s="8"/>
      <c r="HA231" s="8"/>
      <c r="HB231" s="8"/>
      <c r="HC231" s="8"/>
      <c r="HD231" s="8"/>
      <c r="HE231" s="8"/>
      <c r="HF231" s="8"/>
      <c r="HG231" s="8"/>
      <c r="HH231" s="8"/>
      <c r="HI231" s="8"/>
      <c r="HJ231" s="8"/>
      <c r="HK231" s="8"/>
      <c r="HL231" s="8"/>
      <c r="HM231" s="8"/>
      <c r="HN231" s="8"/>
      <c r="HO231" s="8"/>
      <c r="HP231" s="8"/>
      <c r="HQ231" s="8"/>
      <c r="HR231" s="8"/>
      <c r="HS231" s="8"/>
      <c r="HT231" s="8"/>
      <c r="HU231" s="8"/>
      <c r="HV231" s="8"/>
      <c r="HW231" s="8"/>
      <c r="HX231" s="8"/>
      <c r="HY231" s="8"/>
      <c r="HZ231" s="8"/>
      <c r="IA231" s="8"/>
      <c r="IB231" s="8"/>
      <c r="IC231" s="8"/>
      <c r="ID231" s="8"/>
      <c r="IE231" s="8"/>
      <c r="IF231" s="8"/>
      <c r="IG231" s="8"/>
      <c r="IH231" s="8"/>
      <c r="II231" s="8"/>
      <c r="IJ231" s="8"/>
      <c r="IK231" s="8"/>
      <c r="IL231" s="8"/>
      <c r="IM231" s="8"/>
    </row>
    <row r="232" spans="6:247">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c r="CG232" s="8"/>
      <c r="CH232" s="8"/>
      <c r="CI232" s="8"/>
      <c r="CJ232" s="8"/>
      <c r="CK232" s="8"/>
      <c r="CL232" s="8"/>
      <c r="CM232" s="8"/>
      <c r="CN232" s="8"/>
      <c r="CO232" s="8"/>
      <c r="CP232" s="8"/>
      <c r="CQ232" s="8"/>
      <c r="CR232" s="8"/>
      <c r="CS232" s="8"/>
      <c r="CT232" s="8"/>
      <c r="CU232" s="8"/>
      <c r="CV232" s="8"/>
      <c r="CW232" s="8"/>
      <c r="CX232" s="8"/>
      <c r="CY232" s="8"/>
      <c r="CZ232" s="8"/>
      <c r="DA232" s="8"/>
      <c r="DB232" s="8"/>
      <c r="DC232" s="8"/>
      <c r="DD232" s="8"/>
      <c r="DE232" s="8"/>
      <c r="DF232" s="8"/>
      <c r="DG232" s="8"/>
      <c r="DH232" s="8"/>
      <c r="DI232" s="8"/>
      <c r="DJ232" s="8"/>
      <c r="DK232" s="8"/>
      <c r="DL232" s="8"/>
      <c r="DM232" s="8"/>
      <c r="DN232" s="8"/>
      <c r="DO232" s="8"/>
      <c r="DP232" s="8"/>
      <c r="DQ232" s="8"/>
      <c r="DR232" s="8"/>
      <c r="DS232" s="8"/>
      <c r="DT232" s="8"/>
      <c r="DU232" s="8"/>
      <c r="DV232" s="8"/>
      <c r="DW232" s="8"/>
      <c r="DX232" s="8"/>
      <c r="DY232" s="8"/>
      <c r="DZ232" s="8"/>
      <c r="EA232" s="8"/>
      <c r="EB232" s="8"/>
      <c r="EC232" s="8"/>
      <c r="ED232" s="8"/>
      <c r="EE232" s="8"/>
      <c r="EF232" s="8"/>
      <c r="EG232" s="8"/>
      <c r="EH232" s="8"/>
      <c r="EI232" s="8"/>
      <c r="EJ232" s="8"/>
      <c r="EK232" s="8"/>
      <c r="EL232" s="8"/>
      <c r="EM232" s="8"/>
      <c r="EN232" s="8"/>
      <c r="EO232" s="8"/>
      <c r="EP232" s="8"/>
      <c r="EQ232" s="8"/>
      <c r="ER232" s="8"/>
      <c r="ES232" s="8"/>
      <c r="ET232" s="8"/>
      <c r="EU232" s="8"/>
      <c r="EV232" s="8"/>
      <c r="EW232" s="8"/>
      <c r="EX232" s="8"/>
      <c r="EY232" s="8"/>
      <c r="EZ232" s="8"/>
      <c r="FA232" s="8"/>
      <c r="FB232" s="8"/>
      <c r="FC232" s="8"/>
      <c r="FD232" s="8"/>
      <c r="FE232" s="8"/>
      <c r="FF232" s="8"/>
      <c r="FG232" s="8"/>
      <c r="FH232" s="8"/>
      <c r="FI232" s="8"/>
      <c r="FJ232" s="8"/>
      <c r="FK232" s="8"/>
      <c r="FL232" s="8"/>
      <c r="FM232" s="8"/>
      <c r="FN232" s="8"/>
      <c r="FO232" s="8"/>
      <c r="FP232" s="8"/>
      <c r="FQ232" s="8"/>
      <c r="FR232" s="8"/>
      <c r="FS232" s="8"/>
      <c r="FT232" s="8"/>
      <c r="FU232" s="8"/>
      <c r="FV232" s="8"/>
      <c r="FW232" s="8"/>
      <c r="FX232" s="8"/>
      <c r="FY232" s="8"/>
      <c r="FZ232" s="8"/>
      <c r="GA232" s="8"/>
      <c r="GB232" s="8"/>
      <c r="GC232" s="8"/>
      <c r="GD232" s="8"/>
      <c r="GE232" s="8"/>
      <c r="GF232" s="8"/>
      <c r="GG232" s="8"/>
      <c r="GH232" s="8"/>
      <c r="GI232" s="8"/>
      <c r="GJ232" s="8"/>
      <c r="GK232" s="8"/>
      <c r="GL232" s="8"/>
      <c r="GM232" s="8"/>
      <c r="GN232" s="8"/>
      <c r="GO232" s="8"/>
      <c r="GP232" s="8"/>
      <c r="GQ232" s="8"/>
      <c r="GR232" s="8"/>
      <c r="GS232" s="8"/>
      <c r="GT232" s="8"/>
      <c r="GU232" s="8"/>
      <c r="GV232" s="8"/>
      <c r="GW232" s="8"/>
      <c r="GX232" s="8"/>
      <c r="GY232" s="8"/>
      <c r="GZ232" s="8"/>
      <c r="HA232" s="8"/>
      <c r="HB232" s="8"/>
      <c r="HC232" s="8"/>
      <c r="HD232" s="8"/>
      <c r="HE232" s="8"/>
      <c r="HF232" s="8"/>
      <c r="HG232" s="8"/>
      <c r="HH232" s="8"/>
      <c r="HI232" s="8"/>
      <c r="HJ232" s="8"/>
      <c r="HK232" s="8"/>
      <c r="HL232" s="8"/>
      <c r="HM232" s="8"/>
      <c r="HN232" s="8"/>
      <c r="HO232" s="8"/>
      <c r="HP232" s="8"/>
      <c r="HQ232" s="8"/>
      <c r="HR232" s="8"/>
      <c r="HS232" s="8"/>
      <c r="HT232" s="8"/>
      <c r="HU232" s="8"/>
      <c r="HV232" s="8"/>
      <c r="HW232" s="8"/>
      <c r="HX232" s="8"/>
      <c r="HY232" s="8"/>
      <c r="HZ232" s="8"/>
      <c r="IA232" s="8"/>
      <c r="IB232" s="8"/>
      <c r="IC232" s="8"/>
      <c r="ID232" s="8"/>
      <c r="IE232" s="8"/>
      <c r="IF232" s="8"/>
      <c r="IG232" s="8"/>
      <c r="IH232" s="8"/>
      <c r="II232" s="8"/>
      <c r="IJ232" s="8"/>
      <c r="IK232" s="8"/>
      <c r="IL232" s="8"/>
      <c r="IM232" s="8"/>
    </row>
    <row r="233" spans="6:247">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c r="CG233" s="8"/>
      <c r="CH233" s="8"/>
      <c r="CI233" s="8"/>
      <c r="CJ233" s="8"/>
      <c r="CK233" s="8"/>
      <c r="CL233" s="8"/>
      <c r="CM233" s="8"/>
      <c r="CN233" s="8"/>
      <c r="CO233" s="8"/>
      <c r="CP233" s="8"/>
      <c r="CQ233" s="8"/>
      <c r="CR233" s="8"/>
      <c r="CS233" s="8"/>
      <c r="CT233" s="8"/>
      <c r="CU233" s="8"/>
      <c r="CV233" s="8"/>
      <c r="CW233" s="8"/>
      <c r="CX233" s="8"/>
      <c r="CY233" s="8"/>
      <c r="CZ233" s="8"/>
      <c r="DA233" s="8"/>
      <c r="DB233" s="8"/>
      <c r="DC233" s="8"/>
      <c r="DD233" s="8"/>
      <c r="DE233" s="8"/>
      <c r="DF233" s="8"/>
      <c r="DG233" s="8"/>
      <c r="DH233" s="8"/>
      <c r="DI233" s="8"/>
      <c r="DJ233" s="8"/>
      <c r="DK233" s="8"/>
      <c r="DL233" s="8"/>
      <c r="DM233" s="8"/>
      <c r="DN233" s="8"/>
      <c r="DO233" s="8"/>
      <c r="DP233" s="8"/>
      <c r="DQ233" s="8"/>
      <c r="DR233" s="8"/>
      <c r="DS233" s="8"/>
      <c r="DT233" s="8"/>
      <c r="DU233" s="8"/>
      <c r="DV233" s="8"/>
      <c r="DW233" s="8"/>
      <c r="DX233" s="8"/>
      <c r="DY233" s="8"/>
      <c r="DZ233" s="8"/>
      <c r="EA233" s="8"/>
      <c r="EB233" s="8"/>
      <c r="EC233" s="8"/>
      <c r="ED233" s="8"/>
      <c r="EE233" s="8"/>
      <c r="EF233" s="8"/>
      <c r="EG233" s="8"/>
      <c r="EH233" s="8"/>
      <c r="EI233" s="8"/>
      <c r="EJ233" s="8"/>
      <c r="EK233" s="8"/>
      <c r="EL233" s="8"/>
      <c r="EM233" s="8"/>
      <c r="EN233" s="8"/>
      <c r="EO233" s="8"/>
      <c r="EP233" s="8"/>
      <c r="EQ233" s="8"/>
      <c r="ER233" s="8"/>
      <c r="ES233" s="8"/>
      <c r="ET233" s="8"/>
      <c r="EU233" s="8"/>
      <c r="EV233" s="8"/>
      <c r="EW233" s="8"/>
      <c r="EX233" s="8"/>
      <c r="EY233" s="8"/>
      <c r="EZ233" s="8"/>
      <c r="FA233" s="8"/>
      <c r="FB233" s="8"/>
      <c r="FC233" s="8"/>
      <c r="FD233" s="8"/>
      <c r="FE233" s="8"/>
      <c r="FF233" s="8"/>
      <c r="FG233" s="8"/>
      <c r="FH233" s="8"/>
      <c r="FI233" s="8"/>
      <c r="FJ233" s="8"/>
      <c r="FK233" s="8"/>
      <c r="FL233" s="8"/>
      <c r="FM233" s="8"/>
      <c r="FN233" s="8"/>
      <c r="FO233" s="8"/>
      <c r="FP233" s="8"/>
      <c r="FQ233" s="8"/>
      <c r="FR233" s="8"/>
      <c r="FS233" s="8"/>
      <c r="FT233" s="8"/>
      <c r="FU233" s="8"/>
      <c r="FV233" s="8"/>
      <c r="FW233" s="8"/>
      <c r="FX233" s="8"/>
      <c r="FY233" s="8"/>
      <c r="FZ233" s="8"/>
      <c r="GA233" s="8"/>
      <c r="GB233" s="8"/>
      <c r="GC233" s="8"/>
      <c r="GD233" s="8"/>
      <c r="GE233" s="8"/>
      <c r="GF233" s="8"/>
      <c r="GG233" s="8"/>
      <c r="GH233" s="8"/>
      <c r="GI233" s="8"/>
      <c r="GJ233" s="8"/>
      <c r="GK233" s="8"/>
      <c r="GL233" s="8"/>
      <c r="GM233" s="8"/>
      <c r="GN233" s="8"/>
      <c r="GO233" s="8"/>
      <c r="GP233" s="8"/>
      <c r="GQ233" s="8"/>
      <c r="GR233" s="8"/>
      <c r="GS233" s="8"/>
      <c r="GT233" s="8"/>
      <c r="GU233" s="8"/>
      <c r="GV233" s="8"/>
      <c r="GW233" s="8"/>
      <c r="GX233" s="8"/>
      <c r="GY233" s="8"/>
      <c r="GZ233" s="8"/>
      <c r="HA233" s="8"/>
      <c r="HB233" s="8"/>
      <c r="HC233" s="8"/>
      <c r="HD233" s="8"/>
      <c r="HE233" s="8"/>
      <c r="HF233" s="8"/>
      <c r="HG233" s="8"/>
      <c r="HH233" s="8"/>
      <c r="HI233" s="8"/>
      <c r="HJ233" s="8"/>
      <c r="HK233" s="8"/>
      <c r="HL233" s="8"/>
      <c r="HM233" s="8"/>
      <c r="HN233" s="8"/>
      <c r="HO233" s="8"/>
      <c r="HP233" s="8"/>
      <c r="HQ233" s="8"/>
      <c r="HR233" s="8"/>
      <c r="HS233" s="8"/>
      <c r="HT233" s="8"/>
      <c r="HU233" s="8"/>
      <c r="HV233" s="8"/>
      <c r="HW233" s="8"/>
      <c r="HX233" s="8"/>
      <c r="HY233" s="8"/>
      <c r="HZ233" s="8"/>
      <c r="IA233" s="8"/>
      <c r="IB233" s="8"/>
      <c r="IC233" s="8"/>
      <c r="ID233" s="8"/>
      <c r="IE233" s="8"/>
      <c r="IF233" s="8"/>
      <c r="IG233" s="8"/>
      <c r="IH233" s="8"/>
      <c r="II233" s="8"/>
      <c r="IJ233" s="8"/>
      <c r="IK233" s="8"/>
      <c r="IL233" s="8"/>
      <c r="IM233" s="8"/>
    </row>
    <row r="234" spans="6:247">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c r="CF234" s="8"/>
      <c r="CG234" s="8"/>
      <c r="CH234" s="8"/>
      <c r="CI234" s="8"/>
      <c r="CJ234" s="8"/>
      <c r="CK234" s="8"/>
      <c r="CL234" s="8"/>
      <c r="CM234" s="8"/>
      <c r="CN234" s="8"/>
      <c r="CO234" s="8"/>
      <c r="CP234" s="8"/>
      <c r="CQ234" s="8"/>
      <c r="CR234" s="8"/>
      <c r="CS234" s="8"/>
      <c r="CT234" s="8"/>
      <c r="CU234" s="8"/>
      <c r="CV234" s="8"/>
      <c r="CW234" s="8"/>
      <c r="CX234" s="8"/>
      <c r="CY234" s="8"/>
      <c r="CZ234" s="8"/>
      <c r="DA234" s="8"/>
      <c r="DB234" s="8"/>
      <c r="DC234" s="8"/>
      <c r="DD234" s="8"/>
      <c r="DE234" s="8"/>
      <c r="DF234" s="8"/>
      <c r="DG234" s="8"/>
      <c r="DH234" s="8"/>
      <c r="DI234" s="8"/>
      <c r="DJ234" s="8"/>
      <c r="DK234" s="8"/>
      <c r="DL234" s="8"/>
      <c r="DM234" s="8"/>
      <c r="DN234" s="8"/>
      <c r="DO234" s="8"/>
      <c r="DP234" s="8"/>
      <c r="DQ234" s="8"/>
      <c r="DR234" s="8"/>
      <c r="DS234" s="8"/>
      <c r="DT234" s="8"/>
      <c r="DU234" s="8"/>
      <c r="DV234" s="8"/>
      <c r="DW234" s="8"/>
      <c r="DX234" s="8"/>
      <c r="DY234" s="8"/>
      <c r="DZ234" s="8"/>
      <c r="EA234" s="8"/>
      <c r="EB234" s="8"/>
      <c r="EC234" s="8"/>
      <c r="ED234" s="8"/>
      <c r="EE234" s="8"/>
      <c r="EF234" s="8"/>
      <c r="EG234" s="8"/>
      <c r="EH234" s="8"/>
      <c r="EI234" s="8"/>
      <c r="EJ234" s="8"/>
      <c r="EK234" s="8"/>
      <c r="EL234" s="8"/>
      <c r="EM234" s="8"/>
      <c r="EN234" s="8"/>
      <c r="EO234" s="8"/>
      <c r="EP234" s="8"/>
      <c r="EQ234" s="8"/>
      <c r="ER234" s="8"/>
      <c r="ES234" s="8"/>
      <c r="ET234" s="8"/>
      <c r="EU234" s="8"/>
      <c r="EV234" s="8"/>
      <c r="EW234" s="8"/>
      <c r="EX234" s="8"/>
      <c r="EY234" s="8"/>
      <c r="EZ234" s="8"/>
      <c r="FA234" s="8"/>
      <c r="FB234" s="8"/>
      <c r="FC234" s="8"/>
      <c r="FD234" s="8"/>
      <c r="FE234" s="8"/>
      <c r="FF234" s="8"/>
      <c r="FG234" s="8"/>
      <c r="FH234" s="8"/>
      <c r="FI234" s="8"/>
      <c r="FJ234" s="8"/>
      <c r="FK234" s="8"/>
      <c r="FL234" s="8"/>
      <c r="FM234" s="8"/>
      <c r="FN234" s="8"/>
      <c r="FO234" s="8"/>
      <c r="FP234" s="8"/>
      <c r="FQ234" s="8"/>
      <c r="FR234" s="8"/>
      <c r="FS234" s="8"/>
      <c r="FT234" s="8"/>
      <c r="FU234" s="8"/>
      <c r="FV234" s="8"/>
      <c r="FW234" s="8"/>
      <c r="FX234" s="8"/>
      <c r="FY234" s="8"/>
      <c r="FZ234" s="8"/>
      <c r="GA234" s="8"/>
      <c r="GB234" s="8"/>
      <c r="GC234" s="8"/>
      <c r="GD234" s="8"/>
      <c r="GE234" s="8"/>
      <c r="GF234" s="8"/>
      <c r="GG234" s="8"/>
      <c r="GH234" s="8"/>
      <c r="GI234" s="8"/>
      <c r="GJ234" s="8"/>
      <c r="GK234" s="8"/>
      <c r="GL234" s="8"/>
      <c r="GM234" s="8"/>
      <c r="GN234" s="8"/>
      <c r="GO234" s="8"/>
      <c r="GP234" s="8"/>
      <c r="GQ234" s="8"/>
      <c r="GR234" s="8"/>
      <c r="GS234" s="8"/>
      <c r="GT234" s="8"/>
      <c r="GU234" s="8"/>
      <c r="GV234" s="8"/>
      <c r="GW234" s="8"/>
      <c r="GX234" s="8"/>
      <c r="GY234" s="8"/>
      <c r="GZ234" s="8"/>
      <c r="HA234" s="8"/>
      <c r="HB234" s="8"/>
      <c r="HC234" s="8"/>
      <c r="HD234" s="8"/>
      <c r="HE234" s="8"/>
      <c r="HF234" s="8"/>
      <c r="HG234" s="8"/>
      <c r="HH234" s="8"/>
      <c r="HI234" s="8"/>
      <c r="HJ234" s="8"/>
      <c r="HK234" s="8"/>
      <c r="HL234" s="8"/>
      <c r="HM234" s="8"/>
      <c r="HN234" s="8"/>
      <c r="HO234" s="8"/>
      <c r="HP234" s="8"/>
      <c r="HQ234" s="8"/>
      <c r="HR234" s="8"/>
      <c r="HS234" s="8"/>
      <c r="HT234" s="8"/>
      <c r="HU234" s="8"/>
      <c r="HV234" s="8"/>
      <c r="HW234" s="8"/>
      <c r="HX234" s="8"/>
      <c r="HY234" s="8"/>
      <c r="HZ234" s="8"/>
      <c r="IA234" s="8"/>
      <c r="IB234" s="8"/>
      <c r="IC234" s="8"/>
      <c r="ID234" s="8"/>
      <c r="IE234" s="8"/>
      <c r="IF234" s="8"/>
      <c r="IG234" s="8"/>
      <c r="IH234" s="8"/>
      <c r="II234" s="8"/>
      <c r="IJ234" s="8"/>
      <c r="IK234" s="8"/>
      <c r="IL234" s="8"/>
      <c r="IM234" s="8"/>
    </row>
    <row r="235" spans="6:247">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8"/>
      <c r="CV235" s="8"/>
      <c r="CW235" s="8"/>
      <c r="CX235" s="8"/>
      <c r="CY235" s="8"/>
      <c r="CZ235" s="8"/>
      <c r="DA235" s="8"/>
      <c r="DB235" s="8"/>
      <c r="DC235" s="8"/>
      <c r="DD235" s="8"/>
      <c r="DE235" s="8"/>
      <c r="DF235" s="8"/>
      <c r="DG235" s="8"/>
      <c r="DH235" s="8"/>
      <c r="DI235" s="8"/>
      <c r="DJ235" s="8"/>
      <c r="DK235" s="8"/>
      <c r="DL235" s="8"/>
      <c r="DM235" s="8"/>
      <c r="DN235" s="8"/>
      <c r="DO235" s="8"/>
      <c r="DP235" s="8"/>
      <c r="DQ235" s="8"/>
      <c r="DR235" s="8"/>
      <c r="DS235" s="8"/>
      <c r="DT235" s="8"/>
      <c r="DU235" s="8"/>
      <c r="DV235" s="8"/>
      <c r="DW235" s="8"/>
      <c r="DX235" s="8"/>
      <c r="DY235" s="8"/>
      <c r="DZ235" s="8"/>
      <c r="EA235" s="8"/>
      <c r="EB235" s="8"/>
      <c r="EC235" s="8"/>
      <c r="ED235" s="8"/>
      <c r="EE235" s="8"/>
      <c r="EF235" s="8"/>
      <c r="EG235" s="8"/>
      <c r="EH235" s="8"/>
      <c r="EI235" s="8"/>
      <c r="EJ235" s="8"/>
      <c r="EK235" s="8"/>
      <c r="EL235" s="8"/>
      <c r="EM235" s="8"/>
      <c r="EN235" s="8"/>
      <c r="EO235" s="8"/>
      <c r="EP235" s="8"/>
      <c r="EQ235" s="8"/>
      <c r="ER235" s="8"/>
      <c r="ES235" s="8"/>
      <c r="ET235" s="8"/>
      <c r="EU235" s="8"/>
      <c r="EV235" s="8"/>
      <c r="EW235" s="8"/>
      <c r="EX235" s="8"/>
      <c r="EY235" s="8"/>
      <c r="EZ235" s="8"/>
      <c r="FA235" s="8"/>
      <c r="FB235" s="8"/>
      <c r="FC235" s="8"/>
      <c r="FD235" s="8"/>
      <c r="FE235" s="8"/>
      <c r="FF235" s="8"/>
      <c r="FG235" s="8"/>
      <c r="FH235" s="8"/>
      <c r="FI235" s="8"/>
      <c r="FJ235" s="8"/>
      <c r="FK235" s="8"/>
      <c r="FL235" s="8"/>
      <c r="FM235" s="8"/>
      <c r="FN235" s="8"/>
      <c r="FO235" s="8"/>
      <c r="FP235" s="8"/>
      <c r="FQ235" s="8"/>
      <c r="FR235" s="8"/>
      <c r="FS235" s="8"/>
      <c r="FT235" s="8"/>
      <c r="FU235" s="8"/>
      <c r="FV235" s="8"/>
      <c r="FW235" s="8"/>
      <c r="FX235" s="8"/>
      <c r="FY235" s="8"/>
      <c r="FZ235" s="8"/>
      <c r="GA235" s="8"/>
      <c r="GB235" s="8"/>
      <c r="GC235" s="8"/>
      <c r="GD235" s="8"/>
      <c r="GE235" s="8"/>
      <c r="GF235" s="8"/>
      <c r="GG235" s="8"/>
      <c r="GH235" s="8"/>
      <c r="GI235" s="8"/>
      <c r="GJ235" s="8"/>
      <c r="GK235" s="8"/>
      <c r="GL235" s="8"/>
      <c r="GM235" s="8"/>
      <c r="GN235" s="8"/>
      <c r="GO235" s="8"/>
      <c r="GP235" s="8"/>
      <c r="GQ235" s="8"/>
      <c r="GR235" s="8"/>
      <c r="GS235" s="8"/>
      <c r="GT235" s="8"/>
      <c r="GU235" s="8"/>
      <c r="GV235" s="8"/>
      <c r="GW235" s="8"/>
      <c r="GX235" s="8"/>
      <c r="GY235" s="8"/>
      <c r="GZ235" s="8"/>
      <c r="HA235" s="8"/>
      <c r="HB235" s="8"/>
      <c r="HC235" s="8"/>
      <c r="HD235" s="8"/>
      <c r="HE235" s="8"/>
      <c r="HF235" s="8"/>
      <c r="HG235" s="8"/>
      <c r="HH235" s="8"/>
      <c r="HI235" s="8"/>
      <c r="HJ235" s="8"/>
      <c r="HK235" s="8"/>
      <c r="HL235" s="8"/>
      <c r="HM235" s="8"/>
      <c r="HN235" s="8"/>
      <c r="HO235" s="8"/>
      <c r="HP235" s="8"/>
      <c r="HQ235" s="8"/>
      <c r="HR235" s="8"/>
      <c r="HS235" s="8"/>
      <c r="HT235" s="8"/>
      <c r="HU235" s="8"/>
      <c r="HV235" s="8"/>
      <c r="HW235" s="8"/>
      <c r="HX235" s="8"/>
      <c r="HY235" s="8"/>
      <c r="HZ235" s="8"/>
      <c r="IA235" s="8"/>
      <c r="IB235" s="8"/>
      <c r="IC235" s="8"/>
      <c r="ID235" s="8"/>
      <c r="IE235" s="8"/>
      <c r="IF235" s="8"/>
      <c r="IG235" s="8"/>
      <c r="IH235" s="8"/>
      <c r="II235" s="8"/>
      <c r="IJ235" s="8"/>
      <c r="IK235" s="8"/>
      <c r="IL235" s="8"/>
      <c r="IM235" s="8"/>
    </row>
    <row r="236" spans="6:247">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c r="CG236" s="8"/>
      <c r="CH236" s="8"/>
      <c r="CI236" s="8"/>
      <c r="CJ236" s="8"/>
      <c r="CK236" s="8"/>
      <c r="CL236" s="8"/>
      <c r="CM236" s="8"/>
      <c r="CN236" s="8"/>
      <c r="CO236" s="8"/>
      <c r="CP236" s="8"/>
      <c r="CQ236" s="8"/>
      <c r="CR236" s="8"/>
      <c r="CS236" s="8"/>
      <c r="CT236" s="8"/>
      <c r="CU236" s="8"/>
      <c r="CV236" s="8"/>
      <c r="CW236" s="8"/>
      <c r="CX236" s="8"/>
      <c r="CY236" s="8"/>
      <c r="CZ236" s="8"/>
      <c r="DA236" s="8"/>
      <c r="DB236" s="8"/>
      <c r="DC236" s="8"/>
      <c r="DD236" s="8"/>
      <c r="DE236" s="8"/>
      <c r="DF236" s="8"/>
      <c r="DG236" s="8"/>
      <c r="DH236" s="8"/>
      <c r="DI236" s="8"/>
      <c r="DJ236" s="8"/>
      <c r="DK236" s="8"/>
      <c r="DL236" s="8"/>
      <c r="DM236" s="8"/>
      <c r="DN236" s="8"/>
      <c r="DO236" s="8"/>
      <c r="DP236" s="8"/>
      <c r="DQ236" s="8"/>
      <c r="DR236" s="8"/>
      <c r="DS236" s="8"/>
      <c r="DT236" s="8"/>
      <c r="DU236" s="8"/>
      <c r="DV236" s="8"/>
      <c r="DW236" s="8"/>
      <c r="DX236" s="8"/>
      <c r="DY236" s="8"/>
      <c r="DZ236" s="8"/>
      <c r="EA236" s="8"/>
      <c r="EB236" s="8"/>
      <c r="EC236" s="8"/>
      <c r="ED236" s="8"/>
      <c r="EE236" s="8"/>
      <c r="EF236" s="8"/>
      <c r="EG236" s="8"/>
      <c r="EH236" s="8"/>
      <c r="EI236" s="8"/>
      <c r="EJ236" s="8"/>
      <c r="EK236" s="8"/>
      <c r="EL236" s="8"/>
      <c r="EM236" s="8"/>
      <c r="EN236" s="8"/>
      <c r="EO236" s="8"/>
      <c r="EP236" s="8"/>
      <c r="EQ236" s="8"/>
      <c r="ER236" s="8"/>
      <c r="ES236" s="8"/>
      <c r="ET236" s="8"/>
      <c r="EU236" s="8"/>
      <c r="EV236" s="8"/>
      <c r="EW236" s="8"/>
      <c r="EX236" s="8"/>
      <c r="EY236" s="8"/>
      <c r="EZ236" s="8"/>
      <c r="FA236" s="8"/>
      <c r="FB236" s="8"/>
      <c r="FC236" s="8"/>
      <c r="FD236" s="8"/>
      <c r="FE236" s="8"/>
      <c r="FF236" s="8"/>
      <c r="FG236" s="8"/>
      <c r="FH236" s="8"/>
      <c r="FI236" s="8"/>
      <c r="FJ236" s="8"/>
      <c r="FK236" s="8"/>
      <c r="FL236" s="8"/>
      <c r="FM236" s="8"/>
      <c r="FN236" s="8"/>
      <c r="FO236" s="8"/>
      <c r="FP236" s="8"/>
      <c r="FQ236" s="8"/>
      <c r="FR236" s="8"/>
      <c r="FS236" s="8"/>
      <c r="FT236" s="8"/>
      <c r="FU236" s="8"/>
      <c r="FV236" s="8"/>
      <c r="FW236" s="8"/>
      <c r="FX236" s="8"/>
      <c r="FY236" s="8"/>
      <c r="FZ236" s="8"/>
      <c r="GA236" s="8"/>
      <c r="GB236" s="8"/>
      <c r="GC236" s="8"/>
      <c r="GD236" s="8"/>
      <c r="GE236" s="8"/>
      <c r="GF236" s="8"/>
      <c r="GG236" s="8"/>
      <c r="GH236" s="8"/>
      <c r="GI236" s="8"/>
      <c r="GJ236" s="8"/>
      <c r="GK236" s="8"/>
      <c r="GL236" s="8"/>
      <c r="GM236" s="8"/>
      <c r="GN236" s="8"/>
      <c r="GO236" s="8"/>
      <c r="GP236" s="8"/>
      <c r="GQ236" s="8"/>
      <c r="GR236" s="8"/>
      <c r="GS236" s="8"/>
      <c r="GT236" s="8"/>
      <c r="GU236" s="8"/>
      <c r="GV236" s="8"/>
      <c r="GW236" s="8"/>
      <c r="GX236" s="8"/>
      <c r="GY236" s="8"/>
      <c r="GZ236" s="8"/>
      <c r="HA236" s="8"/>
      <c r="HB236" s="8"/>
      <c r="HC236" s="8"/>
      <c r="HD236" s="8"/>
      <c r="HE236" s="8"/>
      <c r="HF236" s="8"/>
      <c r="HG236" s="8"/>
      <c r="HH236" s="8"/>
      <c r="HI236" s="8"/>
      <c r="HJ236" s="8"/>
      <c r="HK236" s="8"/>
      <c r="HL236" s="8"/>
      <c r="HM236" s="8"/>
      <c r="HN236" s="8"/>
      <c r="HO236" s="8"/>
      <c r="HP236" s="8"/>
      <c r="HQ236" s="8"/>
      <c r="HR236" s="8"/>
      <c r="HS236" s="8"/>
      <c r="HT236" s="8"/>
      <c r="HU236" s="8"/>
      <c r="HV236" s="8"/>
      <c r="HW236" s="8"/>
      <c r="HX236" s="8"/>
      <c r="HY236" s="8"/>
      <c r="HZ236" s="8"/>
      <c r="IA236" s="8"/>
      <c r="IB236" s="8"/>
      <c r="IC236" s="8"/>
      <c r="ID236" s="8"/>
      <c r="IE236" s="8"/>
      <c r="IF236" s="8"/>
      <c r="IG236" s="8"/>
      <c r="IH236" s="8"/>
      <c r="II236" s="8"/>
      <c r="IJ236" s="8"/>
      <c r="IK236" s="8"/>
      <c r="IL236" s="8"/>
      <c r="IM236" s="8"/>
    </row>
    <row r="237" spans="6:247">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c r="CG237" s="8"/>
      <c r="CH237" s="8"/>
      <c r="CI237" s="8"/>
      <c r="CJ237" s="8"/>
      <c r="CK237" s="8"/>
      <c r="CL237" s="8"/>
      <c r="CM237" s="8"/>
      <c r="CN237" s="8"/>
      <c r="CO237" s="8"/>
      <c r="CP237" s="8"/>
      <c r="CQ237" s="8"/>
      <c r="CR237" s="8"/>
      <c r="CS237" s="8"/>
      <c r="CT237" s="8"/>
      <c r="CU237" s="8"/>
      <c r="CV237" s="8"/>
      <c r="CW237" s="8"/>
      <c r="CX237" s="8"/>
      <c r="CY237" s="8"/>
      <c r="CZ237" s="8"/>
      <c r="DA237" s="8"/>
      <c r="DB237" s="8"/>
      <c r="DC237" s="8"/>
      <c r="DD237" s="8"/>
      <c r="DE237" s="8"/>
      <c r="DF237" s="8"/>
      <c r="DG237" s="8"/>
      <c r="DH237" s="8"/>
      <c r="DI237" s="8"/>
      <c r="DJ237" s="8"/>
      <c r="DK237" s="8"/>
      <c r="DL237" s="8"/>
      <c r="DM237" s="8"/>
      <c r="DN237" s="8"/>
      <c r="DO237" s="8"/>
      <c r="DP237" s="8"/>
      <c r="DQ237" s="8"/>
      <c r="DR237" s="8"/>
      <c r="DS237" s="8"/>
      <c r="DT237" s="8"/>
      <c r="DU237" s="8"/>
      <c r="DV237" s="8"/>
      <c r="DW237" s="8"/>
      <c r="DX237" s="8"/>
      <c r="DY237" s="8"/>
      <c r="DZ237" s="8"/>
      <c r="EA237" s="8"/>
      <c r="EB237" s="8"/>
      <c r="EC237" s="8"/>
      <c r="ED237" s="8"/>
      <c r="EE237" s="8"/>
      <c r="EF237" s="8"/>
      <c r="EG237" s="8"/>
      <c r="EH237" s="8"/>
      <c r="EI237" s="8"/>
      <c r="EJ237" s="8"/>
      <c r="EK237" s="8"/>
      <c r="EL237" s="8"/>
      <c r="EM237" s="8"/>
      <c r="EN237" s="8"/>
      <c r="EO237" s="8"/>
      <c r="EP237" s="8"/>
      <c r="EQ237" s="8"/>
      <c r="ER237" s="8"/>
      <c r="ES237" s="8"/>
      <c r="ET237" s="8"/>
      <c r="EU237" s="8"/>
      <c r="EV237" s="8"/>
      <c r="EW237" s="8"/>
      <c r="EX237" s="8"/>
      <c r="EY237" s="8"/>
      <c r="EZ237" s="8"/>
      <c r="FA237" s="8"/>
      <c r="FB237" s="8"/>
      <c r="FC237" s="8"/>
      <c r="FD237" s="8"/>
      <c r="FE237" s="8"/>
      <c r="FF237" s="8"/>
      <c r="FG237" s="8"/>
      <c r="FH237" s="8"/>
      <c r="FI237" s="8"/>
      <c r="FJ237" s="8"/>
      <c r="FK237" s="8"/>
      <c r="FL237" s="8"/>
      <c r="FM237" s="8"/>
      <c r="FN237" s="8"/>
      <c r="FO237" s="8"/>
      <c r="FP237" s="8"/>
      <c r="FQ237" s="8"/>
      <c r="FR237" s="8"/>
      <c r="FS237" s="8"/>
      <c r="FT237" s="8"/>
      <c r="FU237" s="8"/>
      <c r="FV237" s="8"/>
      <c r="FW237" s="8"/>
      <c r="FX237" s="8"/>
      <c r="FY237" s="8"/>
      <c r="FZ237" s="8"/>
      <c r="GA237" s="8"/>
      <c r="GB237" s="8"/>
      <c r="GC237" s="8"/>
      <c r="GD237" s="8"/>
      <c r="GE237" s="8"/>
      <c r="GF237" s="8"/>
      <c r="GG237" s="8"/>
      <c r="GH237" s="8"/>
      <c r="GI237" s="8"/>
      <c r="GJ237" s="8"/>
      <c r="GK237" s="8"/>
      <c r="GL237" s="8"/>
      <c r="GM237" s="8"/>
      <c r="GN237" s="8"/>
      <c r="GO237" s="8"/>
      <c r="GP237" s="8"/>
      <c r="GQ237" s="8"/>
      <c r="GR237" s="8"/>
      <c r="GS237" s="8"/>
      <c r="GT237" s="8"/>
      <c r="GU237" s="8"/>
      <c r="GV237" s="8"/>
      <c r="GW237" s="8"/>
      <c r="GX237" s="8"/>
      <c r="GY237" s="8"/>
      <c r="GZ237" s="8"/>
      <c r="HA237" s="8"/>
      <c r="HB237" s="8"/>
      <c r="HC237" s="8"/>
      <c r="HD237" s="8"/>
      <c r="HE237" s="8"/>
      <c r="HF237" s="8"/>
      <c r="HG237" s="8"/>
      <c r="HH237" s="8"/>
      <c r="HI237" s="8"/>
      <c r="HJ237" s="8"/>
      <c r="HK237" s="8"/>
      <c r="HL237" s="8"/>
      <c r="HM237" s="8"/>
      <c r="HN237" s="8"/>
      <c r="HO237" s="8"/>
      <c r="HP237" s="8"/>
      <c r="HQ237" s="8"/>
      <c r="HR237" s="8"/>
      <c r="HS237" s="8"/>
      <c r="HT237" s="8"/>
      <c r="HU237" s="8"/>
      <c r="HV237" s="8"/>
      <c r="HW237" s="8"/>
      <c r="HX237" s="8"/>
      <c r="HY237" s="8"/>
      <c r="HZ237" s="8"/>
      <c r="IA237" s="8"/>
      <c r="IB237" s="8"/>
      <c r="IC237" s="8"/>
      <c r="ID237" s="8"/>
      <c r="IE237" s="8"/>
      <c r="IF237" s="8"/>
      <c r="IG237" s="8"/>
      <c r="IH237" s="8"/>
      <c r="II237" s="8"/>
      <c r="IJ237" s="8"/>
      <c r="IK237" s="8"/>
      <c r="IL237" s="8"/>
      <c r="IM237" s="8"/>
    </row>
    <row r="238" spans="6:247">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c r="CA238" s="8"/>
      <c r="CB238" s="8"/>
      <c r="CC238" s="8"/>
      <c r="CD238" s="8"/>
      <c r="CE238" s="8"/>
      <c r="CF238" s="8"/>
      <c r="CG238" s="8"/>
      <c r="CH238" s="8"/>
      <c r="CI238" s="8"/>
      <c r="CJ238" s="8"/>
      <c r="CK238" s="8"/>
      <c r="CL238" s="8"/>
      <c r="CM238" s="8"/>
      <c r="CN238" s="8"/>
      <c r="CO238" s="8"/>
      <c r="CP238" s="8"/>
      <c r="CQ238" s="8"/>
      <c r="CR238" s="8"/>
      <c r="CS238" s="8"/>
      <c r="CT238" s="8"/>
      <c r="CU238" s="8"/>
      <c r="CV238" s="8"/>
      <c r="CW238" s="8"/>
      <c r="CX238" s="8"/>
      <c r="CY238" s="8"/>
      <c r="CZ238" s="8"/>
      <c r="DA238" s="8"/>
      <c r="DB238" s="8"/>
      <c r="DC238" s="8"/>
      <c r="DD238" s="8"/>
      <c r="DE238" s="8"/>
      <c r="DF238" s="8"/>
      <c r="DG238" s="8"/>
      <c r="DH238" s="8"/>
      <c r="DI238" s="8"/>
      <c r="DJ238" s="8"/>
      <c r="DK238" s="8"/>
      <c r="DL238" s="8"/>
      <c r="DM238" s="8"/>
      <c r="DN238" s="8"/>
      <c r="DO238" s="8"/>
      <c r="DP238" s="8"/>
      <c r="DQ238" s="8"/>
      <c r="DR238" s="8"/>
      <c r="DS238" s="8"/>
      <c r="DT238" s="8"/>
      <c r="DU238" s="8"/>
      <c r="DV238" s="8"/>
      <c r="DW238" s="8"/>
      <c r="DX238" s="8"/>
      <c r="DY238" s="8"/>
      <c r="DZ238" s="8"/>
      <c r="EA238" s="8"/>
      <c r="EB238" s="8"/>
      <c r="EC238" s="8"/>
      <c r="ED238" s="8"/>
      <c r="EE238" s="8"/>
      <c r="EF238" s="8"/>
      <c r="EG238" s="8"/>
      <c r="EH238" s="8"/>
      <c r="EI238" s="8"/>
      <c r="EJ238" s="8"/>
      <c r="EK238" s="8"/>
      <c r="EL238" s="8"/>
      <c r="EM238" s="8"/>
      <c r="EN238" s="8"/>
      <c r="EO238" s="8"/>
      <c r="EP238" s="8"/>
      <c r="EQ238" s="8"/>
      <c r="ER238" s="8"/>
      <c r="ES238" s="8"/>
      <c r="ET238" s="8"/>
      <c r="EU238" s="8"/>
      <c r="EV238" s="8"/>
      <c r="EW238" s="8"/>
      <c r="EX238" s="8"/>
      <c r="EY238" s="8"/>
      <c r="EZ238" s="8"/>
      <c r="FA238" s="8"/>
      <c r="FB238" s="8"/>
      <c r="FC238" s="8"/>
      <c r="FD238" s="8"/>
      <c r="FE238" s="8"/>
      <c r="FF238" s="8"/>
      <c r="FG238" s="8"/>
      <c r="FH238" s="8"/>
      <c r="FI238" s="8"/>
      <c r="FJ238" s="8"/>
      <c r="FK238" s="8"/>
      <c r="FL238" s="8"/>
      <c r="FM238" s="8"/>
      <c r="FN238" s="8"/>
      <c r="FO238" s="8"/>
      <c r="FP238" s="8"/>
      <c r="FQ238" s="8"/>
      <c r="FR238" s="8"/>
      <c r="FS238" s="8"/>
      <c r="FT238" s="8"/>
      <c r="FU238" s="8"/>
      <c r="FV238" s="8"/>
      <c r="FW238" s="8"/>
      <c r="FX238" s="8"/>
      <c r="FY238" s="8"/>
      <c r="FZ238" s="8"/>
      <c r="GA238" s="8"/>
      <c r="GB238" s="8"/>
      <c r="GC238" s="8"/>
      <c r="GD238" s="8"/>
      <c r="GE238" s="8"/>
      <c r="GF238" s="8"/>
      <c r="GG238" s="8"/>
      <c r="GH238" s="8"/>
      <c r="GI238" s="8"/>
      <c r="GJ238" s="8"/>
      <c r="GK238" s="8"/>
      <c r="GL238" s="8"/>
      <c r="GM238" s="8"/>
      <c r="GN238" s="8"/>
      <c r="GO238" s="8"/>
      <c r="GP238" s="8"/>
      <c r="GQ238" s="8"/>
      <c r="GR238" s="8"/>
      <c r="GS238" s="8"/>
      <c r="GT238" s="8"/>
      <c r="GU238" s="8"/>
      <c r="GV238" s="8"/>
      <c r="GW238" s="8"/>
      <c r="GX238" s="8"/>
      <c r="GY238" s="8"/>
      <c r="GZ238" s="8"/>
      <c r="HA238" s="8"/>
      <c r="HB238" s="8"/>
      <c r="HC238" s="8"/>
      <c r="HD238" s="8"/>
      <c r="HE238" s="8"/>
      <c r="HF238" s="8"/>
      <c r="HG238" s="8"/>
      <c r="HH238" s="8"/>
      <c r="HI238" s="8"/>
      <c r="HJ238" s="8"/>
      <c r="HK238" s="8"/>
      <c r="HL238" s="8"/>
      <c r="HM238" s="8"/>
      <c r="HN238" s="8"/>
      <c r="HO238" s="8"/>
      <c r="HP238" s="8"/>
      <c r="HQ238" s="8"/>
      <c r="HR238" s="8"/>
      <c r="HS238" s="8"/>
      <c r="HT238" s="8"/>
      <c r="HU238" s="8"/>
      <c r="HV238" s="8"/>
      <c r="HW238" s="8"/>
      <c r="HX238" s="8"/>
      <c r="HY238" s="8"/>
      <c r="HZ238" s="8"/>
      <c r="IA238" s="8"/>
      <c r="IB238" s="8"/>
      <c r="IC238" s="8"/>
      <c r="ID238" s="8"/>
      <c r="IE238" s="8"/>
      <c r="IF238" s="8"/>
      <c r="IG238" s="8"/>
      <c r="IH238" s="8"/>
      <c r="II238" s="8"/>
      <c r="IJ238" s="8"/>
      <c r="IK238" s="8"/>
      <c r="IL238" s="8"/>
      <c r="IM238" s="8"/>
    </row>
    <row r="239" spans="6:247">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c r="CA239" s="8"/>
      <c r="CB239" s="8"/>
      <c r="CC239" s="8"/>
      <c r="CD239" s="8"/>
      <c r="CE239" s="8"/>
      <c r="CF239" s="8"/>
      <c r="CG239" s="8"/>
      <c r="CH239" s="8"/>
      <c r="CI239" s="8"/>
      <c r="CJ239" s="8"/>
      <c r="CK239" s="8"/>
      <c r="CL239" s="8"/>
      <c r="CM239" s="8"/>
      <c r="CN239" s="8"/>
      <c r="CO239" s="8"/>
      <c r="CP239" s="8"/>
      <c r="CQ239" s="8"/>
      <c r="CR239" s="8"/>
      <c r="CS239" s="8"/>
      <c r="CT239" s="8"/>
      <c r="CU239" s="8"/>
      <c r="CV239" s="8"/>
      <c r="CW239" s="8"/>
      <c r="CX239" s="8"/>
      <c r="CY239" s="8"/>
      <c r="CZ239" s="8"/>
      <c r="DA239" s="8"/>
      <c r="DB239" s="8"/>
      <c r="DC239" s="8"/>
      <c r="DD239" s="8"/>
      <c r="DE239" s="8"/>
      <c r="DF239" s="8"/>
      <c r="DG239" s="8"/>
      <c r="DH239" s="8"/>
      <c r="DI239" s="8"/>
      <c r="DJ239" s="8"/>
      <c r="DK239" s="8"/>
      <c r="DL239" s="8"/>
      <c r="DM239" s="8"/>
      <c r="DN239" s="8"/>
      <c r="DO239" s="8"/>
      <c r="DP239" s="8"/>
      <c r="DQ239" s="8"/>
      <c r="DR239" s="8"/>
      <c r="DS239" s="8"/>
      <c r="DT239" s="8"/>
      <c r="DU239" s="8"/>
      <c r="DV239" s="8"/>
      <c r="DW239" s="8"/>
      <c r="DX239" s="8"/>
      <c r="DY239" s="8"/>
      <c r="DZ239" s="8"/>
      <c r="EA239" s="8"/>
      <c r="EB239" s="8"/>
      <c r="EC239" s="8"/>
      <c r="ED239" s="8"/>
      <c r="EE239" s="8"/>
      <c r="EF239" s="8"/>
      <c r="EG239" s="8"/>
      <c r="EH239" s="8"/>
      <c r="EI239" s="8"/>
      <c r="EJ239" s="8"/>
      <c r="EK239" s="8"/>
      <c r="EL239" s="8"/>
      <c r="EM239" s="8"/>
      <c r="EN239" s="8"/>
      <c r="EO239" s="8"/>
      <c r="EP239" s="8"/>
      <c r="EQ239" s="8"/>
      <c r="ER239" s="8"/>
      <c r="ES239" s="8"/>
      <c r="ET239" s="8"/>
      <c r="EU239" s="8"/>
      <c r="EV239" s="8"/>
      <c r="EW239" s="8"/>
      <c r="EX239" s="8"/>
      <c r="EY239" s="8"/>
      <c r="EZ239" s="8"/>
      <c r="FA239" s="8"/>
      <c r="FB239" s="8"/>
      <c r="FC239" s="8"/>
      <c r="FD239" s="8"/>
      <c r="FE239" s="8"/>
      <c r="FF239" s="8"/>
      <c r="FG239" s="8"/>
      <c r="FH239" s="8"/>
      <c r="FI239" s="8"/>
      <c r="FJ239" s="8"/>
      <c r="FK239" s="8"/>
      <c r="FL239" s="8"/>
      <c r="FM239" s="8"/>
      <c r="FN239" s="8"/>
      <c r="FO239" s="8"/>
      <c r="FP239" s="8"/>
      <c r="FQ239" s="8"/>
      <c r="FR239" s="8"/>
      <c r="FS239" s="8"/>
      <c r="FT239" s="8"/>
      <c r="FU239" s="8"/>
      <c r="FV239" s="8"/>
      <c r="FW239" s="8"/>
      <c r="FX239" s="8"/>
      <c r="FY239" s="8"/>
      <c r="FZ239" s="8"/>
      <c r="GA239" s="8"/>
      <c r="GB239" s="8"/>
      <c r="GC239" s="8"/>
      <c r="GD239" s="8"/>
      <c r="GE239" s="8"/>
      <c r="GF239" s="8"/>
      <c r="GG239" s="8"/>
      <c r="GH239" s="8"/>
      <c r="GI239" s="8"/>
      <c r="GJ239" s="8"/>
      <c r="GK239" s="8"/>
      <c r="GL239" s="8"/>
      <c r="GM239" s="8"/>
      <c r="GN239" s="8"/>
      <c r="GO239" s="8"/>
      <c r="GP239" s="8"/>
      <c r="GQ239" s="8"/>
      <c r="GR239" s="8"/>
      <c r="GS239" s="8"/>
      <c r="GT239" s="8"/>
      <c r="GU239" s="8"/>
      <c r="GV239" s="8"/>
      <c r="GW239" s="8"/>
      <c r="GX239" s="8"/>
      <c r="GY239" s="8"/>
      <c r="GZ239" s="8"/>
      <c r="HA239" s="8"/>
      <c r="HB239" s="8"/>
      <c r="HC239" s="8"/>
      <c r="HD239" s="8"/>
      <c r="HE239" s="8"/>
      <c r="HF239" s="8"/>
      <c r="HG239" s="8"/>
      <c r="HH239" s="8"/>
      <c r="HI239" s="8"/>
      <c r="HJ239" s="8"/>
      <c r="HK239" s="8"/>
      <c r="HL239" s="8"/>
      <c r="HM239" s="8"/>
      <c r="HN239" s="8"/>
      <c r="HO239" s="8"/>
      <c r="HP239" s="8"/>
      <c r="HQ239" s="8"/>
      <c r="HR239" s="8"/>
      <c r="HS239" s="8"/>
      <c r="HT239" s="8"/>
      <c r="HU239" s="8"/>
      <c r="HV239" s="8"/>
      <c r="HW239" s="8"/>
      <c r="HX239" s="8"/>
      <c r="HY239" s="8"/>
      <c r="HZ239" s="8"/>
      <c r="IA239" s="8"/>
      <c r="IB239" s="8"/>
      <c r="IC239" s="8"/>
      <c r="ID239" s="8"/>
      <c r="IE239" s="8"/>
      <c r="IF239" s="8"/>
      <c r="IG239" s="8"/>
      <c r="IH239" s="8"/>
      <c r="II239" s="8"/>
      <c r="IJ239" s="8"/>
      <c r="IK239" s="8"/>
      <c r="IL239" s="8"/>
      <c r="IM239" s="8"/>
    </row>
    <row r="240" spans="6:247">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c r="CC240" s="8"/>
      <c r="CD240" s="8"/>
      <c r="CE240" s="8"/>
      <c r="CF240" s="8"/>
      <c r="CG240" s="8"/>
      <c r="CH240" s="8"/>
      <c r="CI240" s="8"/>
      <c r="CJ240" s="8"/>
      <c r="CK240" s="8"/>
      <c r="CL240" s="8"/>
      <c r="CM240" s="8"/>
      <c r="CN240" s="8"/>
      <c r="CO240" s="8"/>
      <c r="CP240" s="8"/>
      <c r="CQ240" s="8"/>
      <c r="CR240" s="8"/>
      <c r="CS240" s="8"/>
      <c r="CT240" s="8"/>
      <c r="CU240" s="8"/>
      <c r="CV240" s="8"/>
      <c r="CW240" s="8"/>
      <c r="CX240" s="8"/>
      <c r="CY240" s="8"/>
      <c r="CZ240" s="8"/>
      <c r="DA240" s="8"/>
      <c r="DB240" s="8"/>
      <c r="DC240" s="8"/>
      <c r="DD240" s="8"/>
      <c r="DE240" s="8"/>
      <c r="DF240" s="8"/>
      <c r="DG240" s="8"/>
      <c r="DH240" s="8"/>
      <c r="DI240" s="8"/>
      <c r="DJ240" s="8"/>
      <c r="DK240" s="8"/>
      <c r="DL240" s="8"/>
      <c r="DM240" s="8"/>
      <c r="DN240" s="8"/>
      <c r="DO240" s="8"/>
      <c r="DP240" s="8"/>
      <c r="DQ240" s="8"/>
      <c r="DR240" s="8"/>
      <c r="DS240" s="8"/>
      <c r="DT240" s="8"/>
      <c r="DU240" s="8"/>
      <c r="DV240" s="8"/>
      <c r="DW240" s="8"/>
      <c r="DX240" s="8"/>
      <c r="DY240" s="8"/>
      <c r="DZ240" s="8"/>
      <c r="EA240" s="8"/>
      <c r="EB240" s="8"/>
      <c r="EC240" s="8"/>
      <c r="ED240" s="8"/>
      <c r="EE240" s="8"/>
      <c r="EF240" s="8"/>
      <c r="EG240" s="8"/>
      <c r="EH240" s="8"/>
      <c r="EI240" s="8"/>
      <c r="EJ240" s="8"/>
      <c r="EK240" s="8"/>
      <c r="EL240" s="8"/>
      <c r="EM240" s="8"/>
      <c r="EN240" s="8"/>
      <c r="EO240" s="8"/>
      <c r="EP240" s="8"/>
      <c r="EQ240" s="8"/>
      <c r="ER240" s="8"/>
      <c r="ES240" s="8"/>
      <c r="ET240" s="8"/>
      <c r="EU240" s="8"/>
      <c r="EV240" s="8"/>
      <c r="EW240" s="8"/>
      <c r="EX240" s="8"/>
      <c r="EY240" s="8"/>
      <c r="EZ240" s="8"/>
      <c r="FA240" s="8"/>
      <c r="FB240" s="8"/>
      <c r="FC240" s="8"/>
      <c r="FD240" s="8"/>
      <c r="FE240" s="8"/>
      <c r="FF240" s="8"/>
      <c r="FG240" s="8"/>
      <c r="FH240" s="8"/>
      <c r="FI240" s="8"/>
      <c r="FJ240" s="8"/>
      <c r="FK240" s="8"/>
      <c r="FL240" s="8"/>
      <c r="FM240" s="8"/>
      <c r="FN240" s="8"/>
      <c r="FO240" s="8"/>
      <c r="FP240" s="8"/>
      <c r="FQ240" s="8"/>
      <c r="FR240" s="8"/>
      <c r="FS240" s="8"/>
      <c r="FT240" s="8"/>
      <c r="FU240" s="8"/>
      <c r="FV240" s="8"/>
      <c r="FW240" s="8"/>
      <c r="FX240" s="8"/>
      <c r="FY240" s="8"/>
      <c r="FZ240" s="8"/>
      <c r="GA240" s="8"/>
      <c r="GB240" s="8"/>
      <c r="GC240" s="8"/>
      <c r="GD240" s="8"/>
      <c r="GE240" s="8"/>
      <c r="GF240" s="8"/>
      <c r="GG240" s="8"/>
      <c r="GH240" s="8"/>
      <c r="GI240" s="8"/>
      <c r="GJ240" s="8"/>
      <c r="GK240" s="8"/>
      <c r="GL240" s="8"/>
      <c r="GM240" s="8"/>
      <c r="GN240" s="8"/>
      <c r="GO240" s="8"/>
      <c r="GP240" s="8"/>
      <c r="GQ240" s="8"/>
      <c r="GR240" s="8"/>
      <c r="GS240" s="8"/>
      <c r="GT240" s="8"/>
      <c r="GU240" s="8"/>
      <c r="GV240" s="8"/>
      <c r="GW240" s="8"/>
      <c r="GX240" s="8"/>
      <c r="GY240" s="8"/>
      <c r="GZ240" s="8"/>
      <c r="HA240" s="8"/>
      <c r="HB240" s="8"/>
      <c r="HC240" s="8"/>
      <c r="HD240" s="8"/>
      <c r="HE240" s="8"/>
      <c r="HF240" s="8"/>
      <c r="HG240" s="8"/>
      <c r="HH240" s="8"/>
      <c r="HI240" s="8"/>
      <c r="HJ240" s="8"/>
      <c r="HK240" s="8"/>
      <c r="HL240" s="8"/>
      <c r="HM240" s="8"/>
      <c r="HN240" s="8"/>
      <c r="HO240" s="8"/>
      <c r="HP240" s="8"/>
      <c r="HQ240" s="8"/>
      <c r="HR240" s="8"/>
      <c r="HS240" s="8"/>
      <c r="HT240" s="8"/>
      <c r="HU240" s="8"/>
      <c r="HV240" s="8"/>
      <c r="HW240" s="8"/>
      <c r="HX240" s="8"/>
      <c r="HY240" s="8"/>
      <c r="HZ240" s="8"/>
      <c r="IA240" s="8"/>
      <c r="IB240" s="8"/>
      <c r="IC240" s="8"/>
      <c r="ID240" s="8"/>
      <c r="IE240" s="8"/>
      <c r="IF240" s="8"/>
      <c r="IG240" s="8"/>
      <c r="IH240" s="8"/>
      <c r="II240" s="8"/>
      <c r="IJ240" s="8"/>
      <c r="IK240" s="8"/>
      <c r="IL240" s="8"/>
      <c r="IM240" s="8"/>
    </row>
    <row r="241" spans="6:247">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c r="CG241" s="8"/>
      <c r="CH241" s="8"/>
      <c r="CI241" s="8"/>
      <c r="CJ241" s="8"/>
      <c r="CK241" s="8"/>
      <c r="CL241" s="8"/>
      <c r="CM241" s="8"/>
      <c r="CN241" s="8"/>
      <c r="CO241" s="8"/>
      <c r="CP241" s="8"/>
      <c r="CQ241" s="8"/>
      <c r="CR241" s="8"/>
      <c r="CS241" s="8"/>
      <c r="CT241" s="8"/>
      <c r="CU241" s="8"/>
      <c r="CV241" s="8"/>
      <c r="CW241" s="8"/>
      <c r="CX241" s="8"/>
      <c r="CY241" s="8"/>
      <c r="CZ241" s="8"/>
      <c r="DA241" s="8"/>
      <c r="DB241" s="8"/>
      <c r="DC241" s="8"/>
      <c r="DD241" s="8"/>
      <c r="DE241" s="8"/>
      <c r="DF241" s="8"/>
      <c r="DG241" s="8"/>
      <c r="DH241" s="8"/>
      <c r="DI241" s="8"/>
      <c r="DJ241" s="8"/>
      <c r="DK241" s="8"/>
      <c r="DL241" s="8"/>
      <c r="DM241" s="8"/>
      <c r="DN241" s="8"/>
      <c r="DO241" s="8"/>
      <c r="DP241" s="8"/>
      <c r="DQ241" s="8"/>
      <c r="DR241" s="8"/>
      <c r="DS241" s="8"/>
      <c r="DT241" s="8"/>
      <c r="DU241" s="8"/>
      <c r="DV241" s="8"/>
      <c r="DW241" s="8"/>
      <c r="DX241" s="8"/>
      <c r="DY241" s="8"/>
      <c r="DZ241" s="8"/>
      <c r="EA241" s="8"/>
      <c r="EB241" s="8"/>
      <c r="EC241" s="8"/>
      <c r="ED241" s="8"/>
      <c r="EE241" s="8"/>
      <c r="EF241" s="8"/>
      <c r="EG241" s="8"/>
      <c r="EH241" s="8"/>
      <c r="EI241" s="8"/>
      <c r="EJ241" s="8"/>
      <c r="EK241" s="8"/>
      <c r="EL241" s="8"/>
      <c r="EM241" s="8"/>
      <c r="EN241" s="8"/>
      <c r="EO241" s="8"/>
      <c r="EP241" s="8"/>
      <c r="EQ241" s="8"/>
      <c r="ER241" s="8"/>
      <c r="ES241" s="8"/>
      <c r="ET241" s="8"/>
      <c r="EU241" s="8"/>
      <c r="EV241" s="8"/>
      <c r="EW241" s="8"/>
      <c r="EX241" s="8"/>
      <c r="EY241" s="8"/>
      <c r="EZ241" s="8"/>
      <c r="FA241" s="8"/>
      <c r="FB241" s="8"/>
      <c r="FC241" s="8"/>
      <c r="FD241" s="8"/>
      <c r="FE241" s="8"/>
      <c r="FF241" s="8"/>
      <c r="FG241" s="8"/>
      <c r="FH241" s="8"/>
      <c r="FI241" s="8"/>
      <c r="FJ241" s="8"/>
      <c r="FK241" s="8"/>
      <c r="FL241" s="8"/>
      <c r="FM241" s="8"/>
      <c r="FN241" s="8"/>
      <c r="FO241" s="8"/>
      <c r="FP241" s="8"/>
      <c r="FQ241" s="8"/>
      <c r="FR241" s="8"/>
      <c r="FS241" s="8"/>
      <c r="FT241" s="8"/>
      <c r="FU241" s="8"/>
      <c r="FV241" s="8"/>
      <c r="FW241" s="8"/>
      <c r="FX241" s="8"/>
      <c r="FY241" s="8"/>
      <c r="FZ241" s="8"/>
      <c r="GA241" s="8"/>
      <c r="GB241" s="8"/>
      <c r="GC241" s="8"/>
      <c r="GD241" s="8"/>
      <c r="GE241" s="8"/>
      <c r="GF241" s="8"/>
      <c r="GG241" s="8"/>
      <c r="GH241" s="8"/>
      <c r="GI241" s="8"/>
      <c r="GJ241" s="8"/>
      <c r="GK241" s="8"/>
      <c r="GL241" s="8"/>
      <c r="GM241" s="8"/>
      <c r="GN241" s="8"/>
      <c r="GO241" s="8"/>
      <c r="GP241" s="8"/>
      <c r="GQ241" s="8"/>
      <c r="GR241" s="8"/>
      <c r="GS241" s="8"/>
      <c r="GT241" s="8"/>
      <c r="GU241" s="8"/>
      <c r="GV241" s="8"/>
      <c r="GW241" s="8"/>
      <c r="GX241" s="8"/>
      <c r="GY241" s="8"/>
      <c r="GZ241" s="8"/>
      <c r="HA241" s="8"/>
      <c r="HB241" s="8"/>
      <c r="HC241" s="8"/>
      <c r="HD241" s="8"/>
      <c r="HE241" s="8"/>
      <c r="HF241" s="8"/>
      <c r="HG241" s="8"/>
      <c r="HH241" s="8"/>
      <c r="HI241" s="8"/>
      <c r="HJ241" s="8"/>
      <c r="HK241" s="8"/>
      <c r="HL241" s="8"/>
      <c r="HM241" s="8"/>
      <c r="HN241" s="8"/>
      <c r="HO241" s="8"/>
      <c r="HP241" s="8"/>
      <c r="HQ241" s="8"/>
      <c r="HR241" s="8"/>
      <c r="HS241" s="8"/>
      <c r="HT241" s="8"/>
      <c r="HU241" s="8"/>
      <c r="HV241" s="8"/>
      <c r="HW241" s="8"/>
      <c r="HX241" s="8"/>
      <c r="HY241" s="8"/>
      <c r="HZ241" s="8"/>
      <c r="IA241" s="8"/>
      <c r="IB241" s="8"/>
      <c r="IC241" s="8"/>
      <c r="ID241" s="8"/>
      <c r="IE241" s="8"/>
      <c r="IF241" s="8"/>
      <c r="IG241" s="8"/>
      <c r="IH241" s="8"/>
      <c r="II241" s="8"/>
      <c r="IJ241" s="8"/>
      <c r="IK241" s="8"/>
      <c r="IL241" s="8"/>
      <c r="IM241" s="8"/>
    </row>
    <row r="242" spans="6:247">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c r="CA242" s="8"/>
      <c r="CB242" s="8"/>
      <c r="CC242" s="8"/>
      <c r="CD242" s="8"/>
      <c r="CE242" s="8"/>
      <c r="CF242" s="8"/>
      <c r="CG242" s="8"/>
      <c r="CH242" s="8"/>
      <c r="CI242" s="8"/>
      <c r="CJ242" s="8"/>
      <c r="CK242" s="8"/>
      <c r="CL242" s="8"/>
      <c r="CM242" s="8"/>
      <c r="CN242" s="8"/>
      <c r="CO242" s="8"/>
      <c r="CP242" s="8"/>
      <c r="CQ242" s="8"/>
      <c r="CR242" s="8"/>
      <c r="CS242" s="8"/>
      <c r="CT242" s="8"/>
      <c r="CU242" s="8"/>
      <c r="CV242" s="8"/>
      <c r="CW242" s="8"/>
      <c r="CX242" s="8"/>
      <c r="CY242" s="8"/>
      <c r="CZ242" s="8"/>
      <c r="DA242" s="8"/>
      <c r="DB242" s="8"/>
      <c r="DC242" s="8"/>
      <c r="DD242" s="8"/>
      <c r="DE242" s="8"/>
      <c r="DF242" s="8"/>
      <c r="DG242" s="8"/>
      <c r="DH242" s="8"/>
      <c r="DI242" s="8"/>
      <c r="DJ242" s="8"/>
      <c r="DK242" s="8"/>
      <c r="DL242" s="8"/>
      <c r="DM242" s="8"/>
      <c r="DN242" s="8"/>
      <c r="DO242" s="8"/>
      <c r="DP242" s="8"/>
      <c r="DQ242" s="8"/>
      <c r="DR242" s="8"/>
      <c r="DS242" s="8"/>
      <c r="DT242" s="8"/>
      <c r="DU242" s="8"/>
      <c r="DV242" s="8"/>
      <c r="DW242" s="8"/>
      <c r="DX242" s="8"/>
      <c r="DY242" s="8"/>
      <c r="DZ242" s="8"/>
      <c r="EA242" s="8"/>
      <c r="EB242" s="8"/>
      <c r="EC242" s="8"/>
      <c r="ED242" s="8"/>
      <c r="EE242" s="8"/>
      <c r="EF242" s="8"/>
      <c r="EG242" s="8"/>
      <c r="EH242" s="8"/>
      <c r="EI242" s="8"/>
      <c r="EJ242" s="8"/>
      <c r="EK242" s="8"/>
      <c r="EL242" s="8"/>
      <c r="EM242" s="8"/>
      <c r="EN242" s="8"/>
      <c r="EO242" s="8"/>
      <c r="EP242" s="8"/>
      <c r="EQ242" s="8"/>
      <c r="ER242" s="8"/>
      <c r="ES242" s="8"/>
      <c r="ET242" s="8"/>
      <c r="EU242" s="8"/>
      <c r="EV242" s="8"/>
      <c r="EW242" s="8"/>
      <c r="EX242" s="8"/>
      <c r="EY242" s="8"/>
      <c r="EZ242" s="8"/>
      <c r="FA242" s="8"/>
      <c r="FB242" s="8"/>
      <c r="FC242" s="8"/>
      <c r="FD242" s="8"/>
      <c r="FE242" s="8"/>
      <c r="FF242" s="8"/>
      <c r="FG242" s="8"/>
      <c r="FH242" s="8"/>
      <c r="FI242" s="8"/>
      <c r="FJ242" s="8"/>
      <c r="FK242" s="8"/>
      <c r="FL242" s="8"/>
      <c r="FM242" s="8"/>
      <c r="FN242" s="8"/>
      <c r="FO242" s="8"/>
      <c r="FP242" s="8"/>
      <c r="FQ242" s="8"/>
      <c r="FR242" s="8"/>
      <c r="FS242" s="8"/>
      <c r="FT242" s="8"/>
      <c r="FU242" s="8"/>
      <c r="FV242" s="8"/>
      <c r="FW242" s="8"/>
      <c r="FX242" s="8"/>
      <c r="FY242" s="8"/>
      <c r="FZ242" s="8"/>
      <c r="GA242" s="8"/>
      <c r="GB242" s="8"/>
      <c r="GC242" s="8"/>
      <c r="GD242" s="8"/>
      <c r="GE242" s="8"/>
      <c r="GF242" s="8"/>
      <c r="GG242" s="8"/>
      <c r="GH242" s="8"/>
      <c r="GI242" s="8"/>
      <c r="GJ242" s="8"/>
      <c r="GK242" s="8"/>
      <c r="GL242" s="8"/>
      <c r="GM242" s="8"/>
      <c r="GN242" s="8"/>
      <c r="GO242" s="8"/>
      <c r="GP242" s="8"/>
      <c r="GQ242" s="8"/>
      <c r="GR242" s="8"/>
      <c r="GS242" s="8"/>
      <c r="GT242" s="8"/>
      <c r="GU242" s="8"/>
      <c r="GV242" s="8"/>
      <c r="GW242" s="8"/>
      <c r="GX242" s="8"/>
      <c r="GY242" s="8"/>
      <c r="GZ242" s="8"/>
      <c r="HA242" s="8"/>
      <c r="HB242" s="8"/>
      <c r="HC242" s="8"/>
      <c r="HD242" s="8"/>
      <c r="HE242" s="8"/>
      <c r="HF242" s="8"/>
      <c r="HG242" s="8"/>
      <c r="HH242" s="8"/>
      <c r="HI242" s="8"/>
      <c r="HJ242" s="8"/>
      <c r="HK242" s="8"/>
      <c r="HL242" s="8"/>
      <c r="HM242" s="8"/>
      <c r="HN242" s="8"/>
      <c r="HO242" s="8"/>
      <c r="HP242" s="8"/>
      <c r="HQ242" s="8"/>
      <c r="HR242" s="8"/>
      <c r="HS242" s="8"/>
      <c r="HT242" s="8"/>
      <c r="HU242" s="8"/>
      <c r="HV242" s="8"/>
      <c r="HW242" s="8"/>
      <c r="HX242" s="8"/>
      <c r="HY242" s="8"/>
      <c r="HZ242" s="8"/>
      <c r="IA242" s="8"/>
      <c r="IB242" s="8"/>
      <c r="IC242" s="8"/>
      <c r="ID242" s="8"/>
      <c r="IE242" s="8"/>
      <c r="IF242" s="8"/>
      <c r="IG242" s="8"/>
      <c r="IH242" s="8"/>
      <c r="II242" s="8"/>
      <c r="IJ242" s="8"/>
      <c r="IK242" s="8"/>
      <c r="IL242" s="8"/>
      <c r="IM242" s="8"/>
    </row>
    <row r="243" spans="6:247">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c r="CG243" s="8"/>
      <c r="CH243" s="8"/>
      <c r="CI243" s="8"/>
      <c r="CJ243" s="8"/>
      <c r="CK243" s="8"/>
      <c r="CL243" s="8"/>
      <c r="CM243" s="8"/>
      <c r="CN243" s="8"/>
      <c r="CO243" s="8"/>
      <c r="CP243" s="8"/>
      <c r="CQ243" s="8"/>
      <c r="CR243" s="8"/>
      <c r="CS243" s="8"/>
      <c r="CT243" s="8"/>
      <c r="CU243" s="8"/>
      <c r="CV243" s="8"/>
      <c r="CW243" s="8"/>
      <c r="CX243" s="8"/>
      <c r="CY243" s="8"/>
      <c r="CZ243" s="8"/>
      <c r="DA243" s="8"/>
      <c r="DB243" s="8"/>
      <c r="DC243" s="8"/>
      <c r="DD243" s="8"/>
      <c r="DE243" s="8"/>
      <c r="DF243" s="8"/>
      <c r="DG243" s="8"/>
      <c r="DH243" s="8"/>
      <c r="DI243" s="8"/>
      <c r="DJ243" s="8"/>
      <c r="DK243" s="8"/>
      <c r="DL243" s="8"/>
      <c r="DM243" s="8"/>
      <c r="DN243" s="8"/>
      <c r="DO243" s="8"/>
      <c r="DP243" s="8"/>
      <c r="DQ243" s="8"/>
      <c r="DR243" s="8"/>
      <c r="DS243" s="8"/>
      <c r="DT243" s="8"/>
      <c r="DU243" s="8"/>
      <c r="DV243" s="8"/>
      <c r="DW243" s="8"/>
      <c r="DX243" s="8"/>
      <c r="DY243" s="8"/>
      <c r="DZ243" s="8"/>
      <c r="EA243" s="8"/>
      <c r="EB243" s="8"/>
      <c r="EC243" s="8"/>
      <c r="ED243" s="8"/>
      <c r="EE243" s="8"/>
      <c r="EF243" s="8"/>
      <c r="EG243" s="8"/>
      <c r="EH243" s="8"/>
      <c r="EI243" s="8"/>
      <c r="EJ243" s="8"/>
      <c r="EK243" s="8"/>
      <c r="EL243" s="8"/>
      <c r="EM243" s="8"/>
      <c r="EN243" s="8"/>
      <c r="EO243" s="8"/>
      <c r="EP243" s="8"/>
      <c r="EQ243" s="8"/>
      <c r="ER243" s="8"/>
      <c r="ES243" s="8"/>
      <c r="ET243" s="8"/>
      <c r="EU243" s="8"/>
      <c r="EV243" s="8"/>
      <c r="EW243" s="8"/>
      <c r="EX243" s="8"/>
      <c r="EY243" s="8"/>
      <c r="EZ243" s="8"/>
      <c r="FA243" s="8"/>
      <c r="FB243" s="8"/>
      <c r="FC243" s="8"/>
      <c r="FD243" s="8"/>
      <c r="FE243" s="8"/>
      <c r="FF243" s="8"/>
      <c r="FG243" s="8"/>
      <c r="FH243" s="8"/>
      <c r="FI243" s="8"/>
      <c r="FJ243" s="8"/>
      <c r="FK243" s="8"/>
      <c r="FL243" s="8"/>
      <c r="FM243" s="8"/>
      <c r="FN243" s="8"/>
      <c r="FO243" s="8"/>
      <c r="FP243" s="8"/>
      <c r="FQ243" s="8"/>
      <c r="FR243" s="8"/>
      <c r="FS243" s="8"/>
      <c r="FT243" s="8"/>
      <c r="FU243" s="8"/>
      <c r="FV243" s="8"/>
      <c r="FW243" s="8"/>
      <c r="FX243" s="8"/>
      <c r="FY243" s="8"/>
      <c r="FZ243" s="8"/>
      <c r="GA243" s="8"/>
      <c r="GB243" s="8"/>
      <c r="GC243" s="8"/>
      <c r="GD243" s="8"/>
      <c r="GE243" s="8"/>
      <c r="GF243" s="8"/>
      <c r="GG243" s="8"/>
      <c r="GH243" s="8"/>
      <c r="GI243" s="8"/>
      <c r="GJ243" s="8"/>
      <c r="GK243" s="8"/>
      <c r="GL243" s="8"/>
      <c r="GM243" s="8"/>
      <c r="GN243" s="8"/>
      <c r="GO243" s="8"/>
      <c r="GP243" s="8"/>
      <c r="GQ243" s="8"/>
      <c r="GR243" s="8"/>
      <c r="GS243" s="8"/>
      <c r="GT243" s="8"/>
      <c r="GU243" s="8"/>
      <c r="GV243" s="8"/>
      <c r="GW243" s="8"/>
      <c r="GX243" s="8"/>
      <c r="GY243" s="8"/>
      <c r="GZ243" s="8"/>
      <c r="HA243" s="8"/>
      <c r="HB243" s="8"/>
      <c r="HC243" s="8"/>
      <c r="HD243" s="8"/>
      <c r="HE243" s="8"/>
      <c r="HF243" s="8"/>
      <c r="HG243" s="8"/>
      <c r="HH243" s="8"/>
      <c r="HI243" s="8"/>
      <c r="HJ243" s="8"/>
      <c r="HK243" s="8"/>
      <c r="HL243" s="8"/>
      <c r="HM243" s="8"/>
      <c r="HN243" s="8"/>
      <c r="HO243" s="8"/>
      <c r="HP243" s="8"/>
      <c r="HQ243" s="8"/>
      <c r="HR243" s="8"/>
      <c r="HS243" s="8"/>
      <c r="HT243" s="8"/>
      <c r="HU243" s="8"/>
      <c r="HV243" s="8"/>
      <c r="HW243" s="8"/>
      <c r="HX243" s="8"/>
      <c r="HY243" s="8"/>
      <c r="HZ243" s="8"/>
      <c r="IA243" s="8"/>
      <c r="IB243" s="8"/>
      <c r="IC243" s="8"/>
      <c r="ID243" s="8"/>
      <c r="IE243" s="8"/>
      <c r="IF243" s="8"/>
      <c r="IG243" s="8"/>
      <c r="IH243" s="8"/>
      <c r="II243" s="8"/>
      <c r="IJ243" s="8"/>
      <c r="IK243" s="8"/>
      <c r="IL243" s="8"/>
      <c r="IM243" s="8"/>
    </row>
    <row r="244" spans="6:247">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c r="CA244" s="8"/>
      <c r="CB244" s="8"/>
      <c r="CC244" s="8"/>
      <c r="CD244" s="8"/>
      <c r="CE244" s="8"/>
      <c r="CF244" s="8"/>
      <c r="CG244" s="8"/>
      <c r="CH244" s="8"/>
      <c r="CI244" s="8"/>
      <c r="CJ244" s="8"/>
      <c r="CK244" s="8"/>
      <c r="CL244" s="8"/>
      <c r="CM244" s="8"/>
      <c r="CN244" s="8"/>
      <c r="CO244" s="8"/>
      <c r="CP244" s="8"/>
      <c r="CQ244" s="8"/>
      <c r="CR244" s="8"/>
      <c r="CS244" s="8"/>
      <c r="CT244" s="8"/>
      <c r="CU244" s="8"/>
      <c r="CV244" s="8"/>
      <c r="CW244" s="8"/>
      <c r="CX244" s="8"/>
      <c r="CY244" s="8"/>
      <c r="CZ244" s="8"/>
      <c r="DA244" s="8"/>
      <c r="DB244" s="8"/>
      <c r="DC244" s="8"/>
      <c r="DD244" s="8"/>
      <c r="DE244" s="8"/>
      <c r="DF244" s="8"/>
      <c r="DG244" s="8"/>
      <c r="DH244" s="8"/>
      <c r="DI244" s="8"/>
      <c r="DJ244" s="8"/>
      <c r="DK244" s="8"/>
      <c r="DL244" s="8"/>
      <c r="DM244" s="8"/>
      <c r="DN244" s="8"/>
      <c r="DO244" s="8"/>
      <c r="DP244" s="8"/>
      <c r="DQ244" s="8"/>
      <c r="DR244" s="8"/>
      <c r="DS244" s="8"/>
      <c r="DT244" s="8"/>
      <c r="DU244" s="8"/>
      <c r="DV244" s="8"/>
      <c r="DW244" s="8"/>
      <c r="DX244" s="8"/>
      <c r="DY244" s="8"/>
      <c r="DZ244" s="8"/>
      <c r="EA244" s="8"/>
      <c r="EB244" s="8"/>
      <c r="EC244" s="8"/>
      <c r="ED244" s="8"/>
      <c r="EE244" s="8"/>
      <c r="EF244" s="8"/>
      <c r="EG244" s="8"/>
      <c r="EH244" s="8"/>
      <c r="EI244" s="8"/>
      <c r="EJ244" s="8"/>
      <c r="EK244" s="8"/>
      <c r="EL244" s="8"/>
      <c r="EM244" s="8"/>
      <c r="EN244" s="8"/>
      <c r="EO244" s="8"/>
      <c r="EP244" s="8"/>
      <c r="EQ244" s="8"/>
      <c r="ER244" s="8"/>
      <c r="ES244" s="8"/>
      <c r="ET244" s="8"/>
      <c r="EU244" s="8"/>
      <c r="EV244" s="8"/>
      <c r="EW244" s="8"/>
      <c r="EX244" s="8"/>
      <c r="EY244" s="8"/>
      <c r="EZ244" s="8"/>
      <c r="FA244" s="8"/>
      <c r="FB244" s="8"/>
      <c r="FC244" s="8"/>
      <c r="FD244" s="8"/>
      <c r="FE244" s="8"/>
      <c r="FF244" s="8"/>
      <c r="FG244" s="8"/>
      <c r="FH244" s="8"/>
      <c r="FI244" s="8"/>
      <c r="FJ244" s="8"/>
      <c r="FK244" s="8"/>
      <c r="FL244" s="8"/>
      <c r="FM244" s="8"/>
      <c r="FN244" s="8"/>
      <c r="FO244" s="8"/>
      <c r="FP244" s="8"/>
      <c r="FQ244" s="8"/>
      <c r="FR244" s="8"/>
      <c r="FS244" s="8"/>
      <c r="FT244" s="8"/>
      <c r="FU244" s="8"/>
      <c r="FV244" s="8"/>
      <c r="FW244" s="8"/>
      <c r="FX244" s="8"/>
      <c r="FY244" s="8"/>
      <c r="FZ244" s="8"/>
      <c r="GA244" s="8"/>
      <c r="GB244" s="8"/>
      <c r="GC244" s="8"/>
      <c r="GD244" s="8"/>
      <c r="GE244" s="8"/>
      <c r="GF244" s="8"/>
      <c r="GG244" s="8"/>
      <c r="GH244" s="8"/>
      <c r="GI244" s="8"/>
      <c r="GJ244" s="8"/>
      <c r="GK244" s="8"/>
      <c r="GL244" s="8"/>
      <c r="GM244" s="8"/>
      <c r="GN244" s="8"/>
      <c r="GO244" s="8"/>
      <c r="GP244" s="8"/>
      <c r="GQ244" s="8"/>
      <c r="GR244" s="8"/>
      <c r="GS244" s="8"/>
      <c r="GT244" s="8"/>
      <c r="GU244" s="8"/>
      <c r="GV244" s="8"/>
      <c r="GW244" s="8"/>
      <c r="GX244" s="8"/>
      <c r="GY244" s="8"/>
      <c r="GZ244" s="8"/>
      <c r="HA244" s="8"/>
      <c r="HB244" s="8"/>
      <c r="HC244" s="8"/>
      <c r="HD244" s="8"/>
      <c r="HE244" s="8"/>
      <c r="HF244" s="8"/>
      <c r="HG244" s="8"/>
      <c r="HH244" s="8"/>
      <c r="HI244" s="8"/>
      <c r="HJ244" s="8"/>
      <c r="HK244" s="8"/>
      <c r="HL244" s="8"/>
      <c r="HM244" s="8"/>
      <c r="HN244" s="8"/>
      <c r="HO244" s="8"/>
      <c r="HP244" s="8"/>
      <c r="HQ244" s="8"/>
      <c r="HR244" s="8"/>
      <c r="HS244" s="8"/>
      <c r="HT244" s="8"/>
      <c r="HU244" s="8"/>
      <c r="HV244" s="8"/>
      <c r="HW244" s="8"/>
      <c r="HX244" s="8"/>
      <c r="HY244" s="8"/>
      <c r="HZ244" s="8"/>
      <c r="IA244" s="8"/>
      <c r="IB244" s="8"/>
      <c r="IC244" s="8"/>
      <c r="ID244" s="8"/>
      <c r="IE244" s="8"/>
      <c r="IF244" s="8"/>
      <c r="IG244" s="8"/>
      <c r="IH244" s="8"/>
      <c r="II244" s="8"/>
      <c r="IJ244" s="8"/>
      <c r="IK244" s="8"/>
      <c r="IL244" s="8"/>
      <c r="IM244" s="8"/>
    </row>
    <row r="245" spans="6:247">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c r="CA245" s="8"/>
      <c r="CB245" s="8"/>
      <c r="CC245" s="8"/>
      <c r="CD245" s="8"/>
      <c r="CE245" s="8"/>
      <c r="CF245" s="8"/>
      <c r="CG245" s="8"/>
      <c r="CH245" s="8"/>
      <c r="CI245" s="8"/>
      <c r="CJ245" s="8"/>
      <c r="CK245" s="8"/>
      <c r="CL245" s="8"/>
      <c r="CM245" s="8"/>
      <c r="CN245" s="8"/>
      <c r="CO245" s="8"/>
      <c r="CP245" s="8"/>
      <c r="CQ245" s="8"/>
      <c r="CR245" s="8"/>
      <c r="CS245" s="8"/>
      <c r="CT245" s="8"/>
      <c r="CU245" s="8"/>
      <c r="CV245" s="8"/>
      <c r="CW245" s="8"/>
      <c r="CX245" s="8"/>
      <c r="CY245" s="8"/>
      <c r="CZ245" s="8"/>
      <c r="DA245" s="8"/>
      <c r="DB245" s="8"/>
      <c r="DC245" s="8"/>
      <c r="DD245" s="8"/>
      <c r="DE245" s="8"/>
      <c r="DF245" s="8"/>
      <c r="DG245" s="8"/>
      <c r="DH245" s="8"/>
      <c r="DI245" s="8"/>
      <c r="DJ245" s="8"/>
      <c r="DK245" s="8"/>
      <c r="DL245" s="8"/>
      <c r="DM245" s="8"/>
      <c r="DN245" s="8"/>
      <c r="DO245" s="8"/>
      <c r="DP245" s="8"/>
      <c r="DQ245" s="8"/>
      <c r="DR245" s="8"/>
      <c r="DS245" s="8"/>
      <c r="DT245" s="8"/>
      <c r="DU245" s="8"/>
      <c r="DV245" s="8"/>
      <c r="DW245" s="8"/>
      <c r="DX245" s="8"/>
      <c r="DY245" s="8"/>
      <c r="DZ245" s="8"/>
      <c r="EA245" s="8"/>
      <c r="EB245" s="8"/>
      <c r="EC245" s="8"/>
      <c r="ED245" s="8"/>
      <c r="EE245" s="8"/>
      <c r="EF245" s="8"/>
      <c r="EG245" s="8"/>
      <c r="EH245" s="8"/>
      <c r="EI245" s="8"/>
      <c r="EJ245" s="8"/>
      <c r="EK245" s="8"/>
      <c r="EL245" s="8"/>
      <c r="EM245" s="8"/>
      <c r="EN245" s="8"/>
      <c r="EO245" s="8"/>
      <c r="EP245" s="8"/>
      <c r="EQ245" s="8"/>
      <c r="ER245" s="8"/>
      <c r="ES245" s="8"/>
      <c r="ET245" s="8"/>
      <c r="EU245" s="8"/>
      <c r="EV245" s="8"/>
      <c r="EW245" s="8"/>
      <c r="EX245" s="8"/>
      <c r="EY245" s="8"/>
      <c r="EZ245" s="8"/>
      <c r="FA245" s="8"/>
      <c r="FB245" s="8"/>
      <c r="FC245" s="8"/>
      <c r="FD245" s="8"/>
      <c r="FE245" s="8"/>
      <c r="FF245" s="8"/>
      <c r="FG245" s="8"/>
      <c r="FH245" s="8"/>
      <c r="FI245" s="8"/>
      <c r="FJ245" s="8"/>
      <c r="FK245" s="8"/>
      <c r="FL245" s="8"/>
      <c r="FM245" s="8"/>
      <c r="FN245" s="8"/>
      <c r="FO245" s="8"/>
      <c r="FP245" s="8"/>
      <c r="FQ245" s="8"/>
      <c r="FR245" s="8"/>
      <c r="FS245" s="8"/>
      <c r="FT245" s="8"/>
      <c r="FU245" s="8"/>
      <c r="FV245" s="8"/>
      <c r="FW245" s="8"/>
      <c r="FX245" s="8"/>
      <c r="FY245" s="8"/>
      <c r="FZ245" s="8"/>
      <c r="GA245" s="8"/>
      <c r="GB245" s="8"/>
      <c r="GC245" s="8"/>
      <c r="GD245" s="8"/>
      <c r="GE245" s="8"/>
      <c r="GF245" s="8"/>
      <c r="GG245" s="8"/>
      <c r="GH245" s="8"/>
      <c r="GI245" s="8"/>
      <c r="GJ245" s="8"/>
      <c r="GK245" s="8"/>
      <c r="GL245" s="8"/>
      <c r="GM245" s="8"/>
      <c r="GN245" s="8"/>
      <c r="GO245" s="8"/>
      <c r="GP245" s="8"/>
      <c r="GQ245" s="8"/>
      <c r="GR245" s="8"/>
      <c r="GS245" s="8"/>
      <c r="GT245" s="8"/>
      <c r="GU245" s="8"/>
      <c r="GV245" s="8"/>
      <c r="GW245" s="8"/>
      <c r="GX245" s="8"/>
      <c r="GY245" s="8"/>
      <c r="GZ245" s="8"/>
      <c r="HA245" s="8"/>
      <c r="HB245" s="8"/>
      <c r="HC245" s="8"/>
      <c r="HD245" s="8"/>
      <c r="HE245" s="8"/>
      <c r="HF245" s="8"/>
      <c r="HG245" s="8"/>
      <c r="HH245" s="8"/>
      <c r="HI245" s="8"/>
      <c r="HJ245" s="8"/>
      <c r="HK245" s="8"/>
      <c r="HL245" s="8"/>
      <c r="HM245" s="8"/>
      <c r="HN245" s="8"/>
      <c r="HO245" s="8"/>
      <c r="HP245" s="8"/>
      <c r="HQ245" s="8"/>
      <c r="HR245" s="8"/>
      <c r="HS245" s="8"/>
      <c r="HT245" s="8"/>
      <c r="HU245" s="8"/>
      <c r="HV245" s="8"/>
      <c r="HW245" s="8"/>
      <c r="HX245" s="8"/>
      <c r="HY245" s="8"/>
      <c r="HZ245" s="8"/>
      <c r="IA245" s="8"/>
      <c r="IB245" s="8"/>
      <c r="IC245" s="8"/>
      <c r="ID245" s="8"/>
      <c r="IE245" s="8"/>
      <c r="IF245" s="8"/>
      <c r="IG245" s="8"/>
      <c r="IH245" s="8"/>
      <c r="II245" s="8"/>
      <c r="IJ245" s="8"/>
      <c r="IK245" s="8"/>
      <c r="IL245" s="8"/>
      <c r="IM245" s="8"/>
    </row>
    <row r="246" spans="6:247">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c r="CA246" s="8"/>
      <c r="CB246" s="8"/>
      <c r="CC246" s="8"/>
      <c r="CD246" s="8"/>
      <c r="CE246" s="8"/>
      <c r="CF246" s="8"/>
      <c r="CG246" s="8"/>
      <c r="CH246" s="8"/>
      <c r="CI246" s="8"/>
      <c r="CJ246" s="8"/>
      <c r="CK246" s="8"/>
      <c r="CL246" s="8"/>
      <c r="CM246" s="8"/>
      <c r="CN246" s="8"/>
      <c r="CO246" s="8"/>
      <c r="CP246" s="8"/>
      <c r="CQ246" s="8"/>
      <c r="CR246" s="8"/>
      <c r="CS246" s="8"/>
      <c r="CT246" s="8"/>
      <c r="CU246" s="8"/>
      <c r="CV246" s="8"/>
      <c r="CW246" s="8"/>
      <c r="CX246" s="8"/>
      <c r="CY246" s="8"/>
      <c r="CZ246" s="8"/>
      <c r="DA246" s="8"/>
      <c r="DB246" s="8"/>
      <c r="DC246" s="8"/>
      <c r="DD246" s="8"/>
      <c r="DE246" s="8"/>
      <c r="DF246" s="8"/>
      <c r="DG246" s="8"/>
      <c r="DH246" s="8"/>
      <c r="DI246" s="8"/>
      <c r="DJ246" s="8"/>
      <c r="DK246" s="8"/>
      <c r="DL246" s="8"/>
      <c r="DM246" s="8"/>
      <c r="DN246" s="8"/>
      <c r="DO246" s="8"/>
      <c r="DP246" s="8"/>
      <c r="DQ246" s="8"/>
      <c r="DR246" s="8"/>
      <c r="DS246" s="8"/>
      <c r="DT246" s="8"/>
      <c r="DU246" s="8"/>
      <c r="DV246" s="8"/>
      <c r="DW246" s="8"/>
      <c r="DX246" s="8"/>
      <c r="DY246" s="8"/>
      <c r="DZ246" s="8"/>
      <c r="EA246" s="8"/>
      <c r="EB246" s="8"/>
      <c r="EC246" s="8"/>
      <c r="ED246" s="8"/>
      <c r="EE246" s="8"/>
      <c r="EF246" s="8"/>
      <c r="EG246" s="8"/>
      <c r="EH246" s="8"/>
      <c r="EI246" s="8"/>
      <c r="EJ246" s="8"/>
      <c r="EK246" s="8"/>
      <c r="EL246" s="8"/>
      <c r="EM246" s="8"/>
      <c r="EN246" s="8"/>
      <c r="EO246" s="8"/>
      <c r="EP246" s="8"/>
      <c r="EQ246" s="8"/>
      <c r="ER246" s="8"/>
      <c r="ES246" s="8"/>
      <c r="ET246" s="8"/>
      <c r="EU246" s="8"/>
      <c r="EV246" s="8"/>
      <c r="EW246" s="8"/>
      <c r="EX246" s="8"/>
      <c r="EY246" s="8"/>
      <c r="EZ246" s="8"/>
      <c r="FA246" s="8"/>
      <c r="FB246" s="8"/>
      <c r="FC246" s="8"/>
      <c r="FD246" s="8"/>
      <c r="FE246" s="8"/>
      <c r="FF246" s="8"/>
      <c r="FG246" s="8"/>
      <c r="FH246" s="8"/>
      <c r="FI246" s="8"/>
      <c r="FJ246" s="8"/>
      <c r="FK246" s="8"/>
      <c r="FL246" s="8"/>
      <c r="FM246" s="8"/>
      <c r="FN246" s="8"/>
      <c r="FO246" s="8"/>
      <c r="FP246" s="8"/>
      <c r="FQ246" s="8"/>
      <c r="FR246" s="8"/>
      <c r="FS246" s="8"/>
      <c r="FT246" s="8"/>
      <c r="FU246" s="8"/>
      <c r="FV246" s="8"/>
      <c r="FW246" s="8"/>
      <c r="FX246" s="8"/>
      <c r="FY246" s="8"/>
      <c r="FZ246" s="8"/>
      <c r="GA246" s="8"/>
      <c r="GB246" s="8"/>
      <c r="GC246" s="8"/>
      <c r="GD246" s="8"/>
      <c r="GE246" s="8"/>
      <c r="GF246" s="8"/>
      <c r="GG246" s="8"/>
      <c r="GH246" s="8"/>
      <c r="GI246" s="8"/>
      <c r="GJ246" s="8"/>
      <c r="GK246" s="8"/>
      <c r="GL246" s="8"/>
      <c r="GM246" s="8"/>
      <c r="GN246" s="8"/>
      <c r="GO246" s="8"/>
      <c r="GP246" s="8"/>
      <c r="GQ246" s="8"/>
      <c r="GR246" s="8"/>
      <c r="GS246" s="8"/>
      <c r="GT246" s="8"/>
      <c r="GU246" s="8"/>
      <c r="GV246" s="8"/>
      <c r="GW246" s="8"/>
      <c r="GX246" s="8"/>
      <c r="GY246" s="8"/>
      <c r="GZ246" s="8"/>
      <c r="HA246" s="8"/>
      <c r="HB246" s="8"/>
      <c r="HC246" s="8"/>
      <c r="HD246" s="8"/>
      <c r="HE246" s="8"/>
      <c r="HF246" s="8"/>
      <c r="HG246" s="8"/>
      <c r="HH246" s="8"/>
      <c r="HI246" s="8"/>
      <c r="HJ246" s="8"/>
      <c r="HK246" s="8"/>
      <c r="HL246" s="8"/>
      <c r="HM246" s="8"/>
      <c r="HN246" s="8"/>
      <c r="HO246" s="8"/>
      <c r="HP246" s="8"/>
      <c r="HQ246" s="8"/>
      <c r="HR246" s="8"/>
      <c r="HS246" s="8"/>
      <c r="HT246" s="8"/>
      <c r="HU246" s="8"/>
      <c r="HV246" s="8"/>
      <c r="HW246" s="8"/>
      <c r="HX246" s="8"/>
      <c r="HY246" s="8"/>
      <c r="HZ246" s="8"/>
      <c r="IA246" s="8"/>
      <c r="IB246" s="8"/>
      <c r="IC246" s="8"/>
      <c r="ID246" s="8"/>
      <c r="IE246" s="8"/>
      <c r="IF246" s="8"/>
      <c r="IG246" s="8"/>
      <c r="IH246" s="8"/>
      <c r="II246" s="8"/>
      <c r="IJ246" s="8"/>
      <c r="IK246" s="8"/>
      <c r="IL246" s="8"/>
      <c r="IM246" s="8"/>
    </row>
    <row r="247" spans="6:247">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c r="CA247" s="8"/>
      <c r="CB247" s="8"/>
      <c r="CC247" s="8"/>
      <c r="CD247" s="8"/>
      <c r="CE247" s="8"/>
      <c r="CF247" s="8"/>
      <c r="CG247" s="8"/>
      <c r="CH247" s="8"/>
      <c r="CI247" s="8"/>
      <c r="CJ247" s="8"/>
      <c r="CK247" s="8"/>
      <c r="CL247" s="8"/>
      <c r="CM247" s="8"/>
      <c r="CN247" s="8"/>
      <c r="CO247" s="8"/>
      <c r="CP247" s="8"/>
      <c r="CQ247" s="8"/>
      <c r="CR247" s="8"/>
      <c r="CS247" s="8"/>
      <c r="CT247" s="8"/>
      <c r="CU247" s="8"/>
      <c r="CV247" s="8"/>
      <c r="CW247" s="8"/>
      <c r="CX247" s="8"/>
      <c r="CY247" s="8"/>
      <c r="CZ247" s="8"/>
      <c r="DA247" s="8"/>
      <c r="DB247" s="8"/>
      <c r="DC247" s="8"/>
      <c r="DD247" s="8"/>
      <c r="DE247" s="8"/>
      <c r="DF247" s="8"/>
      <c r="DG247" s="8"/>
      <c r="DH247" s="8"/>
      <c r="DI247" s="8"/>
      <c r="DJ247" s="8"/>
      <c r="DK247" s="8"/>
      <c r="DL247" s="8"/>
      <c r="DM247" s="8"/>
      <c r="DN247" s="8"/>
      <c r="DO247" s="8"/>
      <c r="DP247" s="8"/>
      <c r="DQ247" s="8"/>
      <c r="DR247" s="8"/>
      <c r="DS247" s="8"/>
      <c r="DT247" s="8"/>
      <c r="DU247" s="8"/>
      <c r="DV247" s="8"/>
      <c r="DW247" s="8"/>
      <c r="DX247" s="8"/>
      <c r="DY247" s="8"/>
      <c r="DZ247" s="8"/>
      <c r="EA247" s="8"/>
      <c r="EB247" s="8"/>
      <c r="EC247" s="8"/>
      <c r="ED247" s="8"/>
      <c r="EE247" s="8"/>
      <c r="EF247" s="8"/>
      <c r="EG247" s="8"/>
      <c r="EH247" s="8"/>
      <c r="EI247" s="8"/>
      <c r="EJ247" s="8"/>
      <c r="EK247" s="8"/>
      <c r="EL247" s="8"/>
      <c r="EM247" s="8"/>
      <c r="EN247" s="8"/>
      <c r="EO247" s="8"/>
      <c r="EP247" s="8"/>
      <c r="EQ247" s="8"/>
      <c r="ER247" s="8"/>
      <c r="ES247" s="8"/>
      <c r="ET247" s="8"/>
      <c r="EU247" s="8"/>
      <c r="EV247" s="8"/>
      <c r="EW247" s="8"/>
      <c r="EX247" s="8"/>
      <c r="EY247" s="8"/>
      <c r="EZ247" s="8"/>
      <c r="FA247" s="8"/>
      <c r="FB247" s="8"/>
      <c r="FC247" s="8"/>
      <c r="FD247" s="8"/>
      <c r="FE247" s="8"/>
      <c r="FF247" s="8"/>
      <c r="FG247" s="8"/>
      <c r="FH247" s="8"/>
      <c r="FI247" s="8"/>
      <c r="FJ247" s="8"/>
      <c r="FK247" s="8"/>
      <c r="FL247" s="8"/>
      <c r="FM247" s="8"/>
      <c r="FN247" s="8"/>
      <c r="FO247" s="8"/>
      <c r="FP247" s="8"/>
      <c r="FQ247" s="8"/>
      <c r="FR247" s="8"/>
      <c r="FS247" s="8"/>
      <c r="FT247" s="8"/>
      <c r="FU247" s="8"/>
      <c r="FV247" s="8"/>
      <c r="FW247" s="8"/>
      <c r="FX247" s="8"/>
      <c r="FY247" s="8"/>
      <c r="FZ247" s="8"/>
      <c r="GA247" s="8"/>
      <c r="GB247" s="8"/>
      <c r="GC247" s="8"/>
      <c r="GD247" s="8"/>
      <c r="GE247" s="8"/>
      <c r="GF247" s="8"/>
      <c r="GG247" s="8"/>
      <c r="GH247" s="8"/>
      <c r="GI247" s="8"/>
      <c r="GJ247" s="8"/>
      <c r="GK247" s="8"/>
      <c r="GL247" s="8"/>
      <c r="GM247" s="8"/>
      <c r="GN247" s="8"/>
      <c r="GO247" s="8"/>
      <c r="GP247" s="8"/>
      <c r="GQ247" s="8"/>
      <c r="GR247" s="8"/>
      <c r="GS247" s="8"/>
      <c r="GT247" s="8"/>
      <c r="GU247" s="8"/>
      <c r="GV247" s="8"/>
      <c r="GW247" s="8"/>
      <c r="GX247" s="8"/>
      <c r="GY247" s="8"/>
      <c r="GZ247" s="8"/>
      <c r="HA247" s="8"/>
      <c r="HB247" s="8"/>
      <c r="HC247" s="8"/>
      <c r="HD247" s="8"/>
      <c r="HE247" s="8"/>
      <c r="HF247" s="8"/>
      <c r="HG247" s="8"/>
      <c r="HH247" s="8"/>
      <c r="HI247" s="8"/>
      <c r="HJ247" s="8"/>
      <c r="HK247" s="8"/>
      <c r="HL247" s="8"/>
      <c r="HM247" s="8"/>
      <c r="HN247" s="8"/>
      <c r="HO247" s="8"/>
      <c r="HP247" s="8"/>
      <c r="HQ247" s="8"/>
      <c r="HR247" s="8"/>
      <c r="HS247" s="8"/>
      <c r="HT247" s="8"/>
      <c r="HU247" s="8"/>
      <c r="HV247" s="8"/>
      <c r="HW247" s="8"/>
      <c r="HX247" s="8"/>
      <c r="HY247" s="8"/>
      <c r="HZ247" s="8"/>
      <c r="IA247" s="8"/>
      <c r="IB247" s="8"/>
      <c r="IC247" s="8"/>
      <c r="ID247" s="8"/>
      <c r="IE247" s="8"/>
      <c r="IF247" s="8"/>
      <c r="IG247" s="8"/>
      <c r="IH247" s="8"/>
      <c r="II247" s="8"/>
      <c r="IJ247" s="8"/>
      <c r="IK247" s="8"/>
      <c r="IL247" s="8"/>
      <c r="IM247" s="8"/>
    </row>
    <row r="248" spans="6:247">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c r="CA248" s="8"/>
      <c r="CB248" s="8"/>
      <c r="CC248" s="8"/>
      <c r="CD248" s="8"/>
      <c r="CE248" s="8"/>
      <c r="CF248" s="8"/>
      <c r="CG248" s="8"/>
      <c r="CH248" s="8"/>
      <c r="CI248" s="8"/>
      <c r="CJ248" s="8"/>
      <c r="CK248" s="8"/>
      <c r="CL248" s="8"/>
      <c r="CM248" s="8"/>
      <c r="CN248" s="8"/>
      <c r="CO248" s="8"/>
      <c r="CP248" s="8"/>
      <c r="CQ248" s="8"/>
      <c r="CR248" s="8"/>
      <c r="CS248" s="8"/>
      <c r="CT248" s="8"/>
      <c r="CU248" s="8"/>
      <c r="CV248" s="8"/>
      <c r="CW248" s="8"/>
      <c r="CX248" s="8"/>
      <c r="CY248" s="8"/>
      <c r="CZ248" s="8"/>
      <c r="DA248" s="8"/>
      <c r="DB248" s="8"/>
      <c r="DC248" s="8"/>
      <c r="DD248" s="8"/>
      <c r="DE248" s="8"/>
      <c r="DF248" s="8"/>
      <c r="DG248" s="8"/>
      <c r="DH248" s="8"/>
      <c r="DI248" s="8"/>
      <c r="DJ248" s="8"/>
      <c r="DK248" s="8"/>
      <c r="DL248" s="8"/>
      <c r="DM248" s="8"/>
      <c r="DN248" s="8"/>
      <c r="DO248" s="8"/>
      <c r="DP248" s="8"/>
      <c r="DQ248" s="8"/>
      <c r="DR248" s="8"/>
      <c r="DS248" s="8"/>
      <c r="DT248" s="8"/>
      <c r="DU248" s="8"/>
      <c r="DV248" s="8"/>
      <c r="DW248" s="8"/>
      <c r="DX248" s="8"/>
      <c r="DY248" s="8"/>
      <c r="DZ248" s="8"/>
      <c r="EA248" s="8"/>
      <c r="EB248" s="8"/>
      <c r="EC248" s="8"/>
      <c r="ED248" s="8"/>
      <c r="EE248" s="8"/>
      <c r="EF248" s="8"/>
      <c r="EG248" s="8"/>
      <c r="EH248" s="8"/>
      <c r="EI248" s="8"/>
      <c r="EJ248" s="8"/>
      <c r="EK248" s="8"/>
      <c r="EL248" s="8"/>
      <c r="EM248" s="8"/>
      <c r="EN248" s="8"/>
      <c r="EO248" s="8"/>
      <c r="EP248" s="8"/>
      <c r="EQ248" s="8"/>
      <c r="ER248" s="8"/>
      <c r="ES248" s="8"/>
      <c r="ET248" s="8"/>
      <c r="EU248" s="8"/>
      <c r="EV248" s="8"/>
      <c r="EW248" s="8"/>
      <c r="EX248" s="8"/>
      <c r="EY248" s="8"/>
      <c r="EZ248" s="8"/>
      <c r="FA248" s="8"/>
      <c r="FB248" s="8"/>
      <c r="FC248" s="8"/>
      <c r="FD248" s="8"/>
      <c r="FE248" s="8"/>
      <c r="FF248" s="8"/>
      <c r="FG248" s="8"/>
      <c r="FH248" s="8"/>
      <c r="FI248" s="8"/>
      <c r="FJ248" s="8"/>
      <c r="FK248" s="8"/>
      <c r="FL248" s="8"/>
      <c r="FM248" s="8"/>
      <c r="FN248" s="8"/>
      <c r="FO248" s="8"/>
      <c r="FP248" s="8"/>
      <c r="FQ248" s="8"/>
      <c r="FR248" s="8"/>
      <c r="FS248" s="8"/>
      <c r="FT248" s="8"/>
      <c r="FU248" s="8"/>
      <c r="FV248" s="8"/>
      <c r="FW248" s="8"/>
      <c r="FX248" s="8"/>
      <c r="FY248" s="8"/>
      <c r="FZ248" s="8"/>
      <c r="GA248" s="8"/>
      <c r="GB248" s="8"/>
      <c r="GC248" s="8"/>
      <c r="GD248" s="8"/>
      <c r="GE248" s="8"/>
      <c r="GF248" s="8"/>
      <c r="GG248" s="8"/>
      <c r="GH248" s="8"/>
      <c r="GI248" s="8"/>
      <c r="GJ248" s="8"/>
      <c r="GK248" s="8"/>
      <c r="GL248" s="8"/>
      <c r="GM248" s="8"/>
      <c r="GN248" s="8"/>
      <c r="GO248" s="8"/>
      <c r="GP248" s="8"/>
      <c r="GQ248" s="8"/>
      <c r="GR248" s="8"/>
      <c r="GS248" s="8"/>
      <c r="GT248" s="8"/>
      <c r="GU248" s="8"/>
      <c r="GV248" s="8"/>
      <c r="GW248" s="8"/>
      <c r="GX248" s="8"/>
      <c r="GY248" s="8"/>
      <c r="GZ248" s="8"/>
      <c r="HA248" s="8"/>
      <c r="HB248" s="8"/>
      <c r="HC248" s="8"/>
      <c r="HD248" s="8"/>
      <c r="HE248" s="8"/>
      <c r="HF248" s="8"/>
      <c r="HG248" s="8"/>
      <c r="HH248" s="8"/>
      <c r="HI248" s="8"/>
      <c r="HJ248" s="8"/>
      <c r="HK248" s="8"/>
      <c r="HL248" s="8"/>
      <c r="HM248" s="8"/>
      <c r="HN248" s="8"/>
      <c r="HO248" s="8"/>
      <c r="HP248" s="8"/>
      <c r="HQ248" s="8"/>
      <c r="HR248" s="8"/>
      <c r="HS248" s="8"/>
      <c r="HT248" s="8"/>
      <c r="HU248" s="8"/>
      <c r="HV248" s="8"/>
      <c r="HW248" s="8"/>
      <c r="HX248" s="8"/>
      <c r="HY248" s="8"/>
      <c r="HZ248" s="8"/>
      <c r="IA248" s="8"/>
      <c r="IB248" s="8"/>
      <c r="IC248" s="8"/>
      <c r="ID248" s="8"/>
      <c r="IE248" s="8"/>
      <c r="IF248" s="8"/>
      <c r="IG248" s="8"/>
      <c r="IH248" s="8"/>
      <c r="II248" s="8"/>
      <c r="IJ248" s="8"/>
      <c r="IK248" s="8"/>
      <c r="IL248" s="8"/>
      <c r="IM248" s="8"/>
    </row>
    <row r="249" spans="6:247">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c r="BV249" s="8"/>
      <c r="BW249" s="8"/>
      <c r="BX249" s="8"/>
      <c r="BY249" s="8"/>
      <c r="BZ249" s="8"/>
      <c r="CA249" s="8"/>
      <c r="CB249" s="8"/>
      <c r="CC249" s="8"/>
      <c r="CD249" s="8"/>
      <c r="CE249" s="8"/>
      <c r="CF249" s="8"/>
      <c r="CG249" s="8"/>
      <c r="CH249" s="8"/>
      <c r="CI249" s="8"/>
      <c r="CJ249" s="8"/>
      <c r="CK249" s="8"/>
      <c r="CL249" s="8"/>
      <c r="CM249" s="8"/>
      <c r="CN249" s="8"/>
      <c r="CO249" s="8"/>
      <c r="CP249" s="8"/>
      <c r="CQ249" s="8"/>
      <c r="CR249" s="8"/>
      <c r="CS249" s="8"/>
      <c r="CT249" s="8"/>
      <c r="CU249" s="8"/>
      <c r="CV249" s="8"/>
      <c r="CW249" s="8"/>
      <c r="CX249" s="8"/>
      <c r="CY249" s="8"/>
      <c r="CZ249" s="8"/>
      <c r="DA249" s="8"/>
      <c r="DB249" s="8"/>
      <c r="DC249" s="8"/>
      <c r="DD249" s="8"/>
      <c r="DE249" s="8"/>
      <c r="DF249" s="8"/>
      <c r="DG249" s="8"/>
      <c r="DH249" s="8"/>
      <c r="DI249" s="8"/>
      <c r="DJ249" s="8"/>
      <c r="DK249" s="8"/>
      <c r="DL249" s="8"/>
      <c r="DM249" s="8"/>
      <c r="DN249" s="8"/>
      <c r="DO249" s="8"/>
      <c r="DP249" s="8"/>
      <c r="DQ249" s="8"/>
      <c r="DR249" s="8"/>
      <c r="DS249" s="8"/>
      <c r="DT249" s="8"/>
      <c r="DU249" s="8"/>
      <c r="DV249" s="8"/>
      <c r="DW249" s="8"/>
      <c r="DX249" s="8"/>
      <c r="DY249" s="8"/>
      <c r="DZ249" s="8"/>
      <c r="EA249" s="8"/>
      <c r="EB249" s="8"/>
      <c r="EC249" s="8"/>
      <c r="ED249" s="8"/>
      <c r="EE249" s="8"/>
      <c r="EF249" s="8"/>
      <c r="EG249" s="8"/>
      <c r="EH249" s="8"/>
      <c r="EI249" s="8"/>
      <c r="EJ249" s="8"/>
      <c r="EK249" s="8"/>
      <c r="EL249" s="8"/>
      <c r="EM249" s="8"/>
      <c r="EN249" s="8"/>
      <c r="EO249" s="8"/>
      <c r="EP249" s="8"/>
      <c r="EQ249" s="8"/>
      <c r="ER249" s="8"/>
      <c r="ES249" s="8"/>
      <c r="ET249" s="8"/>
      <c r="EU249" s="8"/>
      <c r="EV249" s="8"/>
      <c r="EW249" s="8"/>
      <c r="EX249" s="8"/>
      <c r="EY249" s="8"/>
      <c r="EZ249" s="8"/>
      <c r="FA249" s="8"/>
      <c r="FB249" s="8"/>
      <c r="FC249" s="8"/>
      <c r="FD249" s="8"/>
      <c r="FE249" s="8"/>
      <c r="FF249" s="8"/>
      <c r="FG249" s="8"/>
      <c r="FH249" s="8"/>
      <c r="FI249" s="8"/>
      <c r="FJ249" s="8"/>
      <c r="FK249" s="8"/>
      <c r="FL249" s="8"/>
      <c r="FM249" s="8"/>
      <c r="FN249" s="8"/>
      <c r="FO249" s="8"/>
      <c r="FP249" s="8"/>
      <c r="FQ249" s="8"/>
      <c r="FR249" s="8"/>
      <c r="FS249" s="8"/>
      <c r="FT249" s="8"/>
      <c r="FU249" s="8"/>
      <c r="FV249" s="8"/>
      <c r="FW249" s="8"/>
      <c r="FX249" s="8"/>
      <c r="FY249" s="8"/>
      <c r="FZ249" s="8"/>
      <c r="GA249" s="8"/>
      <c r="GB249" s="8"/>
      <c r="GC249" s="8"/>
      <c r="GD249" s="8"/>
      <c r="GE249" s="8"/>
      <c r="GF249" s="8"/>
      <c r="GG249" s="8"/>
      <c r="GH249" s="8"/>
      <c r="GI249" s="8"/>
      <c r="GJ249" s="8"/>
      <c r="GK249" s="8"/>
      <c r="GL249" s="8"/>
      <c r="GM249" s="8"/>
      <c r="GN249" s="8"/>
      <c r="GO249" s="8"/>
      <c r="GP249" s="8"/>
      <c r="GQ249" s="8"/>
      <c r="GR249" s="8"/>
      <c r="GS249" s="8"/>
      <c r="GT249" s="8"/>
      <c r="GU249" s="8"/>
      <c r="GV249" s="8"/>
      <c r="GW249" s="8"/>
      <c r="GX249" s="8"/>
      <c r="GY249" s="8"/>
      <c r="GZ249" s="8"/>
      <c r="HA249" s="8"/>
      <c r="HB249" s="8"/>
      <c r="HC249" s="8"/>
      <c r="HD249" s="8"/>
      <c r="HE249" s="8"/>
      <c r="HF249" s="8"/>
      <c r="HG249" s="8"/>
      <c r="HH249" s="8"/>
      <c r="HI249" s="8"/>
      <c r="HJ249" s="8"/>
      <c r="HK249" s="8"/>
      <c r="HL249" s="8"/>
      <c r="HM249" s="8"/>
      <c r="HN249" s="8"/>
      <c r="HO249" s="8"/>
      <c r="HP249" s="8"/>
      <c r="HQ249" s="8"/>
      <c r="HR249" s="8"/>
      <c r="HS249" s="8"/>
      <c r="HT249" s="8"/>
      <c r="HU249" s="8"/>
      <c r="HV249" s="8"/>
      <c r="HW249" s="8"/>
      <c r="HX249" s="8"/>
      <c r="HY249" s="8"/>
      <c r="HZ249" s="8"/>
      <c r="IA249" s="8"/>
      <c r="IB249" s="8"/>
      <c r="IC249" s="8"/>
      <c r="ID249" s="8"/>
      <c r="IE249" s="8"/>
      <c r="IF249" s="8"/>
      <c r="IG249" s="8"/>
      <c r="IH249" s="8"/>
      <c r="II249" s="8"/>
      <c r="IJ249" s="8"/>
      <c r="IK249" s="8"/>
      <c r="IL249" s="8"/>
      <c r="IM249" s="8"/>
    </row>
    <row r="250" spans="6:247">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c r="CA250" s="8"/>
      <c r="CB250" s="8"/>
      <c r="CC250" s="8"/>
      <c r="CD250" s="8"/>
      <c r="CE250" s="8"/>
      <c r="CF250" s="8"/>
      <c r="CG250" s="8"/>
      <c r="CH250" s="8"/>
      <c r="CI250" s="8"/>
      <c r="CJ250" s="8"/>
      <c r="CK250" s="8"/>
      <c r="CL250" s="8"/>
      <c r="CM250" s="8"/>
      <c r="CN250" s="8"/>
      <c r="CO250" s="8"/>
      <c r="CP250" s="8"/>
      <c r="CQ250" s="8"/>
      <c r="CR250" s="8"/>
      <c r="CS250" s="8"/>
      <c r="CT250" s="8"/>
      <c r="CU250" s="8"/>
      <c r="CV250" s="8"/>
      <c r="CW250" s="8"/>
      <c r="CX250" s="8"/>
      <c r="CY250" s="8"/>
      <c r="CZ250" s="8"/>
      <c r="DA250" s="8"/>
      <c r="DB250" s="8"/>
      <c r="DC250" s="8"/>
      <c r="DD250" s="8"/>
      <c r="DE250" s="8"/>
      <c r="DF250" s="8"/>
      <c r="DG250" s="8"/>
      <c r="DH250" s="8"/>
      <c r="DI250" s="8"/>
      <c r="DJ250" s="8"/>
      <c r="DK250" s="8"/>
      <c r="DL250" s="8"/>
      <c r="DM250" s="8"/>
      <c r="DN250" s="8"/>
      <c r="DO250" s="8"/>
      <c r="DP250" s="8"/>
      <c r="DQ250" s="8"/>
      <c r="DR250" s="8"/>
      <c r="DS250" s="8"/>
      <c r="DT250" s="8"/>
      <c r="DU250" s="8"/>
      <c r="DV250" s="8"/>
      <c r="DW250" s="8"/>
      <c r="DX250" s="8"/>
      <c r="DY250" s="8"/>
      <c r="DZ250" s="8"/>
      <c r="EA250" s="8"/>
      <c r="EB250" s="8"/>
      <c r="EC250" s="8"/>
      <c r="ED250" s="8"/>
      <c r="EE250" s="8"/>
      <c r="EF250" s="8"/>
      <c r="EG250" s="8"/>
      <c r="EH250" s="8"/>
      <c r="EI250" s="8"/>
      <c r="EJ250" s="8"/>
      <c r="EK250" s="8"/>
      <c r="EL250" s="8"/>
      <c r="EM250" s="8"/>
      <c r="EN250" s="8"/>
      <c r="EO250" s="8"/>
      <c r="EP250" s="8"/>
      <c r="EQ250" s="8"/>
      <c r="ER250" s="8"/>
      <c r="ES250" s="8"/>
      <c r="ET250" s="8"/>
      <c r="EU250" s="8"/>
      <c r="EV250" s="8"/>
      <c r="EW250" s="8"/>
      <c r="EX250" s="8"/>
      <c r="EY250" s="8"/>
      <c r="EZ250" s="8"/>
      <c r="FA250" s="8"/>
      <c r="FB250" s="8"/>
      <c r="FC250" s="8"/>
      <c r="FD250" s="8"/>
      <c r="FE250" s="8"/>
      <c r="FF250" s="8"/>
      <c r="FG250" s="8"/>
      <c r="FH250" s="8"/>
      <c r="FI250" s="8"/>
      <c r="FJ250" s="8"/>
      <c r="FK250" s="8"/>
      <c r="FL250" s="8"/>
      <c r="FM250" s="8"/>
      <c r="FN250" s="8"/>
      <c r="FO250" s="8"/>
      <c r="FP250" s="8"/>
      <c r="FQ250" s="8"/>
      <c r="FR250" s="8"/>
      <c r="FS250" s="8"/>
      <c r="FT250" s="8"/>
      <c r="FU250" s="8"/>
      <c r="FV250" s="8"/>
      <c r="FW250" s="8"/>
      <c r="FX250" s="8"/>
      <c r="FY250" s="8"/>
      <c r="FZ250" s="8"/>
      <c r="GA250" s="8"/>
      <c r="GB250" s="8"/>
      <c r="GC250" s="8"/>
      <c r="GD250" s="8"/>
      <c r="GE250" s="8"/>
      <c r="GF250" s="8"/>
      <c r="GG250" s="8"/>
      <c r="GH250" s="8"/>
      <c r="GI250" s="8"/>
      <c r="GJ250" s="8"/>
      <c r="GK250" s="8"/>
      <c r="GL250" s="8"/>
      <c r="GM250" s="8"/>
      <c r="GN250" s="8"/>
      <c r="GO250" s="8"/>
      <c r="GP250" s="8"/>
      <c r="GQ250" s="8"/>
      <c r="GR250" s="8"/>
      <c r="GS250" s="8"/>
      <c r="GT250" s="8"/>
      <c r="GU250" s="8"/>
      <c r="GV250" s="8"/>
      <c r="GW250" s="8"/>
      <c r="GX250" s="8"/>
      <c r="GY250" s="8"/>
      <c r="GZ250" s="8"/>
      <c r="HA250" s="8"/>
      <c r="HB250" s="8"/>
      <c r="HC250" s="8"/>
      <c r="HD250" s="8"/>
      <c r="HE250" s="8"/>
      <c r="HF250" s="8"/>
      <c r="HG250" s="8"/>
      <c r="HH250" s="8"/>
      <c r="HI250" s="8"/>
      <c r="HJ250" s="8"/>
      <c r="HK250" s="8"/>
      <c r="HL250" s="8"/>
      <c r="HM250" s="8"/>
      <c r="HN250" s="8"/>
      <c r="HO250" s="8"/>
      <c r="HP250" s="8"/>
      <c r="HQ250" s="8"/>
      <c r="HR250" s="8"/>
      <c r="HS250" s="8"/>
      <c r="HT250" s="8"/>
      <c r="HU250" s="8"/>
      <c r="HV250" s="8"/>
      <c r="HW250" s="8"/>
      <c r="HX250" s="8"/>
      <c r="HY250" s="8"/>
      <c r="HZ250" s="8"/>
      <c r="IA250" s="8"/>
      <c r="IB250" s="8"/>
      <c r="IC250" s="8"/>
      <c r="ID250" s="8"/>
      <c r="IE250" s="8"/>
      <c r="IF250" s="8"/>
      <c r="IG250" s="8"/>
      <c r="IH250" s="8"/>
      <c r="II250" s="8"/>
      <c r="IJ250" s="8"/>
      <c r="IK250" s="8"/>
      <c r="IL250" s="8"/>
      <c r="IM250" s="8"/>
    </row>
    <row r="251" spans="6:247">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c r="CA251" s="8"/>
      <c r="CB251" s="8"/>
      <c r="CC251" s="8"/>
      <c r="CD251" s="8"/>
      <c r="CE251" s="8"/>
      <c r="CF251" s="8"/>
      <c r="CG251" s="8"/>
      <c r="CH251" s="8"/>
      <c r="CI251" s="8"/>
      <c r="CJ251" s="8"/>
      <c r="CK251" s="8"/>
      <c r="CL251" s="8"/>
      <c r="CM251" s="8"/>
      <c r="CN251" s="8"/>
      <c r="CO251" s="8"/>
      <c r="CP251" s="8"/>
      <c r="CQ251" s="8"/>
      <c r="CR251" s="8"/>
      <c r="CS251" s="8"/>
      <c r="CT251" s="8"/>
      <c r="CU251" s="8"/>
      <c r="CV251" s="8"/>
      <c r="CW251" s="8"/>
      <c r="CX251" s="8"/>
      <c r="CY251" s="8"/>
      <c r="CZ251" s="8"/>
      <c r="DA251" s="8"/>
      <c r="DB251" s="8"/>
      <c r="DC251" s="8"/>
      <c r="DD251" s="8"/>
      <c r="DE251" s="8"/>
      <c r="DF251" s="8"/>
      <c r="DG251" s="8"/>
      <c r="DH251" s="8"/>
      <c r="DI251" s="8"/>
      <c r="DJ251" s="8"/>
      <c r="DK251" s="8"/>
      <c r="DL251" s="8"/>
      <c r="DM251" s="8"/>
      <c r="DN251" s="8"/>
      <c r="DO251" s="8"/>
      <c r="DP251" s="8"/>
      <c r="DQ251" s="8"/>
      <c r="DR251" s="8"/>
      <c r="DS251" s="8"/>
      <c r="DT251" s="8"/>
      <c r="DU251" s="8"/>
      <c r="DV251" s="8"/>
      <c r="DW251" s="8"/>
      <c r="DX251" s="8"/>
      <c r="DY251" s="8"/>
      <c r="DZ251" s="8"/>
      <c r="EA251" s="8"/>
      <c r="EB251" s="8"/>
      <c r="EC251" s="8"/>
      <c r="ED251" s="8"/>
      <c r="EE251" s="8"/>
      <c r="EF251" s="8"/>
      <c r="EG251" s="8"/>
      <c r="EH251" s="8"/>
      <c r="EI251" s="8"/>
      <c r="EJ251" s="8"/>
      <c r="EK251" s="8"/>
      <c r="EL251" s="8"/>
      <c r="EM251" s="8"/>
      <c r="EN251" s="8"/>
      <c r="EO251" s="8"/>
      <c r="EP251" s="8"/>
      <c r="EQ251" s="8"/>
      <c r="ER251" s="8"/>
      <c r="ES251" s="8"/>
      <c r="ET251" s="8"/>
      <c r="EU251" s="8"/>
      <c r="EV251" s="8"/>
      <c r="EW251" s="8"/>
      <c r="EX251" s="8"/>
      <c r="EY251" s="8"/>
      <c r="EZ251" s="8"/>
      <c r="FA251" s="8"/>
      <c r="FB251" s="8"/>
      <c r="FC251" s="8"/>
      <c r="FD251" s="8"/>
      <c r="FE251" s="8"/>
      <c r="FF251" s="8"/>
      <c r="FG251" s="8"/>
      <c r="FH251" s="8"/>
      <c r="FI251" s="8"/>
      <c r="FJ251" s="8"/>
      <c r="FK251" s="8"/>
      <c r="FL251" s="8"/>
      <c r="FM251" s="8"/>
      <c r="FN251" s="8"/>
      <c r="FO251" s="8"/>
      <c r="FP251" s="8"/>
      <c r="FQ251" s="8"/>
      <c r="FR251" s="8"/>
      <c r="FS251" s="8"/>
      <c r="FT251" s="8"/>
      <c r="FU251" s="8"/>
      <c r="FV251" s="8"/>
      <c r="FW251" s="8"/>
      <c r="FX251" s="8"/>
      <c r="FY251" s="8"/>
      <c r="FZ251" s="8"/>
      <c r="GA251" s="8"/>
      <c r="GB251" s="8"/>
      <c r="GC251" s="8"/>
      <c r="GD251" s="8"/>
      <c r="GE251" s="8"/>
      <c r="GF251" s="8"/>
      <c r="GG251" s="8"/>
      <c r="GH251" s="8"/>
      <c r="GI251" s="8"/>
      <c r="GJ251" s="8"/>
      <c r="GK251" s="8"/>
      <c r="GL251" s="8"/>
      <c r="GM251" s="8"/>
      <c r="GN251" s="8"/>
      <c r="GO251" s="8"/>
      <c r="GP251" s="8"/>
      <c r="GQ251" s="8"/>
      <c r="GR251" s="8"/>
      <c r="GS251" s="8"/>
      <c r="GT251" s="8"/>
      <c r="GU251" s="8"/>
      <c r="GV251" s="8"/>
      <c r="GW251" s="8"/>
      <c r="GX251" s="8"/>
      <c r="GY251" s="8"/>
      <c r="GZ251" s="8"/>
      <c r="HA251" s="8"/>
      <c r="HB251" s="8"/>
      <c r="HC251" s="8"/>
      <c r="HD251" s="8"/>
      <c r="HE251" s="8"/>
      <c r="HF251" s="8"/>
      <c r="HG251" s="8"/>
      <c r="HH251" s="8"/>
      <c r="HI251" s="8"/>
      <c r="HJ251" s="8"/>
      <c r="HK251" s="8"/>
      <c r="HL251" s="8"/>
      <c r="HM251" s="8"/>
      <c r="HN251" s="8"/>
      <c r="HO251" s="8"/>
      <c r="HP251" s="8"/>
      <c r="HQ251" s="8"/>
      <c r="HR251" s="8"/>
      <c r="HS251" s="8"/>
      <c r="HT251" s="8"/>
      <c r="HU251" s="8"/>
      <c r="HV251" s="8"/>
      <c r="HW251" s="8"/>
      <c r="HX251" s="8"/>
      <c r="HY251" s="8"/>
      <c r="HZ251" s="8"/>
      <c r="IA251" s="8"/>
      <c r="IB251" s="8"/>
      <c r="IC251" s="8"/>
      <c r="ID251" s="8"/>
      <c r="IE251" s="8"/>
      <c r="IF251" s="8"/>
      <c r="IG251" s="8"/>
      <c r="IH251" s="8"/>
      <c r="II251" s="8"/>
      <c r="IJ251" s="8"/>
      <c r="IK251" s="8"/>
      <c r="IL251" s="8"/>
      <c r="IM251" s="8"/>
    </row>
    <row r="252" spans="6:247">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c r="CA252" s="8"/>
      <c r="CB252" s="8"/>
      <c r="CC252" s="8"/>
      <c r="CD252" s="8"/>
      <c r="CE252" s="8"/>
      <c r="CF252" s="8"/>
      <c r="CG252" s="8"/>
      <c r="CH252" s="8"/>
      <c r="CI252" s="8"/>
      <c r="CJ252" s="8"/>
      <c r="CK252" s="8"/>
      <c r="CL252" s="8"/>
      <c r="CM252" s="8"/>
      <c r="CN252" s="8"/>
      <c r="CO252" s="8"/>
      <c r="CP252" s="8"/>
      <c r="CQ252" s="8"/>
      <c r="CR252" s="8"/>
      <c r="CS252" s="8"/>
      <c r="CT252" s="8"/>
      <c r="CU252" s="8"/>
      <c r="CV252" s="8"/>
      <c r="CW252" s="8"/>
      <c r="CX252" s="8"/>
      <c r="CY252" s="8"/>
      <c r="CZ252" s="8"/>
      <c r="DA252" s="8"/>
      <c r="DB252" s="8"/>
      <c r="DC252" s="8"/>
      <c r="DD252" s="8"/>
      <c r="DE252" s="8"/>
      <c r="DF252" s="8"/>
      <c r="DG252" s="8"/>
      <c r="DH252" s="8"/>
      <c r="DI252" s="8"/>
      <c r="DJ252" s="8"/>
      <c r="DK252" s="8"/>
      <c r="DL252" s="8"/>
      <c r="DM252" s="8"/>
      <c r="DN252" s="8"/>
      <c r="DO252" s="8"/>
      <c r="DP252" s="8"/>
      <c r="DQ252" s="8"/>
      <c r="DR252" s="8"/>
      <c r="DS252" s="8"/>
      <c r="DT252" s="8"/>
      <c r="DU252" s="8"/>
      <c r="DV252" s="8"/>
      <c r="DW252" s="8"/>
      <c r="DX252" s="8"/>
      <c r="DY252" s="8"/>
      <c r="DZ252" s="8"/>
      <c r="EA252" s="8"/>
      <c r="EB252" s="8"/>
      <c r="EC252" s="8"/>
      <c r="ED252" s="8"/>
      <c r="EE252" s="8"/>
      <c r="EF252" s="8"/>
      <c r="EG252" s="8"/>
      <c r="EH252" s="8"/>
      <c r="EI252" s="8"/>
      <c r="EJ252" s="8"/>
      <c r="EK252" s="8"/>
      <c r="EL252" s="8"/>
      <c r="EM252" s="8"/>
      <c r="EN252" s="8"/>
      <c r="EO252" s="8"/>
      <c r="EP252" s="8"/>
      <c r="EQ252" s="8"/>
      <c r="ER252" s="8"/>
      <c r="ES252" s="8"/>
      <c r="ET252" s="8"/>
      <c r="EU252" s="8"/>
      <c r="EV252" s="8"/>
      <c r="EW252" s="8"/>
      <c r="EX252" s="8"/>
      <c r="EY252" s="8"/>
      <c r="EZ252" s="8"/>
      <c r="FA252" s="8"/>
      <c r="FB252" s="8"/>
      <c r="FC252" s="8"/>
      <c r="FD252" s="8"/>
      <c r="FE252" s="8"/>
      <c r="FF252" s="8"/>
      <c r="FG252" s="8"/>
      <c r="FH252" s="8"/>
      <c r="FI252" s="8"/>
      <c r="FJ252" s="8"/>
      <c r="FK252" s="8"/>
      <c r="FL252" s="8"/>
      <c r="FM252" s="8"/>
      <c r="FN252" s="8"/>
      <c r="FO252" s="8"/>
      <c r="FP252" s="8"/>
      <c r="FQ252" s="8"/>
      <c r="FR252" s="8"/>
      <c r="FS252" s="8"/>
      <c r="FT252" s="8"/>
      <c r="FU252" s="8"/>
      <c r="FV252" s="8"/>
      <c r="FW252" s="8"/>
      <c r="FX252" s="8"/>
      <c r="FY252" s="8"/>
      <c r="FZ252" s="8"/>
      <c r="GA252" s="8"/>
      <c r="GB252" s="8"/>
      <c r="GC252" s="8"/>
      <c r="GD252" s="8"/>
      <c r="GE252" s="8"/>
      <c r="GF252" s="8"/>
      <c r="GG252" s="8"/>
      <c r="GH252" s="8"/>
      <c r="GI252" s="8"/>
      <c r="GJ252" s="8"/>
      <c r="GK252" s="8"/>
      <c r="GL252" s="8"/>
      <c r="GM252" s="8"/>
      <c r="GN252" s="8"/>
      <c r="GO252" s="8"/>
      <c r="GP252" s="8"/>
      <c r="GQ252" s="8"/>
      <c r="GR252" s="8"/>
      <c r="GS252" s="8"/>
      <c r="GT252" s="8"/>
      <c r="GU252" s="8"/>
      <c r="GV252" s="8"/>
      <c r="GW252" s="8"/>
      <c r="GX252" s="8"/>
      <c r="GY252" s="8"/>
      <c r="GZ252" s="8"/>
      <c r="HA252" s="8"/>
      <c r="HB252" s="8"/>
      <c r="HC252" s="8"/>
      <c r="HD252" s="8"/>
      <c r="HE252" s="8"/>
      <c r="HF252" s="8"/>
      <c r="HG252" s="8"/>
      <c r="HH252" s="8"/>
      <c r="HI252" s="8"/>
      <c r="HJ252" s="8"/>
      <c r="HK252" s="8"/>
      <c r="HL252" s="8"/>
      <c r="HM252" s="8"/>
      <c r="HN252" s="8"/>
      <c r="HO252" s="8"/>
      <c r="HP252" s="8"/>
      <c r="HQ252" s="8"/>
      <c r="HR252" s="8"/>
      <c r="HS252" s="8"/>
      <c r="HT252" s="8"/>
      <c r="HU252" s="8"/>
      <c r="HV252" s="8"/>
      <c r="HW252" s="8"/>
      <c r="HX252" s="8"/>
      <c r="HY252" s="8"/>
      <c r="HZ252" s="8"/>
      <c r="IA252" s="8"/>
      <c r="IB252" s="8"/>
      <c r="IC252" s="8"/>
      <c r="ID252" s="8"/>
      <c r="IE252" s="8"/>
      <c r="IF252" s="8"/>
      <c r="IG252" s="8"/>
      <c r="IH252" s="8"/>
      <c r="II252" s="8"/>
      <c r="IJ252" s="8"/>
      <c r="IK252" s="8"/>
      <c r="IL252" s="8"/>
      <c r="IM252" s="8"/>
    </row>
    <row r="253" spans="6:247">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c r="CA253" s="8"/>
      <c r="CB253" s="8"/>
      <c r="CC253" s="8"/>
      <c r="CD253" s="8"/>
      <c r="CE253" s="8"/>
      <c r="CF253" s="8"/>
      <c r="CG253" s="8"/>
      <c r="CH253" s="8"/>
      <c r="CI253" s="8"/>
      <c r="CJ253" s="8"/>
      <c r="CK253" s="8"/>
      <c r="CL253" s="8"/>
      <c r="CM253" s="8"/>
      <c r="CN253" s="8"/>
      <c r="CO253" s="8"/>
      <c r="CP253" s="8"/>
      <c r="CQ253" s="8"/>
      <c r="CR253" s="8"/>
      <c r="CS253" s="8"/>
      <c r="CT253" s="8"/>
      <c r="CU253" s="8"/>
      <c r="CV253" s="8"/>
      <c r="CW253" s="8"/>
      <c r="CX253" s="8"/>
      <c r="CY253" s="8"/>
      <c r="CZ253" s="8"/>
      <c r="DA253" s="8"/>
      <c r="DB253" s="8"/>
      <c r="DC253" s="8"/>
      <c r="DD253" s="8"/>
      <c r="DE253" s="8"/>
      <c r="DF253" s="8"/>
      <c r="DG253" s="8"/>
      <c r="DH253" s="8"/>
      <c r="DI253" s="8"/>
      <c r="DJ253" s="8"/>
      <c r="DK253" s="8"/>
      <c r="DL253" s="8"/>
      <c r="DM253" s="8"/>
      <c r="DN253" s="8"/>
      <c r="DO253" s="8"/>
      <c r="DP253" s="8"/>
      <c r="DQ253" s="8"/>
      <c r="DR253" s="8"/>
      <c r="DS253" s="8"/>
      <c r="DT253" s="8"/>
      <c r="DU253" s="8"/>
      <c r="DV253" s="8"/>
      <c r="DW253" s="8"/>
      <c r="DX253" s="8"/>
      <c r="DY253" s="8"/>
      <c r="DZ253" s="8"/>
      <c r="EA253" s="8"/>
      <c r="EB253" s="8"/>
      <c r="EC253" s="8"/>
      <c r="ED253" s="8"/>
      <c r="EE253" s="8"/>
      <c r="EF253" s="8"/>
      <c r="EG253" s="8"/>
      <c r="EH253" s="8"/>
      <c r="EI253" s="8"/>
      <c r="EJ253" s="8"/>
      <c r="EK253" s="8"/>
      <c r="EL253" s="8"/>
      <c r="EM253" s="8"/>
      <c r="EN253" s="8"/>
      <c r="EO253" s="8"/>
      <c r="EP253" s="8"/>
      <c r="EQ253" s="8"/>
      <c r="ER253" s="8"/>
      <c r="ES253" s="8"/>
      <c r="ET253" s="8"/>
      <c r="EU253" s="8"/>
      <c r="EV253" s="8"/>
      <c r="EW253" s="8"/>
      <c r="EX253" s="8"/>
      <c r="EY253" s="8"/>
      <c r="EZ253" s="8"/>
      <c r="FA253" s="8"/>
      <c r="FB253" s="8"/>
      <c r="FC253" s="8"/>
      <c r="FD253" s="8"/>
      <c r="FE253" s="8"/>
      <c r="FF253" s="8"/>
      <c r="FG253" s="8"/>
      <c r="FH253" s="8"/>
      <c r="FI253" s="8"/>
      <c r="FJ253" s="8"/>
      <c r="FK253" s="8"/>
      <c r="FL253" s="8"/>
      <c r="FM253" s="8"/>
      <c r="FN253" s="8"/>
      <c r="FO253" s="8"/>
      <c r="FP253" s="8"/>
      <c r="FQ253" s="8"/>
      <c r="FR253" s="8"/>
      <c r="FS253" s="8"/>
      <c r="FT253" s="8"/>
      <c r="FU253" s="8"/>
      <c r="FV253" s="8"/>
      <c r="FW253" s="8"/>
      <c r="FX253" s="8"/>
      <c r="FY253" s="8"/>
      <c r="FZ253" s="8"/>
      <c r="GA253" s="8"/>
      <c r="GB253" s="8"/>
      <c r="GC253" s="8"/>
      <c r="GD253" s="8"/>
      <c r="GE253" s="8"/>
      <c r="GF253" s="8"/>
      <c r="GG253" s="8"/>
      <c r="GH253" s="8"/>
      <c r="GI253" s="8"/>
      <c r="GJ253" s="8"/>
      <c r="GK253" s="8"/>
      <c r="GL253" s="8"/>
      <c r="GM253" s="8"/>
      <c r="GN253" s="8"/>
      <c r="GO253" s="8"/>
      <c r="GP253" s="8"/>
      <c r="GQ253" s="8"/>
      <c r="GR253" s="8"/>
      <c r="GS253" s="8"/>
      <c r="GT253" s="8"/>
      <c r="GU253" s="8"/>
      <c r="GV253" s="8"/>
      <c r="GW253" s="8"/>
      <c r="GX253" s="8"/>
      <c r="GY253" s="8"/>
      <c r="GZ253" s="8"/>
      <c r="HA253" s="8"/>
      <c r="HB253" s="8"/>
      <c r="HC253" s="8"/>
      <c r="HD253" s="8"/>
      <c r="HE253" s="8"/>
      <c r="HF253" s="8"/>
      <c r="HG253" s="8"/>
      <c r="HH253" s="8"/>
      <c r="HI253" s="8"/>
      <c r="HJ253" s="8"/>
      <c r="HK253" s="8"/>
      <c r="HL253" s="8"/>
      <c r="HM253" s="8"/>
      <c r="HN253" s="8"/>
      <c r="HO253" s="8"/>
      <c r="HP253" s="8"/>
      <c r="HQ253" s="8"/>
      <c r="HR253" s="8"/>
      <c r="HS253" s="8"/>
      <c r="HT253" s="8"/>
      <c r="HU253" s="8"/>
      <c r="HV253" s="8"/>
      <c r="HW253" s="8"/>
      <c r="HX253" s="8"/>
      <c r="HY253" s="8"/>
      <c r="HZ253" s="8"/>
      <c r="IA253" s="8"/>
      <c r="IB253" s="8"/>
      <c r="IC253" s="8"/>
      <c r="ID253" s="8"/>
      <c r="IE253" s="8"/>
      <c r="IF253" s="8"/>
      <c r="IG253" s="8"/>
      <c r="IH253" s="8"/>
      <c r="II253" s="8"/>
      <c r="IJ253" s="8"/>
      <c r="IK253" s="8"/>
      <c r="IL253" s="8"/>
      <c r="IM253" s="8"/>
    </row>
    <row r="254" spans="6:247">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c r="CA254" s="8"/>
      <c r="CB254" s="8"/>
      <c r="CC254" s="8"/>
      <c r="CD254" s="8"/>
      <c r="CE254" s="8"/>
      <c r="CF254" s="8"/>
      <c r="CG254" s="8"/>
      <c r="CH254" s="8"/>
      <c r="CI254" s="8"/>
      <c r="CJ254" s="8"/>
      <c r="CK254" s="8"/>
      <c r="CL254" s="8"/>
      <c r="CM254" s="8"/>
      <c r="CN254" s="8"/>
      <c r="CO254" s="8"/>
      <c r="CP254" s="8"/>
      <c r="CQ254" s="8"/>
      <c r="CR254" s="8"/>
      <c r="CS254" s="8"/>
      <c r="CT254" s="8"/>
      <c r="CU254" s="8"/>
      <c r="CV254" s="8"/>
      <c r="CW254" s="8"/>
      <c r="CX254" s="8"/>
      <c r="CY254" s="8"/>
      <c r="CZ254" s="8"/>
      <c r="DA254" s="8"/>
      <c r="DB254" s="8"/>
      <c r="DC254" s="8"/>
      <c r="DD254" s="8"/>
      <c r="DE254" s="8"/>
      <c r="DF254" s="8"/>
      <c r="DG254" s="8"/>
      <c r="DH254" s="8"/>
      <c r="DI254" s="8"/>
      <c r="DJ254" s="8"/>
      <c r="DK254" s="8"/>
      <c r="DL254" s="8"/>
      <c r="DM254" s="8"/>
      <c r="DN254" s="8"/>
      <c r="DO254" s="8"/>
      <c r="DP254" s="8"/>
      <c r="DQ254" s="8"/>
      <c r="DR254" s="8"/>
      <c r="DS254" s="8"/>
      <c r="DT254" s="8"/>
      <c r="DU254" s="8"/>
      <c r="DV254" s="8"/>
      <c r="DW254" s="8"/>
      <c r="DX254" s="8"/>
      <c r="DY254" s="8"/>
      <c r="DZ254" s="8"/>
      <c r="EA254" s="8"/>
      <c r="EB254" s="8"/>
      <c r="EC254" s="8"/>
      <c r="ED254" s="8"/>
      <c r="EE254" s="8"/>
      <c r="EF254" s="8"/>
      <c r="EG254" s="8"/>
      <c r="EH254" s="8"/>
      <c r="EI254" s="8"/>
      <c r="EJ254" s="8"/>
      <c r="EK254" s="8"/>
      <c r="EL254" s="8"/>
      <c r="EM254" s="8"/>
      <c r="EN254" s="8"/>
      <c r="EO254" s="8"/>
      <c r="EP254" s="8"/>
      <c r="EQ254" s="8"/>
      <c r="ER254" s="8"/>
      <c r="ES254" s="8"/>
      <c r="ET254" s="8"/>
      <c r="EU254" s="8"/>
      <c r="EV254" s="8"/>
      <c r="EW254" s="8"/>
      <c r="EX254" s="8"/>
      <c r="EY254" s="8"/>
      <c r="EZ254" s="8"/>
      <c r="FA254" s="8"/>
      <c r="FB254" s="8"/>
      <c r="FC254" s="8"/>
      <c r="FD254" s="8"/>
      <c r="FE254" s="8"/>
      <c r="FF254" s="8"/>
      <c r="FG254" s="8"/>
      <c r="FH254" s="8"/>
      <c r="FI254" s="8"/>
      <c r="FJ254" s="8"/>
      <c r="FK254" s="8"/>
      <c r="FL254" s="8"/>
      <c r="FM254" s="8"/>
      <c r="FN254" s="8"/>
      <c r="FO254" s="8"/>
      <c r="FP254" s="8"/>
      <c r="FQ254" s="8"/>
      <c r="FR254" s="8"/>
      <c r="FS254" s="8"/>
      <c r="FT254" s="8"/>
      <c r="FU254" s="8"/>
      <c r="FV254" s="8"/>
      <c r="FW254" s="8"/>
      <c r="FX254" s="8"/>
      <c r="FY254" s="8"/>
      <c r="FZ254" s="8"/>
      <c r="GA254" s="8"/>
      <c r="GB254" s="8"/>
      <c r="GC254" s="8"/>
      <c r="GD254" s="8"/>
      <c r="GE254" s="8"/>
      <c r="GF254" s="8"/>
      <c r="GG254" s="8"/>
      <c r="GH254" s="8"/>
      <c r="GI254" s="8"/>
      <c r="GJ254" s="8"/>
      <c r="GK254" s="8"/>
      <c r="GL254" s="8"/>
      <c r="GM254" s="8"/>
      <c r="GN254" s="8"/>
      <c r="GO254" s="8"/>
      <c r="GP254" s="8"/>
      <c r="GQ254" s="8"/>
      <c r="GR254" s="8"/>
      <c r="GS254" s="8"/>
      <c r="GT254" s="8"/>
      <c r="GU254" s="8"/>
      <c r="GV254" s="8"/>
      <c r="GW254" s="8"/>
      <c r="GX254" s="8"/>
      <c r="GY254" s="8"/>
      <c r="GZ254" s="8"/>
      <c r="HA254" s="8"/>
      <c r="HB254" s="8"/>
      <c r="HC254" s="8"/>
      <c r="HD254" s="8"/>
      <c r="HE254" s="8"/>
      <c r="HF254" s="8"/>
      <c r="HG254" s="8"/>
      <c r="HH254" s="8"/>
      <c r="HI254" s="8"/>
      <c r="HJ254" s="8"/>
      <c r="HK254" s="8"/>
      <c r="HL254" s="8"/>
      <c r="HM254" s="8"/>
      <c r="HN254" s="8"/>
      <c r="HO254" s="8"/>
      <c r="HP254" s="8"/>
      <c r="HQ254" s="8"/>
      <c r="HR254" s="8"/>
      <c r="HS254" s="8"/>
      <c r="HT254" s="8"/>
      <c r="HU254" s="8"/>
      <c r="HV254" s="8"/>
      <c r="HW254" s="8"/>
      <c r="HX254" s="8"/>
      <c r="HY254" s="8"/>
      <c r="HZ254" s="8"/>
      <c r="IA254" s="8"/>
      <c r="IB254" s="8"/>
      <c r="IC254" s="8"/>
      <c r="ID254" s="8"/>
      <c r="IE254" s="8"/>
      <c r="IF254" s="8"/>
      <c r="IG254" s="8"/>
      <c r="IH254" s="8"/>
      <c r="II254" s="8"/>
      <c r="IJ254" s="8"/>
      <c r="IK254" s="8"/>
      <c r="IL254" s="8"/>
      <c r="IM254" s="8"/>
    </row>
    <row r="255" spans="6:247">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c r="CT255" s="8"/>
      <c r="CU255" s="8"/>
      <c r="CV255" s="8"/>
      <c r="CW255" s="8"/>
      <c r="CX255" s="8"/>
      <c r="CY255" s="8"/>
      <c r="CZ255" s="8"/>
      <c r="DA255" s="8"/>
      <c r="DB255" s="8"/>
      <c r="DC255" s="8"/>
      <c r="DD255" s="8"/>
      <c r="DE255" s="8"/>
      <c r="DF255" s="8"/>
      <c r="DG255" s="8"/>
      <c r="DH255" s="8"/>
      <c r="DI255" s="8"/>
      <c r="DJ255" s="8"/>
      <c r="DK255" s="8"/>
      <c r="DL255" s="8"/>
      <c r="DM255" s="8"/>
      <c r="DN255" s="8"/>
      <c r="DO255" s="8"/>
      <c r="DP255" s="8"/>
      <c r="DQ255" s="8"/>
      <c r="DR255" s="8"/>
      <c r="DS255" s="8"/>
      <c r="DT255" s="8"/>
      <c r="DU255" s="8"/>
      <c r="DV255" s="8"/>
      <c r="DW255" s="8"/>
      <c r="DX255" s="8"/>
      <c r="DY255" s="8"/>
      <c r="DZ255" s="8"/>
      <c r="EA255" s="8"/>
      <c r="EB255" s="8"/>
      <c r="EC255" s="8"/>
      <c r="ED255" s="8"/>
      <c r="EE255" s="8"/>
      <c r="EF255" s="8"/>
      <c r="EG255" s="8"/>
      <c r="EH255" s="8"/>
      <c r="EI255" s="8"/>
      <c r="EJ255" s="8"/>
      <c r="EK255" s="8"/>
      <c r="EL255" s="8"/>
      <c r="EM255" s="8"/>
      <c r="EN255" s="8"/>
      <c r="EO255" s="8"/>
      <c r="EP255" s="8"/>
      <c r="EQ255" s="8"/>
      <c r="ER255" s="8"/>
      <c r="ES255" s="8"/>
      <c r="ET255" s="8"/>
      <c r="EU255" s="8"/>
      <c r="EV255" s="8"/>
      <c r="EW255" s="8"/>
      <c r="EX255" s="8"/>
      <c r="EY255" s="8"/>
      <c r="EZ255" s="8"/>
      <c r="FA255" s="8"/>
      <c r="FB255" s="8"/>
      <c r="FC255" s="8"/>
      <c r="FD255" s="8"/>
      <c r="FE255" s="8"/>
      <c r="FF255" s="8"/>
      <c r="FG255" s="8"/>
      <c r="FH255" s="8"/>
      <c r="FI255" s="8"/>
      <c r="FJ255" s="8"/>
      <c r="FK255" s="8"/>
      <c r="FL255" s="8"/>
      <c r="FM255" s="8"/>
      <c r="FN255" s="8"/>
      <c r="FO255" s="8"/>
      <c r="FP255" s="8"/>
      <c r="FQ255" s="8"/>
      <c r="FR255" s="8"/>
      <c r="FS255" s="8"/>
      <c r="FT255" s="8"/>
      <c r="FU255" s="8"/>
      <c r="FV255" s="8"/>
      <c r="FW255" s="8"/>
      <c r="FX255" s="8"/>
      <c r="FY255" s="8"/>
      <c r="FZ255" s="8"/>
      <c r="GA255" s="8"/>
      <c r="GB255" s="8"/>
      <c r="GC255" s="8"/>
      <c r="GD255" s="8"/>
      <c r="GE255" s="8"/>
      <c r="GF255" s="8"/>
      <c r="GG255" s="8"/>
      <c r="GH255" s="8"/>
      <c r="GI255" s="8"/>
      <c r="GJ255" s="8"/>
      <c r="GK255" s="8"/>
      <c r="GL255" s="8"/>
      <c r="GM255" s="8"/>
      <c r="GN255" s="8"/>
      <c r="GO255" s="8"/>
      <c r="GP255" s="8"/>
      <c r="GQ255" s="8"/>
      <c r="GR255" s="8"/>
      <c r="GS255" s="8"/>
      <c r="GT255" s="8"/>
      <c r="GU255" s="8"/>
      <c r="GV255" s="8"/>
      <c r="GW255" s="8"/>
      <c r="GX255" s="8"/>
      <c r="GY255" s="8"/>
      <c r="GZ255" s="8"/>
      <c r="HA255" s="8"/>
      <c r="HB255" s="8"/>
      <c r="HC255" s="8"/>
      <c r="HD255" s="8"/>
      <c r="HE255" s="8"/>
      <c r="HF255" s="8"/>
      <c r="HG255" s="8"/>
      <c r="HH255" s="8"/>
      <c r="HI255" s="8"/>
      <c r="HJ255" s="8"/>
      <c r="HK255" s="8"/>
      <c r="HL255" s="8"/>
      <c r="HM255" s="8"/>
      <c r="HN255" s="8"/>
      <c r="HO255" s="8"/>
      <c r="HP255" s="8"/>
      <c r="HQ255" s="8"/>
      <c r="HR255" s="8"/>
      <c r="HS255" s="8"/>
      <c r="HT255" s="8"/>
      <c r="HU255" s="8"/>
      <c r="HV255" s="8"/>
      <c r="HW255" s="8"/>
      <c r="HX255" s="8"/>
      <c r="HY255" s="8"/>
      <c r="HZ255" s="8"/>
      <c r="IA255" s="8"/>
      <c r="IB255" s="8"/>
      <c r="IC255" s="8"/>
      <c r="ID255" s="8"/>
      <c r="IE255" s="8"/>
      <c r="IF255" s="8"/>
      <c r="IG255" s="8"/>
      <c r="IH255" s="8"/>
      <c r="II255" s="8"/>
      <c r="IJ255" s="8"/>
      <c r="IK255" s="8"/>
      <c r="IL255" s="8"/>
      <c r="IM255" s="8"/>
    </row>
    <row r="256" spans="6:247">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8"/>
      <c r="CA256" s="8"/>
      <c r="CB256" s="8"/>
      <c r="CC256" s="8"/>
      <c r="CD256" s="8"/>
      <c r="CE256" s="8"/>
      <c r="CF256" s="8"/>
      <c r="CG256" s="8"/>
      <c r="CH256" s="8"/>
      <c r="CI256" s="8"/>
      <c r="CJ256" s="8"/>
      <c r="CK256" s="8"/>
      <c r="CL256" s="8"/>
      <c r="CM256" s="8"/>
      <c r="CN256" s="8"/>
      <c r="CO256" s="8"/>
      <c r="CP256" s="8"/>
      <c r="CQ256" s="8"/>
      <c r="CR256" s="8"/>
      <c r="CS256" s="8"/>
      <c r="CT256" s="8"/>
      <c r="CU256" s="8"/>
      <c r="CV256" s="8"/>
      <c r="CW256" s="8"/>
      <c r="CX256" s="8"/>
      <c r="CY256" s="8"/>
      <c r="CZ256" s="8"/>
      <c r="DA256" s="8"/>
      <c r="DB256" s="8"/>
      <c r="DC256" s="8"/>
      <c r="DD256" s="8"/>
      <c r="DE256" s="8"/>
      <c r="DF256" s="8"/>
      <c r="DG256" s="8"/>
      <c r="DH256" s="8"/>
      <c r="DI256" s="8"/>
      <c r="DJ256" s="8"/>
      <c r="DK256" s="8"/>
      <c r="DL256" s="8"/>
      <c r="DM256" s="8"/>
      <c r="DN256" s="8"/>
      <c r="DO256" s="8"/>
      <c r="DP256" s="8"/>
      <c r="DQ256" s="8"/>
      <c r="DR256" s="8"/>
      <c r="DS256" s="8"/>
      <c r="DT256" s="8"/>
      <c r="DU256" s="8"/>
      <c r="DV256" s="8"/>
      <c r="DW256" s="8"/>
      <c r="DX256" s="8"/>
      <c r="DY256" s="8"/>
      <c r="DZ256" s="8"/>
      <c r="EA256" s="8"/>
      <c r="EB256" s="8"/>
      <c r="EC256" s="8"/>
      <c r="ED256" s="8"/>
      <c r="EE256" s="8"/>
      <c r="EF256" s="8"/>
      <c r="EG256" s="8"/>
      <c r="EH256" s="8"/>
      <c r="EI256" s="8"/>
      <c r="EJ256" s="8"/>
      <c r="EK256" s="8"/>
      <c r="EL256" s="8"/>
      <c r="EM256" s="8"/>
      <c r="EN256" s="8"/>
      <c r="EO256" s="8"/>
      <c r="EP256" s="8"/>
      <c r="EQ256" s="8"/>
      <c r="ER256" s="8"/>
      <c r="ES256" s="8"/>
      <c r="ET256" s="8"/>
      <c r="EU256" s="8"/>
      <c r="EV256" s="8"/>
      <c r="EW256" s="8"/>
      <c r="EX256" s="8"/>
      <c r="EY256" s="8"/>
      <c r="EZ256" s="8"/>
      <c r="FA256" s="8"/>
      <c r="FB256" s="8"/>
      <c r="FC256" s="8"/>
      <c r="FD256" s="8"/>
      <c r="FE256" s="8"/>
      <c r="FF256" s="8"/>
      <c r="FG256" s="8"/>
      <c r="FH256" s="8"/>
      <c r="FI256" s="8"/>
      <c r="FJ256" s="8"/>
      <c r="FK256" s="8"/>
      <c r="FL256" s="8"/>
      <c r="FM256" s="8"/>
      <c r="FN256" s="8"/>
      <c r="FO256" s="8"/>
      <c r="FP256" s="8"/>
      <c r="FQ256" s="8"/>
      <c r="FR256" s="8"/>
      <c r="FS256" s="8"/>
      <c r="FT256" s="8"/>
      <c r="FU256" s="8"/>
      <c r="FV256" s="8"/>
      <c r="FW256" s="8"/>
      <c r="FX256" s="8"/>
      <c r="FY256" s="8"/>
      <c r="FZ256" s="8"/>
      <c r="GA256" s="8"/>
      <c r="GB256" s="8"/>
      <c r="GC256" s="8"/>
      <c r="GD256" s="8"/>
      <c r="GE256" s="8"/>
      <c r="GF256" s="8"/>
      <c r="GG256" s="8"/>
      <c r="GH256" s="8"/>
      <c r="GI256" s="8"/>
      <c r="GJ256" s="8"/>
      <c r="GK256" s="8"/>
      <c r="GL256" s="8"/>
      <c r="GM256" s="8"/>
      <c r="GN256" s="8"/>
      <c r="GO256" s="8"/>
      <c r="GP256" s="8"/>
      <c r="GQ256" s="8"/>
      <c r="GR256" s="8"/>
      <c r="GS256" s="8"/>
      <c r="GT256" s="8"/>
      <c r="GU256" s="8"/>
      <c r="GV256" s="8"/>
      <c r="GW256" s="8"/>
      <c r="GX256" s="8"/>
      <c r="GY256" s="8"/>
      <c r="GZ256" s="8"/>
      <c r="HA256" s="8"/>
      <c r="HB256" s="8"/>
      <c r="HC256" s="8"/>
      <c r="HD256" s="8"/>
      <c r="HE256" s="8"/>
      <c r="HF256" s="8"/>
      <c r="HG256" s="8"/>
      <c r="HH256" s="8"/>
      <c r="HI256" s="8"/>
      <c r="HJ256" s="8"/>
      <c r="HK256" s="8"/>
      <c r="HL256" s="8"/>
      <c r="HM256" s="8"/>
      <c r="HN256" s="8"/>
      <c r="HO256" s="8"/>
      <c r="HP256" s="8"/>
      <c r="HQ256" s="8"/>
      <c r="HR256" s="8"/>
      <c r="HS256" s="8"/>
      <c r="HT256" s="8"/>
      <c r="HU256" s="8"/>
      <c r="HV256" s="8"/>
      <c r="HW256" s="8"/>
      <c r="HX256" s="8"/>
      <c r="HY256" s="8"/>
      <c r="HZ256" s="8"/>
      <c r="IA256" s="8"/>
      <c r="IB256" s="8"/>
      <c r="IC256" s="8"/>
      <c r="ID256" s="8"/>
      <c r="IE256" s="8"/>
      <c r="IF256" s="8"/>
      <c r="IG256" s="8"/>
      <c r="IH256" s="8"/>
      <c r="II256" s="8"/>
      <c r="IJ256" s="8"/>
      <c r="IK256" s="8"/>
      <c r="IL256" s="8"/>
      <c r="IM256" s="8"/>
    </row>
    <row r="257" spans="6:247">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c r="BV257" s="8"/>
      <c r="BW257" s="8"/>
      <c r="BX257" s="8"/>
      <c r="BY257" s="8"/>
      <c r="BZ257" s="8"/>
      <c r="CA257" s="8"/>
      <c r="CB257" s="8"/>
      <c r="CC257" s="8"/>
      <c r="CD257" s="8"/>
      <c r="CE257" s="8"/>
      <c r="CF257" s="8"/>
      <c r="CG257" s="8"/>
      <c r="CH257" s="8"/>
      <c r="CI257" s="8"/>
      <c r="CJ257" s="8"/>
      <c r="CK257" s="8"/>
      <c r="CL257" s="8"/>
      <c r="CM257" s="8"/>
      <c r="CN257" s="8"/>
      <c r="CO257" s="8"/>
      <c r="CP257" s="8"/>
      <c r="CQ257" s="8"/>
      <c r="CR257" s="8"/>
      <c r="CS257" s="8"/>
      <c r="CT257" s="8"/>
      <c r="CU257" s="8"/>
      <c r="CV257" s="8"/>
      <c r="CW257" s="8"/>
      <c r="CX257" s="8"/>
      <c r="CY257" s="8"/>
      <c r="CZ257" s="8"/>
      <c r="DA257" s="8"/>
      <c r="DB257" s="8"/>
      <c r="DC257" s="8"/>
      <c r="DD257" s="8"/>
      <c r="DE257" s="8"/>
      <c r="DF257" s="8"/>
      <c r="DG257" s="8"/>
      <c r="DH257" s="8"/>
      <c r="DI257" s="8"/>
      <c r="DJ257" s="8"/>
      <c r="DK257" s="8"/>
      <c r="DL257" s="8"/>
      <c r="DM257" s="8"/>
      <c r="DN257" s="8"/>
      <c r="DO257" s="8"/>
      <c r="DP257" s="8"/>
      <c r="DQ257" s="8"/>
      <c r="DR257" s="8"/>
      <c r="DS257" s="8"/>
      <c r="DT257" s="8"/>
      <c r="DU257" s="8"/>
      <c r="DV257" s="8"/>
      <c r="DW257" s="8"/>
      <c r="DX257" s="8"/>
      <c r="DY257" s="8"/>
      <c r="DZ257" s="8"/>
      <c r="EA257" s="8"/>
      <c r="EB257" s="8"/>
      <c r="EC257" s="8"/>
      <c r="ED257" s="8"/>
      <c r="EE257" s="8"/>
      <c r="EF257" s="8"/>
      <c r="EG257" s="8"/>
      <c r="EH257" s="8"/>
      <c r="EI257" s="8"/>
      <c r="EJ257" s="8"/>
      <c r="EK257" s="8"/>
      <c r="EL257" s="8"/>
      <c r="EM257" s="8"/>
      <c r="EN257" s="8"/>
      <c r="EO257" s="8"/>
      <c r="EP257" s="8"/>
      <c r="EQ257" s="8"/>
      <c r="ER257" s="8"/>
      <c r="ES257" s="8"/>
      <c r="ET257" s="8"/>
      <c r="EU257" s="8"/>
      <c r="EV257" s="8"/>
      <c r="EW257" s="8"/>
      <c r="EX257" s="8"/>
      <c r="EY257" s="8"/>
      <c r="EZ257" s="8"/>
      <c r="FA257" s="8"/>
      <c r="FB257" s="8"/>
      <c r="FC257" s="8"/>
      <c r="FD257" s="8"/>
      <c r="FE257" s="8"/>
      <c r="FF257" s="8"/>
      <c r="FG257" s="8"/>
      <c r="FH257" s="8"/>
      <c r="FI257" s="8"/>
      <c r="FJ257" s="8"/>
      <c r="FK257" s="8"/>
      <c r="FL257" s="8"/>
      <c r="FM257" s="8"/>
      <c r="FN257" s="8"/>
      <c r="FO257" s="8"/>
      <c r="FP257" s="8"/>
      <c r="FQ257" s="8"/>
      <c r="FR257" s="8"/>
      <c r="FS257" s="8"/>
      <c r="FT257" s="8"/>
      <c r="FU257" s="8"/>
      <c r="FV257" s="8"/>
      <c r="FW257" s="8"/>
      <c r="FX257" s="8"/>
      <c r="FY257" s="8"/>
      <c r="FZ257" s="8"/>
      <c r="GA257" s="8"/>
      <c r="GB257" s="8"/>
      <c r="GC257" s="8"/>
      <c r="GD257" s="8"/>
      <c r="GE257" s="8"/>
      <c r="GF257" s="8"/>
      <c r="GG257" s="8"/>
      <c r="GH257" s="8"/>
      <c r="GI257" s="8"/>
      <c r="GJ257" s="8"/>
      <c r="GK257" s="8"/>
      <c r="GL257" s="8"/>
      <c r="GM257" s="8"/>
      <c r="GN257" s="8"/>
      <c r="GO257" s="8"/>
      <c r="GP257" s="8"/>
      <c r="GQ257" s="8"/>
      <c r="GR257" s="8"/>
      <c r="GS257" s="8"/>
      <c r="GT257" s="8"/>
      <c r="GU257" s="8"/>
      <c r="GV257" s="8"/>
      <c r="GW257" s="8"/>
      <c r="GX257" s="8"/>
      <c r="GY257" s="8"/>
      <c r="GZ257" s="8"/>
      <c r="HA257" s="8"/>
      <c r="HB257" s="8"/>
      <c r="HC257" s="8"/>
      <c r="HD257" s="8"/>
      <c r="HE257" s="8"/>
      <c r="HF257" s="8"/>
      <c r="HG257" s="8"/>
      <c r="HH257" s="8"/>
      <c r="HI257" s="8"/>
      <c r="HJ257" s="8"/>
      <c r="HK257" s="8"/>
      <c r="HL257" s="8"/>
      <c r="HM257" s="8"/>
      <c r="HN257" s="8"/>
      <c r="HO257" s="8"/>
      <c r="HP257" s="8"/>
      <c r="HQ257" s="8"/>
      <c r="HR257" s="8"/>
      <c r="HS257" s="8"/>
      <c r="HT257" s="8"/>
      <c r="HU257" s="8"/>
      <c r="HV257" s="8"/>
      <c r="HW257" s="8"/>
      <c r="HX257" s="8"/>
      <c r="HY257" s="8"/>
      <c r="HZ257" s="8"/>
      <c r="IA257" s="8"/>
      <c r="IB257" s="8"/>
      <c r="IC257" s="8"/>
      <c r="ID257" s="8"/>
      <c r="IE257" s="8"/>
      <c r="IF257" s="8"/>
      <c r="IG257" s="8"/>
      <c r="IH257" s="8"/>
      <c r="II257" s="8"/>
      <c r="IJ257" s="8"/>
      <c r="IK257" s="8"/>
      <c r="IL257" s="8"/>
      <c r="IM257" s="8"/>
    </row>
    <row r="258" spans="6:247">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c r="CA258" s="8"/>
      <c r="CB258" s="8"/>
      <c r="CC258" s="8"/>
      <c r="CD258" s="8"/>
      <c r="CE258" s="8"/>
      <c r="CF258" s="8"/>
      <c r="CG258" s="8"/>
      <c r="CH258" s="8"/>
      <c r="CI258" s="8"/>
      <c r="CJ258" s="8"/>
      <c r="CK258" s="8"/>
      <c r="CL258" s="8"/>
      <c r="CM258" s="8"/>
      <c r="CN258" s="8"/>
      <c r="CO258" s="8"/>
      <c r="CP258" s="8"/>
      <c r="CQ258" s="8"/>
      <c r="CR258" s="8"/>
      <c r="CS258" s="8"/>
      <c r="CT258" s="8"/>
      <c r="CU258" s="8"/>
      <c r="CV258" s="8"/>
      <c r="CW258" s="8"/>
      <c r="CX258" s="8"/>
      <c r="CY258" s="8"/>
      <c r="CZ258" s="8"/>
      <c r="DA258" s="8"/>
      <c r="DB258" s="8"/>
      <c r="DC258" s="8"/>
      <c r="DD258" s="8"/>
      <c r="DE258" s="8"/>
      <c r="DF258" s="8"/>
      <c r="DG258" s="8"/>
      <c r="DH258" s="8"/>
      <c r="DI258" s="8"/>
      <c r="DJ258" s="8"/>
      <c r="DK258" s="8"/>
      <c r="DL258" s="8"/>
      <c r="DM258" s="8"/>
      <c r="DN258" s="8"/>
      <c r="DO258" s="8"/>
      <c r="DP258" s="8"/>
      <c r="DQ258" s="8"/>
      <c r="DR258" s="8"/>
      <c r="DS258" s="8"/>
      <c r="DT258" s="8"/>
      <c r="DU258" s="8"/>
      <c r="DV258" s="8"/>
      <c r="DW258" s="8"/>
      <c r="DX258" s="8"/>
      <c r="DY258" s="8"/>
      <c r="DZ258" s="8"/>
      <c r="EA258" s="8"/>
      <c r="EB258" s="8"/>
      <c r="EC258" s="8"/>
      <c r="ED258" s="8"/>
      <c r="EE258" s="8"/>
      <c r="EF258" s="8"/>
      <c r="EG258" s="8"/>
      <c r="EH258" s="8"/>
      <c r="EI258" s="8"/>
      <c r="EJ258" s="8"/>
      <c r="EK258" s="8"/>
      <c r="EL258" s="8"/>
      <c r="EM258" s="8"/>
      <c r="EN258" s="8"/>
      <c r="EO258" s="8"/>
      <c r="EP258" s="8"/>
      <c r="EQ258" s="8"/>
      <c r="ER258" s="8"/>
      <c r="ES258" s="8"/>
      <c r="ET258" s="8"/>
      <c r="EU258" s="8"/>
      <c r="EV258" s="8"/>
      <c r="EW258" s="8"/>
      <c r="EX258" s="8"/>
      <c r="EY258" s="8"/>
      <c r="EZ258" s="8"/>
      <c r="FA258" s="8"/>
      <c r="FB258" s="8"/>
      <c r="FC258" s="8"/>
      <c r="FD258" s="8"/>
      <c r="FE258" s="8"/>
      <c r="FF258" s="8"/>
      <c r="FG258" s="8"/>
      <c r="FH258" s="8"/>
      <c r="FI258" s="8"/>
      <c r="FJ258" s="8"/>
      <c r="FK258" s="8"/>
      <c r="FL258" s="8"/>
      <c r="FM258" s="8"/>
      <c r="FN258" s="8"/>
      <c r="FO258" s="8"/>
      <c r="FP258" s="8"/>
      <c r="FQ258" s="8"/>
      <c r="FR258" s="8"/>
      <c r="FS258" s="8"/>
      <c r="FT258" s="8"/>
      <c r="FU258" s="8"/>
      <c r="FV258" s="8"/>
      <c r="FW258" s="8"/>
      <c r="FX258" s="8"/>
      <c r="FY258" s="8"/>
      <c r="FZ258" s="8"/>
      <c r="GA258" s="8"/>
      <c r="GB258" s="8"/>
      <c r="GC258" s="8"/>
      <c r="GD258" s="8"/>
      <c r="GE258" s="8"/>
      <c r="GF258" s="8"/>
      <c r="GG258" s="8"/>
      <c r="GH258" s="8"/>
      <c r="GI258" s="8"/>
      <c r="GJ258" s="8"/>
      <c r="GK258" s="8"/>
      <c r="GL258" s="8"/>
      <c r="GM258" s="8"/>
      <c r="GN258" s="8"/>
      <c r="GO258" s="8"/>
      <c r="GP258" s="8"/>
      <c r="GQ258" s="8"/>
      <c r="GR258" s="8"/>
      <c r="GS258" s="8"/>
      <c r="GT258" s="8"/>
      <c r="GU258" s="8"/>
      <c r="GV258" s="8"/>
      <c r="GW258" s="8"/>
      <c r="GX258" s="8"/>
      <c r="GY258" s="8"/>
      <c r="GZ258" s="8"/>
      <c r="HA258" s="8"/>
      <c r="HB258" s="8"/>
      <c r="HC258" s="8"/>
      <c r="HD258" s="8"/>
      <c r="HE258" s="8"/>
      <c r="HF258" s="8"/>
      <c r="HG258" s="8"/>
      <c r="HH258" s="8"/>
      <c r="HI258" s="8"/>
      <c r="HJ258" s="8"/>
      <c r="HK258" s="8"/>
      <c r="HL258" s="8"/>
      <c r="HM258" s="8"/>
      <c r="HN258" s="8"/>
      <c r="HO258" s="8"/>
      <c r="HP258" s="8"/>
      <c r="HQ258" s="8"/>
      <c r="HR258" s="8"/>
      <c r="HS258" s="8"/>
      <c r="HT258" s="8"/>
      <c r="HU258" s="8"/>
      <c r="HV258" s="8"/>
      <c r="HW258" s="8"/>
      <c r="HX258" s="8"/>
      <c r="HY258" s="8"/>
      <c r="HZ258" s="8"/>
      <c r="IA258" s="8"/>
      <c r="IB258" s="8"/>
      <c r="IC258" s="8"/>
      <c r="ID258" s="8"/>
      <c r="IE258" s="8"/>
      <c r="IF258" s="8"/>
      <c r="IG258" s="8"/>
      <c r="IH258" s="8"/>
      <c r="II258" s="8"/>
      <c r="IJ258" s="8"/>
      <c r="IK258" s="8"/>
      <c r="IL258" s="8"/>
      <c r="IM258" s="8"/>
    </row>
    <row r="259" spans="6:247">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c r="CA259" s="8"/>
      <c r="CB259" s="8"/>
      <c r="CC259" s="8"/>
      <c r="CD259" s="8"/>
      <c r="CE259" s="8"/>
      <c r="CF259" s="8"/>
      <c r="CG259" s="8"/>
      <c r="CH259" s="8"/>
      <c r="CI259" s="8"/>
      <c r="CJ259" s="8"/>
      <c r="CK259" s="8"/>
      <c r="CL259" s="8"/>
      <c r="CM259" s="8"/>
      <c r="CN259" s="8"/>
      <c r="CO259" s="8"/>
      <c r="CP259" s="8"/>
      <c r="CQ259" s="8"/>
      <c r="CR259" s="8"/>
      <c r="CS259" s="8"/>
      <c r="CT259" s="8"/>
      <c r="CU259" s="8"/>
      <c r="CV259" s="8"/>
      <c r="CW259" s="8"/>
      <c r="CX259" s="8"/>
      <c r="CY259" s="8"/>
      <c r="CZ259" s="8"/>
      <c r="DA259" s="8"/>
      <c r="DB259" s="8"/>
      <c r="DC259" s="8"/>
      <c r="DD259" s="8"/>
      <c r="DE259" s="8"/>
      <c r="DF259" s="8"/>
      <c r="DG259" s="8"/>
      <c r="DH259" s="8"/>
      <c r="DI259" s="8"/>
      <c r="DJ259" s="8"/>
      <c r="DK259" s="8"/>
      <c r="DL259" s="8"/>
      <c r="DM259" s="8"/>
      <c r="DN259" s="8"/>
      <c r="DO259" s="8"/>
      <c r="DP259" s="8"/>
      <c r="DQ259" s="8"/>
      <c r="DR259" s="8"/>
      <c r="DS259" s="8"/>
      <c r="DT259" s="8"/>
      <c r="DU259" s="8"/>
      <c r="DV259" s="8"/>
      <c r="DW259" s="8"/>
      <c r="DX259" s="8"/>
      <c r="DY259" s="8"/>
      <c r="DZ259" s="8"/>
      <c r="EA259" s="8"/>
      <c r="EB259" s="8"/>
      <c r="EC259" s="8"/>
      <c r="ED259" s="8"/>
      <c r="EE259" s="8"/>
      <c r="EF259" s="8"/>
      <c r="EG259" s="8"/>
      <c r="EH259" s="8"/>
      <c r="EI259" s="8"/>
      <c r="EJ259" s="8"/>
      <c r="EK259" s="8"/>
      <c r="EL259" s="8"/>
      <c r="EM259" s="8"/>
      <c r="EN259" s="8"/>
      <c r="EO259" s="8"/>
      <c r="EP259" s="8"/>
      <c r="EQ259" s="8"/>
      <c r="ER259" s="8"/>
      <c r="ES259" s="8"/>
      <c r="ET259" s="8"/>
      <c r="EU259" s="8"/>
      <c r="EV259" s="8"/>
      <c r="EW259" s="8"/>
      <c r="EX259" s="8"/>
      <c r="EY259" s="8"/>
      <c r="EZ259" s="8"/>
      <c r="FA259" s="8"/>
      <c r="FB259" s="8"/>
      <c r="FC259" s="8"/>
      <c r="FD259" s="8"/>
      <c r="FE259" s="8"/>
      <c r="FF259" s="8"/>
      <c r="FG259" s="8"/>
      <c r="FH259" s="8"/>
      <c r="FI259" s="8"/>
      <c r="FJ259" s="8"/>
      <c r="FK259" s="8"/>
      <c r="FL259" s="8"/>
      <c r="FM259" s="8"/>
      <c r="FN259" s="8"/>
      <c r="FO259" s="8"/>
      <c r="FP259" s="8"/>
      <c r="FQ259" s="8"/>
      <c r="FR259" s="8"/>
      <c r="FS259" s="8"/>
      <c r="FT259" s="8"/>
      <c r="FU259" s="8"/>
      <c r="FV259" s="8"/>
      <c r="FW259" s="8"/>
      <c r="FX259" s="8"/>
      <c r="FY259" s="8"/>
      <c r="FZ259" s="8"/>
      <c r="GA259" s="8"/>
      <c r="GB259" s="8"/>
      <c r="GC259" s="8"/>
      <c r="GD259" s="8"/>
      <c r="GE259" s="8"/>
      <c r="GF259" s="8"/>
      <c r="GG259" s="8"/>
      <c r="GH259" s="8"/>
      <c r="GI259" s="8"/>
      <c r="GJ259" s="8"/>
      <c r="GK259" s="8"/>
      <c r="GL259" s="8"/>
      <c r="GM259" s="8"/>
      <c r="GN259" s="8"/>
      <c r="GO259" s="8"/>
      <c r="GP259" s="8"/>
      <c r="GQ259" s="8"/>
      <c r="GR259" s="8"/>
      <c r="GS259" s="8"/>
      <c r="GT259" s="8"/>
      <c r="GU259" s="8"/>
      <c r="GV259" s="8"/>
      <c r="GW259" s="8"/>
      <c r="GX259" s="8"/>
      <c r="GY259" s="8"/>
      <c r="GZ259" s="8"/>
      <c r="HA259" s="8"/>
      <c r="HB259" s="8"/>
      <c r="HC259" s="8"/>
      <c r="HD259" s="8"/>
      <c r="HE259" s="8"/>
      <c r="HF259" s="8"/>
      <c r="HG259" s="8"/>
      <c r="HH259" s="8"/>
      <c r="HI259" s="8"/>
      <c r="HJ259" s="8"/>
      <c r="HK259" s="8"/>
      <c r="HL259" s="8"/>
      <c r="HM259" s="8"/>
      <c r="HN259" s="8"/>
      <c r="HO259" s="8"/>
      <c r="HP259" s="8"/>
      <c r="HQ259" s="8"/>
      <c r="HR259" s="8"/>
      <c r="HS259" s="8"/>
      <c r="HT259" s="8"/>
      <c r="HU259" s="8"/>
      <c r="HV259" s="8"/>
      <c r="HW259" s="8"/>
      <c r="HX259" s="8"/>
      <c r="HY259" s="8"/>
      <c r="HZ259" s="8"/>
      <c r="IA259" s="8"/>
      <c r="IB259" s="8"/>
      <c r="IC259" s="8"/>
      <c r="ID259" s="8"/>
      <c r="IE259" s="8"/>
      <c r="IF259" s="8"/>
      <c r="IG259" s="8"/>
      <c r="IH259" s="8"/>
      <c r="II259" s="8"/>
      <c r="IJ259" s="8"/>
      <c r="IK259" s="8"/>
      <c r="IL259" s="8"/>
      <c r="IM259" s="8"/>
    </row>
    <row r="260" spans="6:247">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c r="CA260" s="8"/>
      <c r="CB260" s="8"/>
      <c r="CC260" s="8"/>
      <c r="CD260" s="8"/>
      <c r="CE260" s="8"/>
      <c r="CF260" s="8"/>
      <c r="CG260" s="8"/>
      <c r="CH260" s="8"/>
      <c r="CI260" s="8"/>
      <c r="CJ260" s="8"/>
      <c r="CK260" s="8"/>
      <c r="CL260" s="8"/>
      <c r="CM260" s="8"/>
      <c r="CN260" s="8"/>
      <c r="CO260" s="8"/>
      <c r="CP260" s="8"/>
      <c r="CQ260" s="8"/>
      <c r="CR260" s="8"/>
      <c r="CS260" s="8"/>
      <c r="CT260" s="8"/>
      <c r="CU260" s="8"/>
      <c r="CV260" s="8"/>
      <c r="CW260" s="8"/>
      <c r="CX260" s="8"/>
      <c r="CY260" s="8"/>
      <c r="CZ260" s="8"/>
      <c r="DA260" s="8"/>
      <c r="DB260" s="8"/>
      <c r="DC260" s="8"/>
      <c r="DD260" s="8"/>
      <c r="DE260" s="8"/>
      <c r="DF260" s="8"/>
      <c r="DG260" s="8"/>
      <c r="DH260" s="8"/>
      <c r="DI260" s="8"/>
      <c r="DJ260" s="8"/>
      <c r="DK260" s="8"/>
      <c r="DL260" s="8"/>
      <c r="DM260" s="8"/>
      <c r="DN260" s="8"/>
      <c r="DO260" s="8"/>
      <c r="DP260" s="8"/>
      <c r="DQ260" s="8"/>
      <c r="DR260" s="8"/>
      <c r="DS260" s="8"/>
      <c r="DT260" s="8"/>
      <c r="DU260" s="8"/>
      <c r="DV260" s="8"/>
      <c r="DW260" s="8"/>
      <c r="DX260" s="8"/>
      <c r="DY260" s="8"/>
      <c r="DZ260" s="8"/>
      <c r="EA260" s="8"/>
      <c r="EB260" s="8"/>
      <c r="EC260" s="8"/>
      <c r="ED260" s="8"/>
      <c r="EE260" s="8"/>
      <c r="EF260" s="8"/>
      <c r="EG260" s="8"/>
      <c r="EH260" s="8"/>
      <c r="EI260" s="8"/>
      <c r="EJ260" s="8"/>
      <c r="EK260" s="8"/>
      <c r="EL260" s="8"/>
      <c r="EM260" s="8"/>
      <c r="EN260" s="8"/>
      <c r="EO260" s="8"/>
      <c r="EP260" s="8"/>
      <c r="EQ260" s="8"/>
      <c r="ER260" s="8"/>
      <c r="ES260" s="8"/>
      <c r="ET260" s="8"/>
      <c r="EU260" s="8"/>
      <c r="EV260" s="8"/>
      <c r="EW260" s="8"/>
      <c r="EX260" s="8"/>
      <c r="EY260" s="8"/>
      <c r="EZ260" s="8"/>
      <c r="FA260" s="8"/>
      <c r="FB260" s="8"/>
      <c r="FC260" s="8"/>
      <c r="FD260" s="8"/>
      <c r="FE260" s="8"/>
      <c r="FF260" s="8"/>
      <c r="FG260" s="8"/>
      <c r="FH260" s="8"/>
      <c r="FI260" s="8"/>
      <c r="FJ260" s="8"/>
      <c r="FK260" s="8"/>
      <c r="FL260" s="8"/>
      <c r="FM260" s="8"/>
      <c r="FN260" s="8"/>
      <c r="FO260" s="8"/>
      <c r="FP260" s="8"/>
      <c r="FQ260" s="8"/>
      <c r="FR260" s="8"/>
      <c r="FS260" s="8"/>
      <c r="FT260" s="8"/>
      <c r="FU260" s="8"/>
      <c r="FV260" s="8"/>
      <c r="FW260" s="8"/>
      <c r="FX260" s="8"/>
      <c r="FY260" s="8"/>
      <c r="FZ260" s="8"/>
      <c r="GA260" s="8"/>
      <c r="GB260" s="8"/>
      <c r="GC260" s="8"/>
      <c r="GD260" s="8"/>
      <c r="GE260" s="8"/>
      <c r="GF260" s="8"/>
      <c r="GG260" s="8"/>
      <c r="GH260" s="8"/>
      <c r="GI260" s="8"/>
      <c r="GJ260" s="8"/>
      <c r="GK260" s="8"/>
      <c r="GL260" s="8"/>
      <c r="GM260" s="8"/>
      <c r="GN260" s="8"/>
      <c r="GO260" s="8"/>
      <c r="GP260" s="8"/>
      <c r="GQ260" s="8"/>
      <c r="GR260" s="8"/>
      <c r="GS260" s="8"/>
      <c r="GT260" s="8"/>
      <c r="GU260" s="8"/>
      <c r="GV260" s="8"/>
      <c r="GW260" s="8"/>
      <c r="GX260" s="8"/>
      <c r="GY260" s="8"/>
      <c r="GZ260" s="8"/>
      <c r="HA260" s="8"/>
      <c r="HB260" s="8"/>
      <c r="HC260" s="8"/>
      <c r="HD260" s="8"/>
      <c r="HE260" s="8"/>
      <c r="HF260" s="8"/>
      <c r="HG260" s="8"/>
      <c r="HH260" s="8"/>
      <c r="HI260" s="8"/>
      <c r="HJ260" s="8"/>
      <c r="HK260" s="8"/>
      <c r="HL260" s="8"/>
      <c r="HM260" s="8"/>
      <c r="HN260" s="8"/>
      <c r="HO260" s="8"/>
      <c r="HP260" s="8"/>
      <c r="HQ260" s="8"/>
      <c r="HR260" s="8"/>
      <c r="HS260" s="8"/>
      <c r="HT260" s="8"/>
      <c r="HU260" s="8"/>
      <c r="HV260" s="8"/>
      <c r="HW260" s="8"/>
      <c r="HX260" s="8"/>
      <c r="HY260" s="8"/>
      <c r="HZ260" s="8"/>
      <c r="IA260" s="8"/>
      <c r="IB260" s="8"/>
      <c r="IC260" s="8"/>
      <c r="ID260" s="8"/>
      <c r="IE260" s="8"/>
      <c r="IF260" s="8"/>
      <c r="IG260" s="8"/>
      <c r="IH260" s="8"/>
      <c r="II260" s="8"/>
      <c r="IJ260" s="8"/>
      <c r="IK260" s="8"/>
      <c r="IL260" s="8"/>
      <c r="IM260" s="8"/>
    </row>
    <row r="261" spans="6:247">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c r="CA261" s="8"/>
      <c r="CB261" s="8"/>
      <c r="CC261" s="8"/>
      <c r="CD261" s="8"/>
      <c r="CE261" s="8"/>
      <c r="CF261" s="8"/>
      <c r="CG261" s="8"/>
      <c r="CH261" s="8"/>
      <c r="CI261" s="8"/>
      <c r="CJ261" s="8"/>
      <c r="CK261" s="8"/>
      <c r="CL261" s="8"/>
      <c r="CM261" s="8"/>
      <c r="CN261" s="8"/>
      <c r="CO261" s="8"/>
      <c r="CP261" s="8"/>
      <c r="CQ261" s="8"/>
      <c r="CR261" s="8"/>
      <c r="CS261" s="8"/>
      <c r="CT261" s="8"/>
      <c r="CU261" s="8"/>
      <c r="CV261" s="8"/>
      <c r="CW261" s="8"/>
      <c r="CX261" s="8"/>
      <c r="CY261" s="8"/>
      <c r="CZ261" s="8"/>
      <c r="DA261" s="8"/>
      <c r="DB261" s="8"/>
      <c r="DC261" s="8"/>
      <c r="DD261" s="8"/>
      <c r="DE261" s="8"/>
      <c r="DF261" s="8"/>
      <c r="DG261" s="8"/>
      <c r="DH261" s="8"/>
      <c r="DI261" s="8"/>
      <c r="DJ261" s="8"/>
      <c r="DK261" s="8"/>
      <c r="DL261" s="8"/>
      <c r="DM261" s="8"/>
      <c r="DN261" s="8"/>
      <c r="DO261" s="8"/>
      <c r="DP261" s="8"/>
      <c r="DQ261" s="8"/>
      <c r="DR261" s="8"/>
      <c r="DS261" s="8"/>
      <c r="DT261" s="8"/>
      <c r="DU261" s="8"/>
      <c r="DV261" s="8"/>
      <c r="DW261" s="8"/>
      <c r="DX261" s="8"/>
      <c r="DY261" s="8"/>
      <c r="DZ261" s="8"/>
      <c r="EA261" s="8"/>
      <c r="EB261" s="8"/>
      <c r="EC261" s="8"/>
      <c r="ED261" s="8"/>
      <c r="EE261" s="8"/>
      <c r="EF261" s="8"/>
      <c r="EG261" s="8"/>
      <c r="EH261" s="8"/>
      <c r="EI261" s="8"/>
      <c r="EJ261" s="8"/>
      <c r="EK261" s="8"/>
      <c r="EL261" s="8"/>
      <c r="EM261" s="8"/>
      <c r="EN261" s="8"/>
      <c r="EO261" s="8"/>
      <c r="EP261" s="8"/>
      <c r="EQ261" s="8"/>
      <c r="ER261" s="8"/>
      <c r="ES261" s="8"/>
      <c r="ET261" s="8"/>
      <c r="EU261" s="8"/>
      <c r="EV261" s="8"/>
      <c r="EW261" s="8"/>
      <c r="EX261" s="8"/>
      <c r="EY261" s="8"/>
      <c r="EZ261" s="8"/>
      <c r="FA261" s="8"/>
      <c r="FB261" s="8"/>
      <c r="FC261" s="8"/>
      <c r="FD261" s="8"/>
      <c r="FE261" s="8"/>
      <c r="FF261" s="8"/>
      <c r="FG261" s="8"/>
      <c r="FH261" s="8"/>
      <c r="FI261" s="8"/>
      <c r="FJ261" s="8"/>
      <c r="FK261" s="8"/>
      <c r="FL261" s="8"/>
      <c r="FM261" s="8"/>
      <c r="FN261" s="8"/>
      <c r="FO261" s="8"/>
      <c r="FP261" s="8"/>
      <c r="FQ261" s="8"/>
      <c r="FR261" s="8"/>
      <c r="FS261" s="8"/>
      <c r="FT261" s="8"/>
      <c r="FU261" s="8"/>
      <c r="FV261" s="8"/>
      <c r="FW261" s="8"/>
      <c r="FX261" s="8"/>
      <c r="FY261" s="8"/>
      <c r="FZ261" s="8"/>
      <c r="GA261" s="8"/>
      <c r="GB261" s="8"/>
      <c r="GC261" s="8"/>
      <c r="GD261" s="8"/>
      <c r="GE261" s="8"/>
      <c r="GF261" s="8"/>
      <c r="GG261" s="8"/>
      <c r="GH261" s="8"/>
      <c r="GI261" s="8"/>
      <c r="GJ261" s="8"/>
      <c r="GK261" s="8"/>
      <c r="GL261" s="8"/>
      <c r="GM261" s="8"/>
      <c r="GN261" s="8"/>
      <c r="GO261" s="8"/>
      <c r="GP261" s="8"/>
      <c r="GQ261" s="8"/>
      <c r="GR261" s="8"/>
      <c r="GS261" s="8"/>
      <c r="GT261" s="8"/>
      <c r="GU261" s="8"/>
      <c r="GV261" s="8"/>
      <c r="GW261" s="8"/>
      <c r="GX261" s="8"/>
      <c r="GY261" s="8"/>
      <c r="GZ261" s="8"/>
      <c r="HA261" s="8"/>
      <c r="HB261" s="8"/>
      <c r="HC261" s="8"/>
      <c r="HD261" s="8"/>
      <c r="HE261" s="8"/>
      <c r="HF261" s="8"/>
      <c r="HG261" s="8"/>
      <c r="HH261" s="8"/>
      <c r="HI261" s="8"/>
      <c r="HJ261" s="8"/>
      <c r="HK261" s="8"/>
      <c r="HL261" s="8"/>
      <c r="HM261" s="8"/>
      <c r="HN261" s="8"/>
      <c r="HO261" s="8"/>
      <c r="HP261" s="8"/>
      <c r="HQ261" s="8"/>
      <c r="HR261" s="8"/>
      <c r="HS261" s="8"/>
      <c r="HT261" s="8"/>
      <c r="HU261" s="8"/>
      <c r="HV261" s="8"/>
      <c r="HW261" s="8"/>
      <c r="HX261" s="8"/>
      <c r="HY261" s="8"/>
      <c r="HZ261" s="8"/>
      <c r="IA261" s="8"/>
      <c r="IB261" s="8"/>
      <c r="IC261" s="8"/>
      <c r="ID261" s="8"/>
      <c r="IE261" s="8"/>
      <c r="IF261" s="8"/>
      <c r="IG261" s="8"/>
      <c r="IH261" s="8"/>
      <c r="II261" s="8"/>
      <c r="IJ261" s="8"/>
      <c r="IK261" s="8"/>
      <c r="IL261" s="8"/>
      <c r="IM261" s="8"/>
    </row>
    <row r="262" spans="6:247">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c r="CA262" s="8"/>
      <c r="CB262" s="8"/>
      <c r="CC262" s="8"/>
      <c r="CD262" s="8"/>
      <c r="CE262" s="8"/>
      <c r="CF262" s="8"/>
      <c r="CG262" s="8"/>
      <c r="CH262" s="8"/>
      <c r="CI262" s="8"/>
      <c r="CJ262" s="8"/>
      <c r="CK262" s="8"/>
      <c r="CL262" s="8"/>
      <c r="CM262" s="8"/>
      <c r="CN262" s="8"/>
      <c r="CO262" s="8"/>
      <c r="CP262" s="8"/>
      <c r="CQ262" s="8"/>
      <c r="CR262" s="8"/>
      <c r="CS262" s="8"/>
      <c r="CT262" s="8"/>
      <c r="CU262" s="8"/>
      <c r="CV262" s="8"/>
      <c r="CW262" s="8"/>
      <c r="CX262" s="8"/>
      <c r="CY262" s="8"/>
      <c r="CZ262" s="8"/>
      <c r="DA262" s="8"/>
      <c r="DB262" s="8"/>
      <c r="DC262" s="8"/>
      <c r="DD262" s="8"/>
      <c r="DE262" s="8"/>
      <c r="DF262" s="8"/>
      <c r="DG262" s="8"/>
      <c r="DH262" s="8"/>
      <c r="DI262" s="8"/>
      <c r="DJ262" s="8"/>
      <c r="DK262" s="8"/>
      <c r="DL262" s="8"/>
      <c r="DM262" s="8"/>
      <c r="DN262" s="8"/>
      <c r="DO262" s="8"/>
      <c r="DP262" s="8"/>
      <c r="DQ262" s="8"/>
      <c r="DR262" s="8"/>
      <c r="DS262" s="8"/>
      <c r="DT262" s="8"/>
      <c r="DU262" s="8"/>
      <c r="DV262" s="8"/>
      <c r="DW262" s="8"/>
      <c r="DX262" s="8"/>
      <c r="DY262" s="8"/>
      <c r="DZ262" s="8"/>
      <c r="EA262" s="8"/>
      <c r="EB262" s="8"/>
      <c r="EC262" s="8"/>
      <c r="ED262" s="8"/>
      <c r="EE262" s="8"/>
      <c r="EF262" s="8"/>
      <c r="EG262" s="8"/>
      <c r="EH262" s="8"/>
      <c r="EI262" s="8"/>
      <c r="EJ262" s="8"/>
      <c r="EK262" s="8"/>
      <c r="EL262" s="8"/>
      <c r="EM262" s="8"/>
      <c r="EN262" s="8"/>
      <c r="EO262" s="8"/>
      <c r="EP262" s="8"/>
      <c r="EQ262" s="8"/>
      <c r="ER262" s="8"/>
      <c r="ES262" s="8"/>
      <c r="ET262" s="8"/>
      <c r="EU262" s="8"/>
      <c r="EV262" s="8"/>
      <c r="EW262" s="8"/>
      <c r="EX262" s="8"/>
      <c r="EY262" s="8"/>
      <c r="EZ262" s="8"/>
      <c r="FA262" s="8"/>
      <c r="FB262" s="8"/>
      <c r="FC262" s="8"/>
      <c r="FD262" s="8"/>
      <c r="FE262" s="8"/>
      <c r="FF262" s="8"/>
      <c r="FG262" s="8"/>
      <c r="FH262" s="8"/>
      <c r="FI262" s="8"/>
      <c r="FJ262" s="8"/>
      <c r="FK262" s="8"/>
      <c r="FL262" s="8"/>
      <c r="FM262" s="8"/>
      <c r="FN262" s="8"/>
      <c r="FO262" s="8"/>
      <c r="FP262" s="8"/>
      <c r="FQ262" s="8"/>
      <c r="FR262" s="8"/>
      <c r="FS262" s="8"/>
      <c r="FT262" s="8"/>
      <c r="FU262" s="8"/>
      <c r="FV262" s="8"/>
      <c r="FW262" s="8"/>
      <c r="FX262" s="8"/>
      <c r="FY262" s="8"/>
      <c r="FZ262" s="8"/>
      <c r="GA262" s="8"/>
      <c r="GB262" s="8"/>
      <c r="GC262" s="8"/>
      <c r="GD262" s="8"/>
      <c r="GE262" s="8"/>
      <c r="GF262" s="8"/>
      <c r="GG262" s="8"/>
      <c r="GH262" s="8"/>
      <c r="GI262" s="8"/>
      <c r="GJ262" s="8"/>
      <c r="GK262" s="8"/>
      <c r="GL262" s="8"/>
      <c r="GM262" s="8"/>
      <c r="GN262" s="8"/>
      <c r="GO262" s="8"/>
      <c r="GP262" s="8"/>
      <c r="GQ262" s="8"/>
      <c r="GR262" s="8"/>
      <c r="GS262" s="8"/>
      <c r="GT262" s="8"/>
      <c r="GU262" s="8"/>
      <c r="GV262" s="8"/>
      <c r="GW262" s="8"/>
      <c r="GX262" s="8"/>
      <c r="GY262" s="8"/>
      <c r="GZ262" s="8"/>
      <c r="HA262" s="8"/>
      <c r="HB262" s="8"/>
      <c r="HC262" s="8"/>
      <c r="HD262" s="8"/>
      <c r="HE262" s="8"/>
      <c r="HF262" s="8"/>
      <c r="HG262" s="8"/>
      <c r="HH262" s="8"/>
      <c r="HI262" s="8"/>
      <c r="HJ262" s="8"/>
      <c r="HK262" s="8"/>
      <c r="HL262" s="8"/>
      <c r="HM262" s="8"/>
      <c r="HN262" s="8"/>
      <c r="HO262" s="8"/>
      <c r="HP262" s="8"/>
      <c r="HQ262" s="8"/>
      <c r="HR262" s="8"/>
      <c r="HS262" s="8"/>
      <c r="HT262" s="8"/>
      <c r="HU262" s="8"/>
      <c r="HV262" s="8"/>
      <c r="HW262" s="8"/>
      <c r="HX262" s="8"/>
      <c r="HY262" s="8"/>
      <c r="HZ262" s="8"/>
      <c r="IA262" s="8"/>
      <c r="IB262" s="8"/>
      <c r="IC262" s="8"/>
      <c r="ID262" s="8"/>
      <c r="IE262" s="8"/>
      <c r="IF262" s="8"/>
      <c r="IG262" s="8"/>
      <c r="IH262" s="8"/>
      <c r="II262" s="8"/>
      <c r="IJ262" s="8"/>
      <c r="IK262" s="8"/>
      <c r="IL262" s="8"/>
      <c r="IM262" s="8"/>
    </row>
    <row r="263" spans="6:247">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c r="CA263" s="8"/>
      <c r="CB263" s="8"/>
      <c r="CC263" s="8"/>
      <c r="CD263" s="8"/>
      <c r="CE263" s="8"/>
      <c r="CF263" s="8"/>
      <c r="CG263" s="8"/>
      <c r="CH263" s="8"/>
      <c r="CI263" s="8"/>
      <c r="CJ263" s="8"/>
      <c r="CK263" s="8"/>
      <c r="CL263" s="8"/>
      <c r="CM263" s="8"/>
      <c r="CN263" s="8"/>
      <c r="CO263" s="8"/>
      <c r="CP263" s="8"/>
      <c r="CQ263" s="8"/>
      <c r="CR263" s="8"/>
      <c r="CS263" s="8"/>
      <c r="CT263" s="8"/>
      <c r="CU263" s="8"/>
      <c r="CV263" s="8"/>
      <c r="CW263" s="8"/>
      <c r="CX263" s="8"/>
      <c r="CY263" s="8"/>
      <c r="CZ263" s="8"/>
      <c r="DA263" s="8"/>
      <c r="DB263" s="8"/>
      <c r="DC263" s="8"/>
      <c r="DD263" s="8"/>
      <c r="DE263" s="8"/>
      <c r="DF263" s="8"/>
      <c r="DG263" s="8"/>
      <c r="DH263" s="8"/>
      <c r="DI263" s="8"/>
      <c r="DJ263" s="8"/>
      <c r="DK263" s="8"/>
      <c r="DL263" s="8"/>
      <c r="DM263" s="8"/>
      <c r="DN263" s="8"/>
      <c r="DO263" s="8"/>
      <c r="DP263" s="8"/>
      <c r="DQ263" s="8"/>
      <c r="DR263" s="8"/>
      <c r="DS263" s="8"/>
      <c r="DT263" s="8"/>
      <c r="DU263" s="8"/>
      <c r="DV263" s="8"/>
      <c r="DW263" s="8"/>
      <c r="DX263" s="8"/>
      <c r="DY263" s="8"/>
      <c r="DZ263" s="8"/>
      <c r="EA263" s="8"/>
      <c r="EB263" s="8"/>
      <c r="EC263" s="8"/>
      <c r="ED263" s="8"/>
      <c r="EE263" s="8"/>
      <c r="EF263" s="8"/>
      <c r="EG263" s="8"/>
      <c r="EH263" s="8"/>
      <c r="EI263" s="8"/>
      <c r="EJ263" s="8"/>
      <c r="EK263" s="8"/>
      <c r="EL263" s="8"/>
      <c r="EM263" s="8"/>
      <c r="EN263" s="8"/>
      <c r="EO263" s="8"/>
      <c r="EP263" s="8"/>
      <c r="EQ263" s="8"/>
      <c r="ER263" s="8"/>
      <c r="ES263" s="8"/>
      <c r="ET263" s="8"/>
      <c r="EU263" s="8"/>
      <c r="EV263" s="8"/>
      <c r="EW263" s="8"/>
      <c r="EX263" s="8"/>
      <c r="EY263" s="8"/>
      <c r="EZ263" s="8"/>
      <c r="FA263" s="8"/>
      <c r="FB263" s="8"/>
      <c r="FC263" s="8"/>
      <c r="FD263" s="8"/>
      <c r="FE263" s="8"/>
      <c r="FF263" s="8"/>
      <c r="FG263" s="8"/>
      <c r="FH263" s="8"/>
      <c r="FI263" s="8"/>
      <c r="FJ263" s="8"/>
      <c r="FK263" s="8"/>
      <c r="FL263" s="8"/>
      <c r="FM263" s="8"/>
      <c r="FN263" s="8"/>
      <c r="FO263" s="8"/>
      <c r="FP263" s="8"/>
      <c r="FQ263" s="8"/>
      <c r="FR263" s="8"/>
      <c r="FS263" s="8"/>
      <c r="FT263" s="8"/>
      <c r="FU263" s="8"/>
      <c r="FV263" s="8"/>
      <c r="FW263" s="8"/>
      <c r="FX263" s="8"/>
      <c r="FY263" s="8"/>
      <c r="FZ263" s="8"/>
      <c r="GA263" s="8"/>
      <c r="GB263" s="8"/>
      <c r="GC263" s="8"/>
      <c r="GD263" s="8"/>
      <c r="GE263" s="8"/>
      <c r="GF263" s="8"/>
      <c r="GG263" s="8"/>
      <c r="GH263" s="8"/>
      <c r="GI263" s="8"/>
      <c r="GJ263" s="8"/>
      <c r="GK263" s="8"/>
      <c r="GL263" s="8"/>
      <c r="GM263" s="8"/>
      <c r="GN263" s="8"/>
      <c r="GO263" s="8"/>
      <c r="GP263" s="8"/>
      <c r="GQ263" s="8"/>
      <c r="GR263" s="8"/>
      <c r="GS263" s="8"/>
      <c r="GT263" s="8"/>
      <c r="GU263" s="8"/>
      <c r="GV263" s="8"/>
      <c r="GW263" s="8"/>
      <c r="GX263" s="8"/>
      <c r="GY263" s="8"/>
      <c r="GZ263" s="8"/>
      <c r="HA263" s="8"/>
      <c r="HB263" s="8"/>
      <c r="HC263" s="8"/>
      <c r="HD263" s="8"/>
      <c r="HE263" s="8"/>
      <c r="HF263" s="8"/>
      <c r="HG263" s="8"/>
      <c r="HH263" s="8"/>
      <c r="HI263" s="8"/>
      <c r="HJ263" s="8"/>
      <c r="HK263" s="8"/>
      <c r="HL263" s="8"/>
      <c r="HM263" s="8"/>
      <c r="HN263" s="8"/>
      <c r="HO263" s="8"/>
      <c r="HP263" s="8"/>
      <c r="HQ263" s="8"/>
      <c r="HR263" s="8"/>
      <c r="HS263" s="8"/>
      <c r="HT263" s="8"/>
      <c r="HU263" s="8"/>
      <c r="HV263" s="8"/>
      <c r="HW263" s="8"/>
      <c r="HX263" s="8"/>
      <c r="HY263" s="8"/>
      <c r="HZ263" s="8"/>
      <c r="IA263" s="8"/>
      <c r="IB263" s="8"/>
      <c r="IC263" s="8"/>
      <c r="ID263" s="8"/>
      <c r="IE263" s="8"/>
      <c r="IF263" s="8"/>
      <c r="IG263" s="8"/>
      <c r="IH263" s="8"/>
      <c r="II263" s="8"/>
      <c r="IJ263" s="8"/>
      <c r="IK263" s="8"/>
      <c r="IL263" s="8"/>
      <c r="IM263" s="8"/>
    </row>
    <row r="264" spans="6:247">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c r="BV264" s="8"/>
      <c r="BW264" s="8"/>
      <c r="BX264" s="8"/>
      <c r="BY264" s="8"/>
      <c r="BZ264" s="8"/>
      <c r="CA264" s="8"/>
      <c r="CB264" s="8"/>
      <c r="CC264" s="8"/>
      <c r="CD264" s="8"/>
      <c r="CE264" s="8"/>
      <c r="CF264" s="8"/>
      <c r="CG264" s="8"/>
      <c r="CH264" s="8"/>
      <c r="CI264" s="8"/>
      <c r="CJ264" s="8"/>
      <c r="CK264" s="8"/>
      <c r="CL264" s="8"/>
      <c r="CM264" s="8"/>
      <c r="CN264" s="8"/>
      <c r="CO264" s="8"/>
      <c r="CP264" s="8"/>
      <c r="CQ264" s="8"/>
      <c r="CR264" s="8"/>
      <c r="CS264" s="8"/>
      <c r="CT264" s="8"/>
      <c r="CU264" s="8"/>
      <c r="CV264" s="8"/>
      <c r="CW264" s="8"/>
      <c r="CX264" s="8"/>
      <c r="CY264" s="8"/>
      <c r="CZ264" s="8"/>
      <c r="DA264" s="8"/>
      <c r="DB264" s="8"/>
      <c r="DC264" s="8"/>
      <c r="DD264" s="8"/>
      <c r="DE264" s="8"/>
      <c r="DF264" s="8"/>
      <c r="DG264" s="8"/>
      <c r="DH264" s="8"/>
      <c r="DI264" s="8"/>
      <c r="DJ264" s="8"/>
      <c r="DK264" s="8"/>
      <c r="DL264" s="8"/>
      <c r="DM264" s="8"/>
      <c r="DN264" s="8"/>
      <c r="DO264" s="8"/>
      <c r="DP264" s="8"/>
      <c r="DQ264" s="8"/>
      <c r="DR264" s="8"/>
      <c r="DS264" s="8"/>
      <c r="DT264" s="8"/>
      <c r="DU264" s="8"/>
      <c r="DV264" s="8"/>
      <c r="DW264" s="8"/>
      <c r="DX264" s="8"/>
      <c r="DY264" s="8"/>
      <c r="DZ264" s="8"/>
      <c r="EA264" s="8"/>
      <c r="EB264" s="8"/>
      <c r="EC264" s="8"/>
      <c r="ED264" s="8"/>
      <c r="EE264" s="8"/>
      <c r="EF264" s="8"/>
      <c r="EG264" s="8"/>
      <c r="EH264" s="8"/>
      <c r="EI264" s="8"/>
      <c r="EJ264" s="8"/>
      <c r="EK264" s="8"/>
      <c r="EL264" s="8"/>
      <c r="EM264" s="8"/>
      <c r="EN264" s="8"/>
      <c r="EO264" s="8"/>
      <c r="EP264" s="8"/>
      <c r="EQ264" s="8"/>
      <c r="ER264" s="8"/>
      <c r="ES264" s="8"/>
      <c r="ET264" s="8"/>
      <c r="EU264" s="8"/>
      <c r="EV264" s="8"/>
      <c r="EW264" s="8"/>
      <c r="EX264" s="8"/>
      <c r="EY264" s="8"/>
      <c r="EZ264" s="8"/>
      <c r="FA264" s="8"/>
      <c r="FB264" s="8"/>
      <c r="FC264" s="8"/>
      <c r="FD264" s="8"/>
      <c r="FE264" s="8"/>
      <c r="FF264" s="8"/>
      <c r="FG264" s="8"/>
      <c r="FH264" s="8"/>
      <c r="FI264" s="8"/>
      <c r="FJ264" s="8"/>
      <c r="FK264" s="8"/>
      <c r="FL264" s="8"/>
      <c r="FM264" s="8"/>
      <c r="FN264" s="8"/>
      <c r="FO264" s="8"/>
      <c r="FP264" s="8"/>
      <c r="FQ264" s="8"/>
      <c r="FR264" s="8"/>
      <c r="FS264" s="8"/>
      <c r="FT264" s="8"/>
      <c r="FU264" s="8"/>
      <c r="FV264" s="8"/>
      <c r="FW264" s="8"/>
      <c r="FX264" s="8"/>
      <c r="FY264" s="8"/>
      <c r="FZ264" s="8"/>
      <c r="GA264" s="8"/>
      <c r="GB264" s="8"/>
      <c r="GC264" s="8"/>
      <c r="GD264" s="8"/>
      <c r="GE264" s="8"/>
      <c r="GF264" s="8"/>
      <c r="GG264" s="8"/>
      <c r="GH264" s="8"/>
      <c r="GI264" s="8"/>
      <c r="GJ264" s="8"/>
      <c r="GK264" s="8"/>
      <c r="GL264" s="8"/>
      <c r="GM264" s="8"/>
      <c r="GN264" s="8"/>
      <c r="GO264" s="8"/>
      <c r="GP264" s="8"/>
      <c r="GQ264" s="8"/>
      <c r="GR264" s="8"/>
      <c r="GS264" s="8"/>
      <c r="GT264" s="8"/>
      <c r="GU264" s="8"/>
      <c r="GV264" s="8"/>
      <c r="GW264" s="8"/>
      <c r="GX264" s="8"/>
      <c r="GY264" s="8"/>
      <c r="GZ264" s="8"/>
      <c r="HA264" s="8"/>
      <c r="HB264" s="8"/>
      <c r="HC264" s="8"/>
      <c r="HD264" s="8"/>
      <c r="HE264" s="8"/>
      <c r="HF264" s="8"/>
      <c r="HG264" s="8"/>
      <c r="HH264" s="8"/>
      <c r="HI264" s="8"/>
      <c r="HJ264" s="8"/>
      <c r="HK264" s="8"/>
      <c r="HL264" s="8"/>
      <c r="HM264" s="8"/>
      <c r="HN264" s="8"/>
      <c r="HO264" s="8"/>
      <c r="HP264" s="8"/>
      <c r="HQ264" s="8"/>
      <c r="HR264" s="8"/>
      <c r="HS264" s="8"/>
      <c r="HT264" s="8"/>
      <c r="HU264" s="8"/>
      <c r="HV264" s="8"/>
      <c r="HW264" s="8"/>
      <c r="HX264" s="8"/>
      <c r="HY264" s="8"/>
      <c r="HZ264" s="8"/>
      <c r="IA264" s="8"/>
      <c r="IB264" s="8"/>
      <c r="IC264" s="8"/>
      <c r="ID264" s="8"/>
      <c r="IE264" s="8"/>
      <c r="IF264" s="8"/>
      <c r="IG264" s="8"/>
      <c r="IH264" s="8"/>
      <c r="II264" s="8"/>
      <c r="IJ264" s="8"/>
      <c r="IK264" s="8"/>
      <c r="IL264" s="8"/>
      <c r="IM264" s="8"/>
    </row>
    <row r="265" spans="6:247">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c r="CA265" s="8"/>
      <c r="CB265" s="8"/>
      <c r="CC265" s="8"/>
      <c r="CD265" s="8"/>
      <c r="CE265" s="8"/>
      <c r="CF265" s="8"/>
      <c r="CG265" s="8"/>
      <c r="CH265" s="8"/>
      <c r="CI265" s="8"/>
      <c r="CJ265" s="8"/>
      <c r="CK265" s="8"/>
      <c r="CL265" s="8"/>
      <c r="CM265" s="8"/>
      <c r="CN265" s="8"/>
      <c r="CO265" s="8"/>
      <c r="CP265" s="8"/>
      <c r="CQ265" s="8"/>
      <c r="CR265" s="8"/>
      <c r="CS265" s="8"/>
      <c r="CT265" s="8"/>
      <c r="CU265" s="8"/>
      <c r="CV265" s="8"/>
      <c r="CW265" s="8"/>
      <c r="CX265" s="8"/>
      <c r="CY265" s="8"/>
      <c r="CZ265" s="8"/>
      <c r="DA265" s="8"/>
      <c r="DB265" s="8"/>
      <c r="DC265" s="8"/>
      <c r="DD265" s="8"/>
      <c r="DE265" s="8"/>
      <c r="DF265" s="8"/>
      <c r="DG265" s="8"/>
      <c r="DH265" s="8"/>
      <c r="DI265" s="8"/>
      <c r="DJ265" s="8"/>
      <c r="DK265" s="8"/>
      <c r="DL265" s="8"/>
      <c r="DM265" s="8"/>
      <c r="DN265" s="8"/>
      <c r="DO265" s="8"/>
      <c r="DP265" s="8"/>
      <c r="DQ265" s="8"/>
      <c r="DR265" s="8"/>
      <c r="DS265" s="8"/>
      <c r="DT265" s="8"/>
      <c r="DU265" s="8"/>
      <c r="DV265" s="8"/>
      <c r="DW265" s="8"/>
      <c r="DX265" s="8"/>
      <c r="DY265" s="8"/>
      <c r="DZ265" s="8"/>
      <c r="EA265" s="8"/>
      <c r="EB265" s="8"/>
      <c r="EC265" s="8"/>
      <c r="ED265" s="8"/>
      <c r="EE265" s="8"/>
      <c r="EF265" s="8"/>
      <c r="EG265" s="8"/>
      <c r="EH265" s="8"/>
      <c r="EI265" s="8"/>
      <c r="EJ265" s="8"/>
      <c r="EK265" s="8"/>
      <c r="EL265" s="8"/>
      <c r="EM265" s="8"/>
      <c r="EN265" s="8"/>
      <c r="EO265" s="8"/>
      <c r="EP265" s="8"/>
      <c r="EQ265" s="8"/>
      <c r="ER265" s="8"/>
      <c r="ES265" s="8"/>
      <c r="ET265" s="8"/>
      <c r="EU265" s="8"/>
      <c r="EV265" s="8"/>
      <c r="EW265" s="8"/>
      <c r="EX265" s="8"/>
      <c r="EY265" s="8"/>
      <c r="EZ265" s="8"/>
      <c r="FA265" s="8"/>
      <c r="FB265" s="8"/>
      <c r="FC265" s="8"/>
      <c r="FD265" s="8"/>
      <c r="FE265" s="8"/>
      <c r="FF265" s="8"/>
      <c r="FG265" s="8"/>
      <c r="FH265" s="8"/>
      <c r="FI265" s="8"/>
      <c r="FJ265" s="8"/>
      <c r="FK265" s="8"/>
      <c r="FL265" s="8"/>
      <c r="FM265" s="8"/>
      <c r="FN265" s="8"/>
      <c r="FO265" s="8"/>
      <c r="FP265" s="8"/>
      <c r="FQ265" s="8"/>
      <c r="FR265" s="8"/>
      <c r="FS265" s="8"/>
      <c r="FT265" s="8"/>
      <c r="FU265" s="8"/>
      <c r="FV265" s="8"/>
      <c r="FW265" s="8"/>
      <c r="FX265" s="8"/>
      <c r="FY265" s="8"/>
      <c r="FZ265" s="8"/>
      <c r="GA265" s="8"/>
      <c r="GB265" s="8"/>
      <c r="GC265" s="8"/>
      <c r="GD265" s="8"/>
      <c r="GE265" s="8"/>
      <c r="GF265" s="8"/>
      <c r="GG265" s="8"/>
      <c r="GH265" s="8"/>
      <c r="GI265" s="8"/>
      <c r="GJ265" s="8"/>
      <c r="GK265" s="8"/>
      <c r="GL265" s="8"/>
      <c r="GM265" s="8"/>
      <c r="GN265" s="8"/>
      <c r="GO265" s="8"/>
      <c r="GP265" s="8"/>
      <c r="GQ265" s="8"/>
      <c r="GR265" s="8"/>
      <c r="GS265" s="8"/>
      <c r="GT265" s="8"/>
      <c r="GU265" s="8"/>
      <c r="GV265" s="8"/>
      <c r="GW265" s="8"/>
      <c r="GX265" s="8"/>
      <c r="GY265" s="8"/>
      <c r="GZ265" s="8"/>
      <c r="HA265" s="8"/>
      <c r="HB265" s="8"/>
      <c r="HC265" s="8"/>
      <c r="HD265" s="8"/>
      <c r="HE265" s="8"/>
      <c r="HF265" s="8"/>
      <c r="HG265" s="8"/>
      <c r="HH265" s="8"/>
      <c r="HI265" s="8"/>
      <c r="HJ265" s="8"/>
      <c r="HK265" s="8"/>
      <c r="HL265" s="8"/>
      <c r="HM265" s="8"/>
      <c r="HN265" s="8"/>
      <c r="HO265" s="8"/>
      <c r="HP265" s="8"/>
      <c r="HQ265" s="8"/>
      <c r="HR265" s="8"/>
      <c r="HS265" s="8"/>
      <c r="HT265" s="8"/>
      <c r="HU265" s="8"/>
      <c r="HV265" s="8"/>
      <c r="HW265" s="8"/>
      <c r="HX265" s="8"/>
      <c r="HY265" s="8"/>
      <c r="HZ265" s="8"/>
      <c r="IA265" s="8"/>
      <c r="IB265" s="8"/>
      <c r="IC265" s="8"/>
      <c r="ID265" s="8"/>
      <c r="IE265" s="8"/>
      <c r="IF265" s="8"/>
      <c r="IG265" s="8"/>
      <c r="IH265" s="8"/>
      <c r="II265" s="8"/>
      <c r="IJ265" s="8"/>
      <c r="IK265" s="8"/>
      <c r="IL265" s="8"/>
      <c r="IM265" s="8"/>
    </row>
    <row r="266" spans="6:247">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c r="BV266" s="8"/>
      <c r="BW266" s="8"/>
      <c r="BX266" s="8"/>
      <c r="BY266" s="8"/>
      <c r="BZ266" s="8"/>
      <c r="CA266" s="8"/>
      <c r="CB266" s="8"/>
      <c r="CC266" s="8"/>
      <c r="CD266" s="8"/>
      <c r="CE266" s="8"/>
      <c r="CF266" s="8"/>
      <c r="CG266" s="8"/>
      <c r="CH266" s="8"/>
      <c r="CI266" s="8"/>
      <c r="CJ266" s="8"/>
      <c r="CK266" s="8"/>
      <c r="CL266" s="8"/>
      <c r="CM266" s="8"/>
      <c r="CN266" s="8"/>
      <c r="CO266" s="8"/>
      <c r="CP266" s="8"/>
      <c r="CQ266" s="8"/>
      <c r="CR266" s="8"/>
      <c r="CS266" s="8"/>
      <c r="CT266" s="8"/>
      <c r="CU266" s="8"/>
      <c r="CV266" s="8"/>
      <c r="CW266" s="8"/>
      <c r="CX266" s="8"/>
      <c r="CY266" s="8"/>
      <c r="CZ266" s="8"/>
      <c r="DA266" s="8"/>
      <c r="DB266" s="8"/>
      <c r="DC266" s="8"/>
      <c r="DD266" s="8"/>
      <c r="DE266" s="8"/>
      <c r="DF266" s="8"/>
      <c r="DG266" s="8"/>
      <c r="DH266" s="8"/>
      <c r="DI266" s="8"/>
      <c r="DJ266" s="8"/>
      <c r="DK266" s="8"/>
      <c r="DL266" s="8"/>
      <c r="DM266" s="8"/>
      <c r="DN266" s="8"/>
      <c r="DO266" s="8"/>
      <c r="DP266" s="8"/>
      <c r="DQ266" s="8"/>
      <c r="DR266" s="8"/>
      <c r="DS266" s="8"/>
      <c r="DT266" s="8"/>
      <c r="DU266" s="8"/>
      <c r="DV266" s="8"/>
      <c r="DW266" s="8"/>
      <c r="DX266" s="8"/>
      <c r="DY266" s="8"/>
      <c r="DZ266" s="8"/>
      <c r="EA266" s="8"/>
      <c r="EB266" s="8"/>
      <c r="EC266" s="8"/>
      <c r="ED266" s="8"/>
      <c r="EE266" s="8"/>
      <c r="EF266" s="8"/>
      <c r="EG266" s="8"/>
      <c r="EH266" s="8"/>
      <c r="EI266" s="8"/>
      <c r="EJ266" s="8"/>
      <c r="EK266" s="8"/>
      <c r="EL266" s="8"/>
      <c r="EM266" s="8"/>
      <c r="EN266" s="8"/>
      <c r="EO266" s="8"/>
      <c r="EP266" s="8"/>
      <c r="EQ266" s="8"/>
      <c r="ER266" s="8"/>
      <c r="ES266" s="8"/>
      <c r="ET266" s="8"/>
      <c r="EU266" s="8"/>
      <c r="EV266" s="8"/>
      <c r="EW266" s="8"/>
      <c r="EX266" s="8"/>
      <c r="EY266" s="8"/>
      <c r="EZ266" s="8"/>
      <c r="FA266" s="8"/>
      <c r="FB266" s="8"/>
      <c r="FC266" s="8"/>
      <c r="FD266" s="8"/>
      <c r="FE266" s="8"/>
      <c r="FF266" s="8"/>
      <c r="FG266" s="8"/>
      <c r="FH266" s="8"/>
      <c r="FI266" s="8"/>
      <c r="FJ266" s="8"/>
      <c r="FK266" s="8"/>
      <c r="FL266" s="8"/>
      <c r="FM266" s="8"/>
      <c r="FN266" s="8"/>
      <c r="FO266" s="8"/>
      <c r="FP266" s="8"/>
      <c r="FQ266" s="8"/>
      <c r="FR266" s="8"/>
      <c r="FS266" s="8"/>
      <c r="FT266" s="8"/>
      <c r="FU266" s="8"/>
      <c r="FV266" s="8"/>
      <c r="FW266" s="8"/>
      <c r="FX266" s="8"/>
      <c r="FY266" s="8"/>
      <c r="FZ266" s="8"/>
      <c r="GA266" s="8"/>
      <c r="GB266" s="8"/>
      <c r="GC266" s="8"/>
      <c r="GD266" s="8"/>
      <c r="GE266" s="8"/>
      <c r="GF266" s="8"/>
      <c r="GG266" s="8"/>
      <c r="GH266" s="8"/>
      <c r="GI266" s="8"/>
      <c r="GJ266" s="8"/>
      <c r="GK266" s="8"/>
      <c r="GL266" s="8"/>
      <c r="GM266" s="8"/>
      <c r="GN266" s="8"/>
      <c r="GO266" s="8"/>
      <c r="GP266" s="8"/>
      <c r="GQ266" s="8"/>
      <c r="GR266" s="8"/>
      <c r="GS266" s="8"/>
      <c r="GT266" s="8"/>
      <c r="GU266" s="8"/>
      <c r="GV266" s="8"/>
      <c r="GW266" s="8"/>
      <c r="GX266" s="8"/>
      <c r="GY266" s="8"/>
      <c r="GZ266" s="8"/>
      <c r="HA266" s="8"/>
      <c r="HB266" s="8"/>
      <c r="HC266" s="8"/>
      <c r="HD266" s="8"/>
      <c r="HE266" s="8"/>
      <c r="HF266" s="8"/>
      <c r="HG266" s="8"/>
      <c r="HH266" s="8"/>
      <c r="HI266" s="8"/>
      <c r="HJ266" s="8"/>
      <c r="HK266" s="8"/>
      <c r="HL266" s="8"/>
      <c r="HM266" s="8"/>
      <c r="HN266" s="8"/>
      <c r="HO266" s="8"/>
      <c r="HP266" s="8"/>
      <c r="HQ266" s="8"/>
      <c r="HR266" s="8"/>
      <c r="HS266" s="8"/>
      <c r="HT266" s="8"/>
      <c r="HU266" s="8"/>
      <c r="HV266" s="8"/>
      <c r="HW266" s="8"/>
      <c r="HX266" s="8"/>
      <c r="HY266" s="8"/>
      <c r="HZ266" s="8"/>
      <c r="IA266" s="8"/>
      <c r="IB266" s="8"/>
      <c r="IC266" s="8"/>
      <c r="ID266" s="8"/>
      <c r="IE266" s="8"/>
      <c r="IF266" s="8"/>
      <c r="IG266" s="8"/>
      <c r="IH266" s="8"/>
      <c r="II266" s="8"/>
      <c r="IJ266" s="8"/>
      <c r="IK266" s="8"/>
      <c r="IL266" s="8"/>
      <c r="IM266" s="8"/>
    </row>
    <row r="267" spans="6:247">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c r="CA267" s="8"/>
      <c r="CB267" s="8"/>
      <c r="CC267" s="8"/>
      <c r="CD267" s="8"/>
      <c r="CE267" s="8"/>
      <c r="CF267" s="8"/>
      <c r="CG267" s="8"/>
      <c r="CH267" s="8"/>
      <c r="CI267" s="8"/>
      <c r="CJ267" s="8"/>
      <c r="CK267" s="8"/>
      <c r="CL267" s="8"/>
      <c r="CM267" s="8"/>
      <c r="CN267" s="8"/>
      <c r="CO267" s="8"/>
      <c r="CP267" s="8"/>
      <c r="CQ267" s="8"/>
      <c r="CR267" s="8"/>
      <c r="CS267" s="8"/>
      <c r="CT267" s="8"/>
      <c r="CU267" s="8"/>
      <c r="CV267" s="8"/>
      <c r="CW267" s="8"/>
      <c r="CX267" s="8"/>
      <c r="CY267" s="8"/>
      <c r="CZ267" s="8"/>
      <c r="DA267" s="8"/>
      <c r="DB267" s="8"/>
      <c r="DC267" s="8"/>
      <c r="DD267" s="8"/>
      <c r="DE267" s="8"/>
      <c r="DF267" s="8"/>
      <c r="DG267" s="8"/>
      <c r="DH267" s="8"/>
      <c r="DI267" s="8"/>
      <c r="DJ267" s="8"/>
      <c r="DK267" s="8"/>
      <c r="DL267" s="8"/>
      <c r="DM267" s="8"/>
      <c r="DN267" s="8"/>
      <c r="DO267" s="8"/>
      <c r="DP267" s="8"/>
      <c r="DQ267" s="8"/>
      <c r="DR267" s="8"/>
      <c r="DS267" s="8"/>
      <c r="DT267" s="8"/>
      <c r="DU267" s="8"/>
      <c r="DV267" s="8"/>
      <c r="DW267" s="8"/>
      <c r="DX267" s="8"/>
      <c r="DY267" s="8"/>
      <c r="DZ267" s="8"/>
      <c r="EA267" s="8"/>
      <c r="EB267" s="8"/>
      <c r="EC267" s="8"/>
      <c r="ED267" s="8"/>
      <c r="EE267" s="8"/>
      <c r="EF267" s="8"/>
      <c r="EG267" s="8"/>
      <c r="EH267" s="8"/>
      <c r="EI267" s="8"/>
      <c r="EJ267" s="8"/>
      <c r="EK267" s="8"/>
      <c r="EL267" s="8"/>
      <c r="EM267" s="8"/>
      <c r="EN267" s="8"/>
      <c r="EO267" s="8"/>
      <c r="EP267" s="8"/>
      <c r="EQ267" s="8"/>
      <c r="ER267" s="8"/>
      <c r="ES267" s="8"/>
      <c r="ET267" s="8"/>
      <c r="EU267" s="8"/>
      <c r="EV267" s="8"/>
      <c r="EW267" s="8"/>
      <c r="EX267" s="8"/>
      <c r="EY267" s="8"/>
      <c r="EZ267" s="8"/>
      <c r="FA267" s="8"/>
      <c r="FB267" s="8"/>
      <c r="FC267" s="8"/>
      <c r="FD267" s="8"/>
      <c r="FE267" s="8"/>
      <c r="FF267" s="8"/>
      <c r="FG267" s="8"/>
      <c r="FH267" s="8"/>
      <c r="FI267" s="8"/>
      <c r="FJ267" s="8"/>
      <c r="FK267" s="8"/>
      <c r="FL267" s="8"/>
      <c r="FM267" s="8"/>
      <c r="FN267" s="8"/>
      <c r="FO267" s="8"/>
      <c r="FP267" s="8"/>
      <c r="FQ267" s="8"/>
      <c r="FR267" s="8"/>
      <c r="FS267" s="8"/>
      <c r="FT267" s="8"/>
      <c r="FU267" s="8"/>
      <c r="FV267" s="8"/>
      <c r="FW267" s="8"/>
      <c r="FX267" s="8"/>
      <c r="FY267" s="8"/>
      <c r="FZ267" s="8"/>
      <c r="GA267" s="8"/>
      <c r="GB267" s="8"/>
      <c r="GC267" s="8"/>
      <c r="GD267" s="8"/>
      <c r="GE267" s="8"/>
      <c r="GF267" s="8"/>
      <c r="GG267" s="8"/>
      <c r="GH267" s="8"/>
      <c r="GI267" s="8"/>
      <c r="GJ267" s="8"/>
      <c r="GK267" s="8"/>
      <c r="GL267" s="8"/>
      <c r="GM267" s="8"/>
      <c r="GN267" s="8"/>
      <c r="GO267" s="8"/>
      <c r="GP267" s="8"/>
      <c r="GQ267" s="8"/>
      <c r="GR267" s="8"/>
      <c r="GS267" s="8"/>
      <c r="GT267" s="8"/>
      <c r="GU267" s="8"/>
      <c r="GV267" s="8"/>
      <c r="GW267" s="8"/>
      <c r="GX267" s="8"/>
      <c r="GY267" s="8"/>
      <c r="GZ267" s="8"/>
      <c r="HA267" s="8"/>
      <c r="HB267" s="8"/>
      <c r="HC267" s="8"/>
      <c r="HD267" s="8"/>
      <c r="HE267" s="8"/>
      <c r="HF267" s="8"/>
      <c r="HG267" s="8"/>
      <c r="HH267" s="8"/>
      <c r="HI267" s="8"/>
      <c r="HJ267" s="8"/>
      <c r="HK267" s="8"/>
      <c r="HL267" s="8"/>
      <c r="HM267" s="8"/>
      <c r="HN267" s="8"/>
      <c r="HO267" s="8"/>
      <c r="HP267" s="8"/>
      <c r="HQ267" s="8"/>
      <c r="HR267" s="8"/>
      <c r="HS267" s="8"/>
      <c r="HT267" s="8"/>
      <c r="HU267" s="8"/>
      <c r="HV267" s="8"/>
      <c r="HW267" s="8"/>
      <c r="HX267" s="8"/>
      <c r="HY267" s="8"/>
      <c r="HZ267" s="8"/>
      <c r="IA267" s="8"/>
      <c r="IB267" s="8"/>
      <c r="IC267" s="8"/>
      <c r="ID267" s="8"/>
      <c r="IE267" s="8"/>
      <c r="IF267" s="8"/>
      <c r="IG267" s="8"/>
      <c r="IH267" s="8"/>
      <c r="II267" s="8"/>
      <c r="IJ267" s="8"/>
      <c r="IK267" s="8"/>
      <c r="IL267" s="8"/>
      <c r="IM267" s="8"/>
    </row>
    <row r="268" spans="6:247">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c r="CA268" s="8"/>
      <c r="CB268" s="8"/>
      <c r="CC268" s="8"/>
      <c r="CD268" s="8"/>
      <c r="CE268" s="8"/>
      <c r="CF268" s="8"/>
      <c r="CG268" s="8"/>
      <c r="CH268" s="8"/>
      <c r="CI268" s="8"/>
      <c r="CJ268" s="8"/>
      <c r="CK268" s="8"/>
      <c r="CL268" s="8"/>
      <c r="CM268" s="8"/>
      <c r="CN268" s="8"/>
      <c r="CO268" s="8"/>
      <c r="CP268" s="8"/>
      <c r="CQ268" s="8"/>
      <c r="CR268" s="8"/>
      <c r="CS268" s="8"/>
      <c r="CT268" s="8"/>
      <c r="CU268" s="8"/>
      <c r="CV268" s="8"/>
      <c r="CW268" s="8"/>
      <c r="CX268" s="8"/>
      <c r="CY268" s="8"/>
      <c r="CZ268" s="8"/>
      <c r="DA268" s="8"/>
      <c r="DB268" s="8"/>
      <c r="DC268" s="8"/>
      <c r="DD268" s="8"/>
      <c r="DE268" s="8"/>
      <c r="DF268" s="8"/>
      <c r="DG268" s="8"/>
      <c r="DH268" s="8"/>
      <c r="DI268" s="8"/>
      <c r="DJ268" s="8"/>
      <c r="DK268" s="8"/>
      <c r="DL268" s="8"/>
      <c r="DM268" s="8"/>
      <c r="DN268" s="8"/>
      <c r="DO268" s="8"/>
      <c r="DP268" s="8"/>
      <c r="DQ268" s="8"/>
      <c r="DR268" s="8"/>
      <c r="DS268" s="8"/>
      <c r="DT268" s="8"/>
      <c r="DU268" s="8"/>
      <c r="DV268" s="8"/>
      <c r="DW268" s="8"/>
      <c r="DX268" s="8"/>
      <c r="DY268" s="8"/>
      <c r="DZ268" s="8"/>
      <c r="EA268" s="8"/>
      <c r="EB268" s="8"/>
      <c r="EC268" s="8"/>
      <c r="ED268" s="8"/>
      <c r="EE268" s="8"/>
      <c r="EF268" s="8"/>
      <c r="EG268" s="8"/>
      <c r="EH268" s="8"/>
      <c r="EI268" s="8"/>
      <c r="EJ268" s="8"/>
      <c r="EK268" s="8"/>
      <c r="EL268" s="8"/>
      <c r="EM268" s="8"/>
      <c r="EN268" s="8"/>
      <c r="EO268" s="8"/>
      <c r="EP268" s="8"/>
      <c r="EQ268" s="8"/>
      <c r="ER268" s="8"/>
      <c r="ES268" s="8"/>
      <c r="ET268" s="8"/>
      <c r="EU268" s="8"/>
      <c r="EV268" s="8"/>
      <c r="EW268" s="8"/>
      <c r="EX268" s="8"/>
      <c r="EY268" s="8"/>
      <c r="EZ268" s="8"/>
      <c r="FA268" s="8"/>
      <c r="FB268" s="8"/>
      <c r="FC268" s="8"/>
      <c r="FD268" s="8"/>
      <c r="FE268" s="8"/>
      <c r="FF268" s="8"/>
      <c r="FG268" s="8"/>
      <c r="FH268" s="8"/>
      <c r="FI268" s="8"/>
      <c r="FJ268" s="8"/>
      <c r="FK268" s="8"/>
      <c r="FL268" s="8"/>
      <c r="FM268" s="8"/>
      <c r="FN268" s="8"/>
      <c r="FO268" s="8"/>
      <c r="FP268" s="8"/>
      <c r="FQ268" s="8"/>
      <c r="FR268" s="8"/>
      <c r="FS268" s="8"/>
      <c r="FT268" s="8"/>
      <c r="FU268" s="8"/>
      <c r="FV268" s="8"/>
      <c r="FW268" s="8"/>
      <c r="FX268" s="8"/>
      <c r="FY268" s="8"/>
      <c r="FZ268" s="8"/>
      <c r="GA268" s="8"/>
      <c r="GB268" s="8"/>
      <c r="GC268" s="8"/>
      <c r="GD268" s="8"/>
      <c r="GE268" s="8"/>
      <c r="GF268" s="8"/>
      <c r="GG268" s="8"/>
      <c r="GH268" s="8"/>
      <c r="GI268" s="8"/>
      <c r="GJ268" s="8"/>
      <c r="GK268" s="8"/>
      <c r="GL268" s="8"/>
      <c r="GM268" s="8"/>
      <c r="GN268" s="8"/>
      <c r="GO268" s="8"/>
      <c r="GP268" s="8"/>
      <c r="GQ268" s="8"/>
      <c r="GR268" s="8"/>
      <c r="GS268" s="8"/>
      <c r="GT268" s="8"/>
      <c r="GU268" s="8"/>
      <c r="GV268" s="8"/>
      <c r="GW268" s="8"/>
      <c r="GX268" s="8"/>
      <c r="GY268" s="8"/>
      <c r="GZ268" s="8"/>
      <c r="HA268" s="8"/>
      <c r="HB268" s="8"/>
      <c r="HC268" s="8"/>
      <c r="HD268" s="8"/>
      <c r="HE268" s="8"/>
      <c r="HF268" s="8"/>
      <c r="HG268" s="8"/>
      <c r="HH268" s="8"/>
      <c r="HI268" s="8"/>
      <c r="HJ268" s="8"/>
      <c r="HK268" s="8"/>
      <c r="HL268" s="8"/>
      <c r="HM268" s="8"/>
      <c r="HN268" s="8"/>
      <c r="HO268" s="8"/>
      <c r="HP268" s="8"/>
      <c r="HQ268" s="8"/>
      <c r="HR268" s="8"/>
      <c r="HS268" s="8"/>
      <c r="HT268" s="8"/>
      <c r="HU268" s="8"/>
      <c r="HV268" s="8"/>
      <c r="HW268" s="8"/>
      <c r="HX268" s="8"/>
      <c r="HY268" s="8"/>
      <c r="HZ268" s="8"/>
      <c r="IA268" s="8"/>
      <c r="IB268" s="8"/>
      <c r="IC268" s="8"/>
      <c r="ID268" s="8"/>
      <c r="IE268" s="8"/>
      <c r="IF268" s="8"/>
      <c r="IG268" s="8"/>
      <c r="IH268" s="8"/>
      <c r="II268" s="8"/>
      <c r="IJ268" s="8"/>
      <c r="IK268" s="8"/>
      <c r="IL268" s="8"/>
      <c r="IM268" s="8"/>
    </row>
    <row r="269" spans="6:247">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c r="CA269" s="8"/>
      <c r="CB269" s="8"/>
      <c r="CC269" s="8"/>
      <c r="CD269" s="8"/>
      <c r="CE269" s="8"/>
      <c r="CF269" s="8"/>
      <c r="CG269" s="8"/>
      <c r="CH269" s="8"/>
      <c r="CI269" s="8"/>
      <c r="CJ269" s="8"/>
      <c r="CK269" s="8"/>
      <c r="CL269" s="8"/>
      <c r="CM269" s="8"/>
      <c r="CN269" s="8"/>
      <c r="CO269" s="8"/>
      <c r="CP269" s="8"/>
      <c r="CQ269" s="8"/>
      <c r="CR269" s="8"/>
      <c r="CS269" s="8"/>
      <c r="CT269" s="8"/>
      <c r="CU269" s="8"/>
      <c r="CV269" s="8"/>
      <c r="CW269" s="8"/>
      <c r="CX269" s="8"/>
      <c r="CY269" s="8"/>
      <c r="CZ269" s="8"/>
      <c r="DA269" s="8"/>
      <c r="DB269" s="8"/>
      <c r="DC269" s="8"/>
      <c r="DD269" s="8"/>
      <c r="DE269" s="8"/>
      <c r="DF269" s="8"/>
      <c r="DG269" s="8"/>
      <c r="DH269" s="8"/>
      <c r="DI269" s="8"/>
      <c r="DJ269" s="8"/>
      <c r="DK269" s="8"/>
      <c r="DL269" s="8"/>
      <c r="DM269" s="8"/>
      <c r="DN269" s="8"/>
      <c r="DO269" s="8"/>
      <c r="DP269" s="8"/>
      <c r="DQ269" s="8"/>
      <c r="DR269" s="8"/>
      <c r="DS269" s="8"/>
      <c r="DT269" s="8"/>
      <c r="DU269" s="8"/>
      <c r="DV269" s="8"/>
      <c r="DW269" s="8"/>
      <c r="DX269" s="8"/>
      <c r="DY269" s="8"/>
      <c r="DZ269" s="8"/>
      <c r="EA269" s="8"/>
      <c r="EB269" s="8"/>
      <c r="EC269" s="8"/>
      <c r="ED269" s="8"/>
      <c r="EE269" s="8"/>
      <c r="EF269" s="8"/>
      <c r="EG269" s="8"/>
      <c r="EH269" s="8"/>
      <c r="EI269" s="8"/>
      <c r="EJ269" s="8"/>
      <c r="EK269" s="8"/>
      <c r="EL269" s="8"/>
      <c r="EM269" s="8"/>
      <c r="EN269" s="8"/>
      <c r="EO269" s="8"/>
      <c r="EP269" s="8"/>
      <c r="EQ269" s="8"/>
      <c r="ER269" s="8"/>
      <c r="ES269" s="8"/>
      <c r="ET269" s="8"/>
      <c r="EU269" s="8"/>
      <c r="EV269" s="8"/>
      <c r="EW269" s="8"/>
      <c r="EX269" s="8"/>
      <c r="EY269" s="8"/>
      <c r="EZ269" s="8"/>
      <c r="FA269" s="8"/>
      <c r="FB269" s="8"/>
      <c r="FC269" s="8"/>
      <c r="FD269" s="8"/>
      <c r="FE269" s="8"/>
      <c r="FF269" s="8"/>
      <c r="FG269" s="8"/>
      <c r="FH269" s="8"/>
      <c r="FI269" s="8"/>
      <c r="FJ269" s="8"/>
      <c r="FK269" s="8"/>
      <c r="FL269" s="8"/>
      <c r="FM269" s="8"/>
      <c r="FN269" s="8"/>
      <c r="FO269" s="8"/>
      <c r="FP269" s="8"/>
      <c r="FQ269" s="8"/>
      <c r="FR269" s="8"/>
      <c r="FS269" s="8"/>
      <c r="FT269" s="8"/>
      <c r="FU269" s="8"/>
      <c r="FV269" s="8"/>
      <c r="FW269" s="8"/>
      <c r="FX269" s="8"/>
      <c r="FY269" s="8"/>
      <c r="FZ269" s="8"/>
      <c r="GA269" s="8"/>
      <c r="GB269" s="8"/>
      <c r="GC269" s="8"/>
      <c r="GD269" s="8"/>
      <c r="GE269" s="8"/>
      <c r="GF269" s="8"/>
      <c r="GG269" s="8"/>
      <c r="GH269" s="8"/>
      <c r="GI269" s="8"/>
      <c r="GJ269" s="8"/>
      <c r="GK269" s="8"/>
      <c r="GL269" s="8"/>
      <c r="GM269" s="8"/>
      <c r="GN269" s="8"/>
      <c r="GO269" s="8"/>
      <c r="GP269" s="8"/>
      <c r="GQ269" s="8"/>
      <c r="GR269" s="8"/>
      <c r="GS269" s="8"/>
      <c r="GT269" s="8"/>
      <c r="GU269" s="8"/>
      <c r="GV269" s="8"/>
      <c r="GW269" s="8"/>
      <c r="GX269" s="8"/>
      <c r="GY269" s="8"/>
      <c r="GZ269" s="8"/>
      <c r="HA269" s="8"/>
      <c r="HB269" s="8"/>
      <c r="HC269" s="8"/>
      <c r="HD269" s="8"/>
      <c r="HE269" s="8"/>
      <c r="HF269" s="8"/>
      <c r="HG269" s="8"/>
      <c r="HH269" s="8"/>
      <c r="HI269" s="8"/>
      <c r="HJ269" s="8"/>
      <c r="HK269" s="8"/>
      <c r="HL269" s="8"/>
      <c r="HM269" s="8"/>
      <c r="HN269" s="8"/>
      <c r="HO269" s="8"/>
      <c r="HP269" s="8"/>
      <c r="HQ269" s="8"/>
      <c r="HR269" s="8"/>
      <c r="HS269" s="8"/>
      <c r="HT269" s="8"/>
      <c r="HU269" s="8"/>
      <c r="HV269" s="8"/>
      <c r="HW269" s="8"/>
      <c r="HX269" s="8"/>
      <c r="HY269" s="8"/>
      <c r="HZ269" s="8"/>
      <c r="IA269" s="8"/>
      <c r="IB269" s="8"/>
      <c r="IC269" s="8"/>
      <c r="ID269" s="8"/>
      <c r="IE269" s="8"/>
      <c r="IF269" s="8"/>
      <c r="IG269" s="8"/>
      <c r="IH269" s="8"/>
      <c r="II269" s="8"/>
      <c r="IJ269" s="8"/>
      <c r="IK269" s="8"/>
      <c r="IL269" s="8"/>
      <c r="IM269" s="8"/>
    </row>
    <row r="270" spans="6:247">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c r="BV270" s="8"/>
      <c r="BW270" s="8"/>
      <c r="BX270" s="8"/>
      <c r="BY270" s="8"/>
      <c r="BZ270" s="8"/>
      <c r="CA270" s="8"/>
      <c r="CB270" s="8"/>
      <c r="CC270" s="8"/>
      <c r="CD270" s="8"/>
      <c r="CE270" s="8"/>
      <c r="CF270" s="8"/>
      <c r="CG270" s="8"/>
      <c r="CH270" s="8"/>
      <c r="CI270" s="8"/>
      <c r="CJ270" s="8"/>
      <c r="CK270" s="8"/>
      <c r="CL270" s="8"/>
      <c r="CM270" s="8"/>
      <c r="CN270" s="8"/>
      <c r="CO270" s="8"/>
      <c r="CP270" s="8"/>
      <c r="CQ270" s="8"/>
      <c r="CR270" s="8"/>
      <c r="CS270" s="8"/>
      <c r="CT270" s="8"/>
      <c r="CU270" s="8"/>
      <c r="CV270" s="8"/>
      <c r="CW270" s="8"/>
      <c r="CX270" s="8"/>
      <c r="CY270" s="8"/>
      <c r="CZ270" s="8"/>
      <c r="DA270" s="8"/>
      <c r="DB270" s="8"/>
      <c r="DC270" s="8"/>
      <c r="DD270" s="8"/>
      <c r="DE270" s="8"/>
      <c r="DF270" s="8"/>
      <c r="DG270" s="8"/>
      <c r="DH270" s="8"/>
      <c r="DI270" s="8"/>
      <c r="DJ270" s="8"/>
      <c r="DK270" s="8"/>
      <c r="DL270" s="8"/>
      <c r="DM270" s="8"/>
      <c r="DN270" s="8"/>
      <c r="DO270" s="8"/>
      <c r="DP270" s="8"/>
      <c r="DQ270" s="8"/>
      <c r="DR270" s="8"/>
      <c r="DS270" s="8"/>
      <c r="DT270" s="8"/>
      <c r="DU270" s="8"/>
      <c r="DV270" s="8"/>
      <c r="DW270" s="8"/>
      <c r="DX270" s="8"/>
      <c r="DY270" s="8"/>
      <c r="DZ270" s="8"/>
      <c r="EA270" s="8"/>
      <c r="EB270" s="8"/>
      <c r="EC270" s="8"/>
      <c r="ED270" s="8"/>
      <c r="EE270" s="8"/>
      <c r="EF270" s="8"/>
      <c r="EG270" s="8"/>
      <c r="EH270" s="8"/>
      <c r="EI270" s="8"/>
      <c r="EJ270" s="8"/>
      <c r="EK270" s="8"/>
      <c r="EL270" s="8"/>
      <c r="EM270" s="8"/>
      <c r="EN270" s="8"/>
      <c r="EO270" s="8"/>
      <c r="EP270" s="8"/>
      <c r="EQ270" s="8"/>
      <c r="ER270" s="8"/>
      <c r="ES270" s="8"/>
      <c r="ET270" s="8"/>
      <c r="EU270" s="8"/>
      <c r="EV270" s="8"/>
      <c r="EW270" s="8"/>
      <c r="EX270" s="8"/>
      <c r="EY270" s="8"/>
      <c r="EZ270" s="8"/>
      <c r="FA270" s="8"/>
      <c r="FB270" s="8"/>
      <c r="FC270" s="8"/>
      <c r="FD270" s="8"/>
      <c r="FE270" s="8"/>
      <c r="FF270" s="8"/>
      <c r="FG270" s="8"/>
      <c r="FH270" s="8"/>
      <c r="FI270" s="8"/>
      <c r="FJ270" s="8"/>
      <c r="FK270" s="8"/>
      <c r="FL270" s="8"/>
      <c r="FM270" s="8"/>
      <c r="FN270" s="8"/>
      <c r="FO270" s="8"/>
      <c r="FP270" s="8"/>
      <c r="FQ270" s="8"/>
      <c r="FR270" s="8"/>
      <c r="FS270" s="8"/>
      <c r="FT270" s="8"/>
      <c r="FU270" s="8"/>
      <c r="FV270" s="8"/>
      <c r="FW270" s="8"/>
      <c r="FX270" s="8"/>
      <c r="FY270" s="8"/>
      <c r="FZ270" s="8"/>
      <c r="GA270" s="8"/>
      <c r="GB270" s="8"/>
      <c r="GC270" s="8"/>
      <c r="GD270" s="8"/>
      <c r="GE270" s="8"/>
      <c r="GF270" s="8"/>
      <c r="GG270" s="8"/>
      <c r="GH270" s="8"/>
      <c r="GI270" s="8"/>
      <c r="GJ270" s="8"/>
      <c r="GK270" s="8"/>
      <c r="GL270" s="8"/>
      <c r="GM270" s="8"/>
      <c r="GN270" s="8"/>
      <c r="GO270" s="8"/>
      <c r="GP270" s="8"/>
      <c r="GQ270" s="8"/>
      <c r="GR270" s="8"/>
      <c r="GS270" s="8"/>
      <c r="GT270" s="8"/>
      <c r="GU270" s="8"/>
      <c r="GV270" s="8"/>
      <c r="GW270" s="8"/>
      <c r="GX270" s="8"/>
      <c r="GY270" s="8"/>
      <c r="GZ270" s="8"/>
      <c r="HA270" s="8"/>
      <c r="HB270" s="8"/>
      <c r="HC270" s="8"/>
      <c r="HD270" s="8"/>
      <c r="HE270" s="8"/>
      <c r="HF270" s="8"/>
      <c r="HG270" s="8"/>
      <c r="HH270" s="8"/>
      <c r="HI270" s="8"/>
      <c r="HJ270" s="8"/>
      <c r="HK270" s="8"/>
      <c r="HL270" s="8"/>
      <c r="HM270" s="8"/>
      <c r="HN270" s="8"/>
      <c r="HO270" s="8"/>
      <c r="HP270" s="8"/>
      <c r="HQ270" s="8"/>
      <c r="HR270" s="8"/>
      <c r="HS270" s="8"/>
      <c r="HT270" s="8"/>
      <c r="HU270" s="8"/>
      <c r="HV270" s="8"/>
      <c r="HW270" s="8"/>
      <c r="HX270" s="8"/>
      <c r="HY270" s="8"/>
      <c r="HZ270" s="8"/>
      <c r="IA270" s="8"/>
      <c r="IB270" s="8"/>
      <c r="IC270" s="8"/>
      <c r="ID270" s="8"/>
      <c r="IE270" s="8"/>
      <c r="IF270" s="8"/>
      <c r="IG270" s="8"/>
      <c r="IH270" s="8"/>
      <c r="II270" s="8"/>
      <c r="IJ270" s="8"/>
      <c r="IK270" s="8"/>
      <c r="IL270" s="8"/>
      <c r="IM270" s="8"/>
    </row>
    <row r="271" spans="6:247">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c r="BV271" s="8"/>
      <c r="BW271" s="8"/>
      <c r="BX271" s="8"/>
      <c r="BY271" s="8"/>
      <c r="BZ271" s="8"/>
      <c r="CA271" s="8"/>
      <c r="CB271" s="8"/>
      <c r="CC271" s="8"/>
      <c r="CD271" s="8"/>
      <c r="CE271" s="8"/>
      <c r="CF271" s="8"/>
      <c r="CG271" s="8"/>
      <c r="CH271" s="8"/>
      <c r="CI271" s="8"/>
      <c r="CJ271" s="8"/>
      <c r="CK271" s="8"/>
      <c r="CL271" s="8"/>
      <c r="CM271" s="8"/>
      <c r="CN271" s="8"/>
      <c r="CO271" s="8"/>
      <c r="CP271" s="8"/>
      <c r="CQ271" s="8"/>
      <c r="CR271" s="8"/>
      <c r="CS271" s="8"/>
      <c r="CT271" s="8"/>
      <c r="CU271" s="8"/>
      <c r="CV271" s="8"/>
      <c r="CW271" s="8"/>
      <c r="CX271" s="8"/>
      <c r="CY271" s="8"/>
      <c r="CZ271" s="8"/>
      <c r="DA271" s="8"/>
      <c r="DB271" s="8"/>
      <c r="DC271" s="8"/>
      <c r="DD271" s="8"/>
      <c r="DE271" s="8"/>
      <c r="DF271" s="8"/>
      <c r="DG271" s="8"/>
      <c r="DH271" s="8"/>
      <c r="DI271" s="8"/>
      <c r="DJ271" s="8"/>
      <c r="DK271" s="8"/>
      <c r="DL271" s="8"/>
      <c r="DM271" s="8"/>
      <c r="DN271" s="8"/>
      <c r="DO271" s="8"/>
      <c r="DP271" s="8"/>
      <c r="DQ271" s="8"/>
      <c r="DR271" s="8"/>
      <c r="DS271" s="8"/>
      <c r="DT271" s="8"/>
      <c r="DU271" s="8"/>
      <c r="DV271" s="8"/>
      <c r="DW271" s="8"/>
      <c r="DX271" s="8"/>
      <c r="DY271" s="8"/>
      <c r="DZ271" s="8"/>
      <c r="EA271" s="8"/>
      <c r="EB271" s="8"/>
      <c r="EC271" s="8"/>
      <c r="ED271" s="8"/>
      <c r="EE271" s="8"/>
      <c r="EF271" s="8"/>
      <c r="EG271" s="8"/>
      <c r="EH271" s="8"/>
      <c r="EI271" s="8"/>
      <c r="EJ271" s="8"/>
      <c r="EK271" s="8"/>
      <c r="EL271" s="8"/>
      <c r="EM271" s="8"/>
      <c r="EN271" s="8"/>
      <c r="EO271" s="8"/>
      <c r="EP271" s="8"/>
      <c r="EQ271" s="8"/>
      <c r="ER271" s="8"/>
      <c r="ES271" s="8"/>
      <c r="ET271" s="8"/>
      <c r="EU271" s="8"/>
      <c r="EV271" s="8"/>
      <c r="EW271" s="8"/>
      <c r="EX271" s="8"/>
      <c r="EY271" s="8"/>
      <c r="EZ271" s="8"/>
      <c r="FA271" s="8"/>
      <c r="FB271" s="8"/>
      <c r="FC271" s="8"/>
      <c r="FD271" s="8"/>
      <c r="FE271" s="8"/>
      <c r="FF271" s="8"/>
      <c r="FG271" s="8"/>
      <c r="FH271" s="8"/>
      <c r="FI271" s="8"/>
      <c r="FJ271" s="8"/>
      <c r="FK271" s="8"/>
      <c r="FL271" s="8"/>
      <c r="FM271" s="8"/>
      <c r="FN271" s="8"/>
      <c r="FO271" s="8"/>
      <c r="FP271" s="8"/>
      <c r="FQ271" s="8"/>
      <c r="FR271" s="8"/>
      <c r="FS271" s="8"/>
      <c r="FT271" s="8"/>
      <c r="FU271" s="8"/>
      <c r="FV271" s="8"/>
      <c r="FW271" s="8"/>
      <c r="FX271" s="8"/>
      <c r="FY271" s="8"/>
      <c r="FZ271" s="8"/>
      <c r="GA271" s="8"/>
      <c r="GB271" s="8"/>
      <c r="GC271" s="8"/>
      <c r="GD271" s="8"/>
      <c r="GE271" s="8"/>
      <c r="GF271" s="8"/>
      <c r="GG271" s="8"/>
      <c r="GH271" s="8"/>
      <c r="GI271" s="8"/>
      <c r="GJ271" s="8"/>
      <c r="GK271" s="8"/>
      <c r="GL271" s="8"/>
      <c r="GM271" s="8"/>
      <c r="GN271" s="8"/>
      <c r="GO271" s="8"/>
      <c r="GP271" s="8"/>
      <c r="GQ271" s="8"/>
      <c r="GR271" s="8"/>
      <c r="GS271" s="8"/>
      <c r="GT271" s="8"/>
      <c r="GU271" s="8"/>
      <c r="GV271" s="8"/>
      <c r="GW271" s="8"/>
      <c r="GX271" s="8"/>
      <c r="GY271" s="8"/>
      <c r="GZ271" s="8"/>
      <c r="HA271" s="8"/>
      <c r="HB271" s="8"/>
      <c r="HC271" s="8"/>
      <c r="HD271" s="8"/>
      <c r="HE271" s="8"/>
      <c r="HF271" s="8"/>
      <c r="HG271" s="8"/>
      <c r="HH271" s="8"/>
      <c r="HI271" s="8"/>
      <c r="HJ271" s="8"/>
      <c r="HK271" s="8"/>
      <c r="HL271" s="8"/>
      <c r="HM271" s="8"/>
      <c r="HN271" s="8"/>
      <c r="HO271" s="8"/>
      <c r="HP271" s="8"/>
      <c r="HQ271" s="8"/>
      <c r="HR271" s="8"/>
      <c r="HS271" s="8"/>
      <c r="HT271" s="8"/>
      <c r="HU271" s="8"/>
      <c r="HV271" s="8"/>
      <c r="HW271" s="8"/>
      <c r="HX271" s="8"/>
      <c r="HY271" s="8"/>
      <c r="HZ271" s="8"/>
      <c r="IA271" s="8"/>
      <c r="IB271" s="8"/>
      <c r="IC271" s="8"/>
      <c r="ID271" s="8"/>
      <c r="IE271" s="8"/>
      <c r="IF271" s="8"/>
      <c r="IG271" s="8"/>
      <c r="IH271" s="8"/>
      <c r="II271" s="8"/>
      <c r="IJ271" s="8"/>
      <c r="IK271" s="8"/>
      <c r="IL271" s="8"/>
      <c r="IM271" s="8"/>
    </row>
    <row r="272" spans="6:247">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c r="CA272" s="8"/>
      <c r="CB272" s="8"/>
      <c r="CC272" s="8"/>
      <c r="CD272" s="8"/>
      <c r="CE272" s="8"/>
      <c r="CF272" s="8"/>
      <c r="CG272" s="8"/>
      <c r="CH272" s="8"/>
      <c r="CI272" s="8"/>
      <c r="CJ272" s="8"/>
      <c r="CK272" s="8"/>
      <c r="CL272" s="8"/>
      <c r="CM272" s="8"/>
      <c r="CN272" s="8"/>
      <c r="CO272" s="8"/>
      <c r="CP272" s="8"/>
      <c r="CQ272" s="8"/>
      <c r="CR272" s="8"/>
      <c r="CS272" s="8"/>
      <c r="CT272" s="8"/>
      <c r="CU272" s="8"/>
      <c r="CV272" s="8"/>
      <c r="CW272" s="8"/>
      <c r="CX272" s="8"/>
      <c r="CY272" s="8"/>
      <c r="CZ272" s="8"/>
      <c r="DA272" s="8"/>
      <c r="DB272" s="8"/>
      <c r="DC272" s="8"/>
      <c r="DD272" s="8"/>
      <c r="DE272" s="8"/>
      <c r="DF272" s="8"/>
      <c r="DG272" s="8"/>
      <c r="DH272" s="8"/>
      <c r="DI272" s="8"/>
      <c r="DJ272" s="8"/>
      <c r="DK272" s="8"/>
      <c r="DL272" s="8"/>
      <c r="DM272" s="8"/>
      <c r="DN272" s="8"/>
      <c r="DO272" s="8"/>
      <c r="DP272" s="8"/>
      <c r="DQ272" s="8"/>
      <c r="DR272" s="8"/>
      <c r="DS272" s="8"/>
      <c r="DT272" s="8"/>
      <c r="DU272" s="8"/>
      <c r="DV272" s="8"/>
      <c r="DW272" s="8"/>
      <c r="DX272" s="8"/>
      <c r="DY272" s="8"/>
      <c r="DZ272" s="8"/>
      <c r="EA272" s="8"/>
      <c r="EB272" s="8"/>
      <c r="EC272" s="8"/>
      <c r="ED272" s="8"/>
      <c r="EE272" s="8"/>
      <c r="EF272" s="8"/>
      <c r="EG272" s="8"/>
      <c r="EH272" s="8"/>
      <c r="EI272" s="8"/>
      <c r="EJ272" s="8"/>
      <c r="EK272" s="8"/>
      <c r="EL272" s="8"/>
      <c r="EM272" s="8"/>
      <c r="EN272" s="8"/>
      <c r="EO272" s="8"/>
      <c r="EP272" s="8"/>
      <c r="EQ272" s="8"/>
      <c r="ER272" s="8"/>
      <c r="ES272" s="8"/>
      <c r="ET272" s="8"/>
      <c r="EU272" s="8"/>
      <c r="EV272" s="8"/>
      <c r="EW272" s="8"/>
      <c r="EX272" s="8"/>
      <c r="EY272" s="8"/>
      <c r="EZ272" s="8"/>
      <c r="FA272" s="8"/>
      <c r="FB272" s="8"/>
      <c r="FC272" s="8"/>
      <c r="FD272" s="8"/>
      <c r="FE272" s="8"/>
      <c r="FF272" s="8"/>
      <c r="FG272" s="8"/>
      <c r="FH272" s="8"/>
      <c r="FI272" s="8"/>
      <c r="FJ272" s="8"/>
      <c r="FK272" s="8"/>
      <c r="FL272" s="8"/>
      <c r="FM272" s="8"/>
      <c r="FN272" s="8"/>
      <c r="FO272" s="8"/>
      <c r="FP272" s="8"/>
      <c r="FQ272" s="8"/>
      <c r="FR272" s="8"/>
      <c r="FS272" s="8"/>
      <c r="FT272" s="8"/>
      <c r="FU272" s="8"/>
      <c r="FV272" s="8"/>
      <c r="FW272" s="8"/>
      <c r="FX272" s="8"/>
      <c r="FY272" s="8"/>
      <c r="FZ272" s="8"/>
      <c r="GA272" s="8"/>
      <c r="GB272" s="8"/>
      <c r="GC272" s="8"/>
      <c r="GD272" s="8"/>
      <c r="GE272" s="8"/>
      <c r="GF272" s="8"/>
      <c r="GG272" s="8"/>
      <c r="GH272" s="8"/>
      <c r="GI272" s="8"/>
      <c r="GJ272" s="8"/>
      <c r="GK272" s="8"/>
      <c r="GL272" s="8"/>
      <c r="GM272" s="8"/>
      <c r="GN272" s="8"/>
      <c r="GO272" s="8"/>
      <c r="GP272" s="8"/>
      <c r="GQ272" s="8"/>
      <c r="GR272" s="8"/>
      <c r="GS272" s="8"/>
      <c r="GT272" s="8"/>
      <c r="GU272" s="8"/>
      <c r="GV272" s="8"/>
      <c r="GW272" s="8"/>
      <c r="GX272" s="8"/>
      <c r="GY272" s="8"/>
      <c r="GZ272" s="8"/>
      <c r="HA272" s="8"/>
      <c r="HB272" s="8"/>
      <c r="HC272" s="8"/>
      <c r="HD272" s="8"/>
      <c r="HE272" s="8"/>
      <c r="HF272" s="8"/>
      <c r="HG272" s="8"/>
      <c r="HH272" s="8"/>
      <c r="HI272" s="8"/>
      <c r="HJ272" s="8"/>
      <c r="HK272" s="8"/>
      <c r="HL272" s="8"/>
      <c r="HM272" s="8"/>
      <c r="HN272" s="8"/>
      <c r="HO272" s="8"/>
      <c r="HP272" s="8"/>
      <c r="HQ272" s="8"/>
      <c r="HR272" s="8"/>
      <c r="HS272" s="8"/>
      <c r="HT272" s="8"/>
      <c r="HU272" s="8"/>
      <c r="HV272" s="8"/>
      <c r="HW272" s="8"/>
      <c r="HX272" s="8"/>
      <c r="HY272" s="8"/>
      <c r="HZ272" s="8"/>
      <c r="IA272" s="8"/>
      <c r="IB272" s="8"/>
      <c r="IC272" s="8"/>
      <c r="ID272" s="8"/>
      <c r="IE272" s="8"/>
      <c r="IF272" s="8"/>
      <c r="IG272" s="8"/>
      <c r="IH272" s="8"/>
      <c r="II272" s="8"/>
      <c r="IJ272" s="8"/>
      <c r="IK272" s="8"/>
      <c r="IL272" s="8"/>
      <c r="IM272" s="8"/>
    </row>
    <row r="273" spans="6:247">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c r="BZ273" s="8"/>
      <c r="CA273" s="8"/>
      <c r="CB273" s="8"/>
      <c r="CC273" s="8"/>
      <c r="CD273" s="8"/>
      <c r="CE273" s="8"/>
      <c r="CF273" s="8"/>
      <c r="CG273" s="8"/>
      <c r="CH273" s="8"/>
      <c r="CI273" s="8"/>
      <c r="CJ273" s="8"/>
      <c r="CK273" s="8"/>
      <c r="CL273" s="8"/>
      <c r="CM273" s="8"/>
      <c r="CN273" s="8"/>
      <c r="CO273" s="8"/>
      <c r="CP273" s="8"/>
      <c r="CQ273" s="8"/>
      <c r="CR273" s="8"/>
      <c r="CS273" s="8"/>
      <c r="CT273" s="8"/>
      <c r="CU273" s="8"/>
      <c r="CV273" s="8"/>
      <c r="CW273" s="8"/>
      <c r="CX273" s="8"/>
      <c r="CY273" s="8"/>
      <c r="CZ273" s="8"/>
      <c r="DA273" s="8"/>
      <c r="DB273" s="8"/>
      <c r="DC273" s="8"/>
      <c r="DD273" s="8"/>
      <c r="DE273" s="8"/>
      <c r="DF273" s="8"/>
      <c r="DG273" s="8"/>
      <c r="DH273" s="8"/>
      <c r="DI273" s="8"/>
      <c r="DJ273" s="8"/>
      <c r="DK273" s="8"/>
      <c r="DL273" s="8"/>
      <c r="DM273" s="8"/>
      <c r="DN273" s="8"/>
      <c r="DO273" s="8"/>
      <c r="DP273" s="8"/>
      <c r="DQ273" s="8"/>
      <c r="DR273" s="8"/>
      <c r="DS273" s="8"/>
      <c r="DT273" s="8"/>
      <c r="DU273" s="8"/>
      <c r="DV273" s="8"/>
      <c r="DW273" s="8"/>
      <c r="DX273" s="8"/>
      <c r="DY273" s="8"/>
      <c r="DZ273" s="8"/>
      <c r="EA273" s="8"/>
      <c r="EB273" s="8"/>
      <c r="EC273" s="8"/>
      <c r="ED273" s="8"/>
      <c r="EE273" s="8"/>
      <c r="EF273" s="8"/>
      <c r="EG273" s="8"/>
      <c r="EH273" s="8"/>
      <c r="EI273" s="8"/>
      <c r="EJ273" s="8"/>
      <c r="EK273" s="8"/>
      <c r="EL273" s="8"/>
      <c r="EM273" s="8"/>
      <c r="EN273" s="8"/>
      <c r="EO273" s="8"/>
      <c r="EP273" s="8"/>
      <c r="EQ273" s="8"/>
      <c r="ER273" s="8"/>
      <c r="ES273" s="8"/>
      <c r="ET273" s="8"/>
      <c r="EU273" s="8"/>
      <c r="EV273" s="8"/>
      <c r="EW273" s="8"/>
      <c r="EX273" s="8"/>
      <c r="EY273" s="8"/>
      <c r="EZ273" s="8"/>
      <c r="FA273" s="8"/>
      <c r="FB273" s="8"/>
      <c r="FC273" s="8"/>
      <c r="FD273" s="8"/>
      <c r="FE273" s="8"/>
      <c r="FF273" s="8"/>
      <c r="FG273" s="8"/>
      <c r="FH273" s="8"/>
      <c r="FI273" s="8"/>
      <c r="FJ273" s="8"/>
      <c r="FK273" s="8"/>
      <c r="FL273" s="8"/>
      <c r="FM273" s="8"/>
      <c r="FN273" s="8"/>
      <c r="FO273" s="8"/>
      <c r="FP273" s="8"/>
      <c r="FQ273" s="8"/>
      <c r="FR273" s="8"/>
      <c r="FS273" s="8"/>
      <c r="FT273" s="8"/>
      <c r="FU273" s="8"/>
      <c r="FV273" s="8"/>
      <c r="FW273" s="8"/>
      <c r="FX273" s="8"/>
      <c r="FY273" s="8"/>
      <c r="FZ273" s="8"/>
      <c r="GA273" s="8"/>
      <c r="GB273" s="8"/>
      <c r="GC273" s="8"/>
      <c r="GD273" s="8"/>
      <c r="GE273" s="8"/>
      <c r="GF273" s="8"/>
      <c r="GG273" s="8"/>
      <c r="GH273" s="8"/>
      <c r="GI273" s="8"/>
      <c r="GJ273" s="8"/>
      <c r="GK273" s="8"/>
      <c r="GL273" s="8"/>
      <c r="GM273" s="8"/>
      <c r="GN273" s="8"/>
      <c r="GO273" s="8"/>
      <c r="GP273" s="8"/>
      <c r="GQ273" s="8"/>
      <c r="GR273" s="8"/>
      <c r="GS273" s="8"/>
      <c r="GT273" s="8"/>
      <c r="GU273" s="8"/>
      <c r="GV273" s="8"/>
      <c r="GW273" s="8"/>
      <c r="GX273" s="8"/>
      <c r="GY273" s="8"/>
      <c r="GZ273" s="8"/>
      <c r="HA273" s="8"/>
      <c r="HB273" s="8"/>
      <c r="HC273" s="8"/>
      <c r="HD273" s="8"/>
      <c r="HE273" s="8"/>
      <c r="HF273" s="8"/>
      <c r="HG273" s="8"/>
      <c r="HH273" s="8"/>
      <c r="HI273" s="8"/>
      <c r="HJ273" s="8"/>
      <c r="HK273" s="8"/>
      <c r="HL273" s="8"/>
      <c r="HM273" s="8"/>
      <c r="HN273" s="8"/>
      <c r="HO273" s="8"/>
      <c r="HP273" s="8"/>
      <c r="HQ273" s="8"/>
      <c r="HR273" s="8"/>
      <c r="HS273" s="8"/>
      <c r="HT273" s="8"/>
      <c r="HU273" s="8"/>
      <c r="HV273" s="8"/>
      <c r="HW273" s="8"/>
      <c r="HX273" s="8"/>
      <c r="HY273" s="8"/>
      <c r="HZ273" s="8"/>
      <c r="IA273" s="8"/>
      <c r="IB273" s="8"/>
      <c r="IC273" s="8"/>
      <c r="ID273" s="8"/>
      <c r="IE273" s="8"/>
      <c r="IF273" s="8"/>
      <c r="IG273" s="8"/>
      <c r="IH273" s="8"/>
      <c r="II273" s="8"/>
      <c r="IJ273" s="8"/>
      <c r="IK273" s="8"/>
      <c r="IL273" s="8"/>
      <c r="IM273" s="8"/>
    </row>
    <row r="274" spans="6:247">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c r="BV274" s="8"/>
      <c r="BW274" s="8"/>
      <c r="BX274" s="8"/>
      <c r="BY274" s="8"/>
      <c r="BZ274" s="8"/>
      <c r="CA274" s="8"/>
      <c r="CB274" s="8"/>
      <c r="CC274" s="8"/>
      <c r="CD274" s="8"/>
      <c r="CE274" s="8"/>
      <c r="CF274" s="8"/>
      <c r="CG274" s="8"/>
      <c r="CH274" s="8"/>
      <c r="CI274" s="8"/>
      <c r="CJ274" s="8"/>
      <c r="CK274" s="8"/>
      <c r="CL274" s="8"/>
      <c r="CM274" s="8"/>
      <c r="CN274" s="8"/>
      <c r="CO274" s="8"/>
      <c r="CP274" s="8"/>
      <c r="CQ274" s="8"/>
      <c r="CR274" s="8"/>
      <c r="CS274" s="8"/>
      <c r="CT274" s="8"/>
      <c r="CU274" s="8"/>
      <c r="CV274" s="8"/>
      <c r="CW274" s="8"/>
      <c r="CX274" s="8"/>
      <c r="CY274" s="8"/>
      <c r="CZ274" s="8"/>
      <c r="DA274" s="8"/>
      <c r="DB274" s="8"/>
      <c r="DC274" s="8"/>
      <c r="DD274" s="8"/>
      <c r="DE274" s="8"/>
      <c r="DF274" s="8"/>
      <c r="DG274" s="8"/>
      <c r="DH274" s="8"/>
      <c r="DI274" s="8"/>
      <c r="DJ274" s="8"/>
      <c r="DK274" s="8"/>
      <c r="DL274" s="8"/>
      <c r="DM274" s="8"/>
      <c r="DN274" s="8"/>
      <c r="DO274" s="8"/>
      <c r="DP274" s="8"/>
      <c r="DQ274" s="8"/>
      <c r="DR274" s="8"/>
      <c r="DS274" s="8"/>
      <c r="DT274" s="8"/>
      <c r="DU274" s="8"/>
      <c r="DV274" s="8"/>
      <c r="DW274" s="8"/>
      <c r="DX274" s="8"/>
      <c r="DY274" s="8"/>
      <c r="DZ274" s="8"/>
      <c r="EA274" s="8"/>
      <c r="EB274" s="8"/>
      <c r="EC274" s="8"/>
      <c r="ED274" s="8"/>
      <c r="EE274" s="8"/>
      <c r="EF274" s="8"/>
      <c r="EG274" s="8"/>
      <c r="EH274" s="8"/>
      <c r="EI274" s="8"/>
      <c r="EJ274" s="8"/>
      <c r="EK274" s="8"/>
      <c r="EL274" s="8"/>
      <c r="EM274" s="8"/>
      <c r="EN274" s="8"/>
      <c r="EO274" s="8"/>
      <c r="EP274" s="8"/>
      <c r="EQ274" s="8"/>
      <c r="ER274" s="8"/>
      <c r="ES274" s="8"/>
      <c r="ET274" s="8"/>
      <c r="EU274" s="8"/>
      <c r="EV274" s="8"/>
      <c r="EW274" s="8"/>
      <c r="EX274" s="8"/>
      <c r="EY274" s="8"/>
      <c r="EZ274" s="8"/>
      <c r="FA274" s="8"/>
      <c r="FB274" s="8"/>
      <c r="FC274" s="8"/>
      <c r="FD274" s="8"/>
      <c r="FE274" s="8"/>
      <c r="FF274" s="8"/>
      <c r="FG274" s="8"/>
      <c r="FH274" s="8"/>
      <c r="FI274" s="8"/>
      <c r="FJ274" s="8"/>
      <c r="FK274" s="8"/>
      <c r="FL274" s="8"/>
      <c r="FM274" s="8"/>
      <c r="FN274" s="8"/>
      <c r="FO274" s="8"/>
      <c r="FP274" s="8"/>
      <c r="FQ274" s="8"/>
      <c r="FR274" s="8"/>
      <c r="FS274" s="8"/>
      <c r="FT274" s="8"/>
      <c r="FU274" s="8"/>
      <c r="FV274" s="8"/>
      <c r="FW274" s="8"/>
      <c r="FX274" s="8"/>
      <c r="FY274" s="8"/>
      <c r="FZ274" s="8"/>
      <c r="GA274" s="8"/>
      <c r="GB274" s="8"/>
      <c r="GC274" s="8"/>
      <c r="GD274" s="8"/>
      <c r="GE274" s="8"/>
      <c r="GF274" s="8"/>
      <c r="GG274" s="8"/>
      <c r="GH274" s="8"/>
      <c r="GI274" s="8"/>
      <c r="GJ274" s="8"/>
      <c r="GK274" s="8"/>
      <c r="GL274" s="8"/>
      <c r="GM274" s="8"/>
      <c r="GN274" s="8"/>
      <c r="GO274" s="8"/>
      <c r="GP274" s="8"/>
      <c r="GQ274" s="8"/>
      <c r="GR274" s="8"/>
      <c r="GS274" s="8"/>
      <c r="GT274" s="8"/>
      <c r="GU274" s="8"/>
      <c r="GV274" s="8"/>
      <c r="GW274" s="8"/>
      <c r="GX274" s="8"/>
      <c r="GY274" s="8"/>
      <c r="GZ274" s="8"/>
      <c r="HA274" s="8"/>
      <c r="HB274" s="8"/>
      <c r="HC274" s="8"/>
      <c r="HD274" s="8"/>
      <c r="HE274" s="8"/>
      <c r="HF274" s="8"/>
      <c r="HG274" s="8"/>
      <c r="HH274" s="8"/>
      <c r="HI274" s="8"/>
      <c r="HJ274" s="8"/>
      <c r="HK274" s="8"/>
      <c r="HL274" s="8"/>
      <c r="HM274" s="8"/>
      <c r="HN274" s="8"/>
      <c r="HO274" s="8"/>
      <c r="HP274" s="8"/>
      <c r="HQ274" s="8"/>
      <c r="HR274" s="8"/>
      <c r="HS274" s="8"/>
      <c r="HT274" s="8"/>
      <c r="HU274" s="8"/>
      <c r="HV274" s="8"/>
      <c r="HW274" s="8"/>
      <c r="HX274" s="8"/>
      <c r="HY274" s="8"/>
      <c r="HZ274" s="8"/>
      <c r="IA274" s="8"/>
      <c r="IB274" s="8"/>
      <c r="IC274" s="8"/>
      <c r="ID274" s="8"/>
      <c r="IE274" s="8"/>
      <c r="IF274" s="8"/>
      <c r="IG274" s="8"/>
      <c r="IH274" s="8"/>
      <c r="II274" s="8"/>
      <c r="IJ274" s="8"/>
      <c r="IK274" s="8"/>
      <c r="IL274" s="8"/>
      <c r="IM274" s="8"/>
    </row>
    <row r="275" spans="6:247">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c r="BV275" s="8"/>
      <c r="BW275" s="8"/>
      <c r="BX275" s="8"/>
      <c r="BY275" s="8"/>
      <c r="BZ275" s="8"/>
      <c r="CA275" s="8"/>
      <c r="CB275" s="8"/>
      <c r="CC275" s="8"/>
      <c r="CD275" s="8"/>
      <c r="CE275" s="8"/>
      <c r="CF275" s="8"/>
      <c r="CG275" s="8"/>
      <c r="CH275" s="8"/>
      <c r="CI275" s="8"/>
      <c r="CJ275" s="8"/>
      <c r="CK275" s="8"/>
      <c r="CL275" s="8"/>
      <c r="CM275" s="8"/>
      <c r="CN275" s="8"/>
      <c r="CO275" s="8"/>
      <c r="CP275" s="8"/>
      <c r="CQ275" s="8"/>
      <c r="CR275" s="8"/>
      <c r="CS275" s="8"/>
      <c r="CT275" s="8"/>
      <c r="CU275" s="8"/>
      <c r="CV275" s="8"/>
      <c r="CW275" s="8"/>
      <c r="CX275" s="8"/>
      <c r="CY275" s="8"/>
      <c r="CZ275" s="8"/>
      <c r="DA275" s="8"/>
      <c r="DB275" s="8"/>
      <c r="DC275" s="8"/>
      <c r="DD275" s="8"/>
      <c r="DE275" s="8"/>
      <c r="DF275" s="8"/>
      <c r="DG275" s="8"/>
      <c r="DH275" s="8"/>
      <c r="DI275" s="8"/>
      <c r="DJ275" s="8"/>
      <c r="DK275" s="8"/>
      <c r="DL275" s="8"/>
      <c r="DM275" s="8"/>
      <c r="DN275" s="8"/>
      <c r="DO275" s="8"/>
      <c r="DP275" s="8"/>
      <c r="DQ275" s="8"/>
      <c r="DR275" s="8"/>
      <c r="DS275" s="8"/>
      <c r="DT275" s="8"/>
      <c r="DU275" s="8"/>
      <c r="DV275" s="8"/>
      <c r="DW275" s="8"/>
      <c r="DX275" s="8"/>
      <c r="DY275" s="8"/>
      <c r="DZ275" s="8"/>
      <c r="EA275" s="8"/>
      <c r="EB275" s="8"/>
      <c r="EC275" s="8"/>
      <c r="ED275" s="8"/>
      <c r="EE275" s="8"/>
      <c r="EF275" s="8"/>
      <c r="EG275" s="8"/>
      <c r="EH275" s="8"/>
      <c r="EI275" s="8"/>
      <c r="EJ275" s="8"/>
      <c r="EK275" s="8"/>
      <c r="EL275" s="8"/>
      <c r="EM275" s="8"/>
      <c r="EN275" s="8"/>
      <c r="EO275" s="8"/>
      <c r="EP275" s="8"/>
      <c r="EQ275" s="8"/>
      <c r="ER275" s="8"/>
      <c r="ES275" s="8"/>
      <c r="ET275" s="8"/>
      <c r="EU275" s="8"/>
      <c r="EV275" s="8"/>
      <c r="EW275" s="8"/>
      <c r="EX275" s="8"/>
      <c r="EY275" s="8"/>
      <c r="EZ275" s="8"/>
      <c r="FA275" s="8"/>
      <c r="FB275" s="8"/>
      <c r="FC275" s="8"/>
      <c r="FD275" s="8"/>
      <c r="FE275" s="8"/>
      <c r="FF275" s="8"/>
      <c r="FG275" s="8"/>
      <c r="FH275" s="8"/>
      <c r="FI275" s="8"/>
      <c r="FJ275" s="8"/>
      <c r="FK275" s="8"/>
      <c r="FL275" s="8"/>
      <c r="FM275" s="8"/>
      <c r="FN275" s="8"/>
      <c r="FO275" s="8"/>
      <c r="FP275" s="8"/>
      <c r="FQ275" s="8"/>
      <c r="FR275" s="8"/>
      <c r="FS275" s="8"/>
      <c r="FT275" s="8"/>
      <c r="FU275" s="8"/>
      <c r="FV275" s="8"/>
      <c r="FW275" s="8"/>
      <c r="FX275" s="8"/>
      <c r="FY275" s="8"/>
      <c r="FZ275" s="8"/>
      <c r="GA275" s="8"/>
      <c r="GB275" s="8"/>
      <c r="GC275" s="8"/>
      <c r="GD275" s="8"/>
      <c r="GE275" s="8"/>
      <c r="GF275" s="8"/>
      <c r="GG275" s="8"/>
      <c r="GH275" s="8"/>
      <c r="GI275" s="8"/>
      <c r="GJ275" s="8"/>
      <c r="GK275" s="8"/>
      <c r="GL275" s="8"/>
      <c r="GM275" s="8"/>
      <c r="GN275" s="8"/>
      <c r="GO275" s="8"/>
      <c r="GP275" s="8"/>
      <c r="GQ275" s="8"/>
      <c r="GR275" s="8"/>
      <c r="GS275" s="8"/>
      <c r="GT275" s="8"/>
      <c r="GU275" s="8"/>
      <c r="GV275" s="8"/>
      <c r="GW275" s="8"/>
      <c r="GX275" s="8"/>
      <c r="GY275" s="8"/>
      <c r="GZ275" s="8"/>
      <c r="HA275" s="8"/>
      <c r="HB275" s="8"/>
      <c r="HC275" s="8"/>
      <c r="HD275" s="8"/>
      <c r="HE275" s="8"/>
      <c r="HF275" s="8"/>
      <c r="HG275" s="8"/>
      <c r="HH275" s="8"/>
      <c r="HI275" s="8"/>
      <c r="HJ275" s="8"/>
      <c r="HK275" s="8"/>
      <c r="HL275" s="8"/>
      <c r="HM275" s="8"/>
      <c r="HN275" s="8"/>
      <c r="HO275" s="8"/>
      <c r="HP275" s="8"/>
      <c r="HQ275" s="8"/>
      <c r="HR275" s="8"/>
      <c r="HS275" s="8"/>
      <c r="HT275" s="8"/>
      <c r="HU275" s="8"/>
      <c r="HV275" s="8"/>
      <c r="HW275" s="8"/>
      <c r="HX275" s="8"/>
      <c r="HY275" s="8"/>
      <c r="HZ275" s="8"/>
      <c r="IA275" s="8"/>
      <c r="IB275" s="8"/>
      <c r="IC275" s="8"/>
      <c r="ID275" s="8"/>
      <c r="IE275" s="8"/>
      <c r="IF275" s="8"/>
      <c r="IG275" s="8"/>
      <c r="IH275" s="8"/>
      <c r="II275" s="8"/>
      <c r="IJ275" s="8"/>
      <c r="IK275" s="8"/>
      <c r="IL275" s="8"/>
      <c r="IM275" s="8"/>
    </row>
    <row r="276" spans="6:247">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c r="CA276" s="8"/>
      <c r="CB276" s="8"/>
      <c r="CC276" s="8"/>
      <c r="CD276" s="8"/>
      <c r="CE276" s="8"/>
      <c r="CF276" s="8"/>
      <c r="CG276" s="8"/>
      <c r="CH276" s="8"/>
      <c r="CI276" s="8"/>
      <c r="CJ276" s="8"/>
      <c r="CK276" s="8"/>
      <c r="CL276" s="8"/>
      <c r="CM276" s="8"/>
      <c r="CN276" s="8"/>
      <c r="CO276" s="8"/>
      <c r="CP276" s="8"/>
      <c r="CQ276" s="8"/>
      <c r="CR276" s="8"/>
      <c r="CS276" s="8"/>
      <c r="CT276" s="8"/>
      <c r="CU276" s="8"/>
      <c r="CV276" s="8"/>
      <c r="CW276" s="8"/>
      <c r="CX276" s="8"/>
      <c r="CY276" s="8"/>
      <c r="CZ276" s="8"/>
      <c r="DA276" s="8"/>
      <c r="DB276" s="8"/>
      <c r="DC276" s="8"/>
      <c r="DD276" s="8"/>
      <c r="DE276" s="8"/>
      <c r="DF276" s="8"/>
      <c r="DG276" s="8"/>
      <c r="DH276" s="8"/>
      <c r="DI276" s="8"/>
      <c r="DJ276" s="8"/>
      <c r="DK276" s="8"/>
      <c r="DL276" s="8"/>
      <c r="DM276" s="8"/>
      <c r="DN276" s="8"/>
      <c r="DO276" s="8"/>
      <c r="DP276" s="8"/>
      <c r="DQ276" s="8"/>
      <c r="DR276" s="8"/>
      <c r="DS276" s="8"/>
      <c r="DT276" s="8"/>
      <c r="DU276" s="8"/>
      <c r="DV276" s="8"/>
      <c r="DW276" s="8"/>
      <c r="DX276" s="8"/>
      <c r="DY276" s="8"/>
      <c r="DZ276" s="8"/>
      <c r="EA276" s="8"/>
      <c r="EB276" s="8"/>
      <c r="EC276" s="8"/>
      <c r="ED276" s="8"/>
      <c r="EE276" s="8"/>
      <c r="EF276" s="8"/>
      <c r="EG276" s="8"/>
      <c r="EH276" s="8"/>
      <c r="EI276" s="8"/>
      <c r="EJ276" s="8"/>
      <c r="EK276" s="8"/>
      <c r="EL276" s="8"/>
      <c r="EM276" s="8"/>
      <c r="EN276" s="8"/>
      <c r="EO276" s="8"/>
      <c r="EP276" s="8"/>
      <c r="EQ276" s="8"/>
      <c r="ER276" s="8"/>
      <c r="ES276" s="8"/>
      <c r="ET276" s="8"/>
      <c r="EU276" s="8"/>
      <c r="EV276" s="8"/>
      <c r="EW276" s="8"/>
      <c r="EX276" s="8"/>
      <c r="EY276" s="8"/>
      <c r="EZ276" s="8"/>
      <c r="FA276" s="8"/>
      <c r="FB276" s="8"/>
      <c r="FC276" s="8"/>
      <c r="FD276" s="8"/>
      <c r="FE276" s="8"/>
      <c r="FF276" s="8"/>
      <c r="FG276" s="8"/>
      <c r="FH276" s="8"/>
      <c r="FI276" s="8"/>
      <c r="FJ276" s="8"/>
      <c r="FK276" s="8"/>
      <c r="FL276" s="8"/>
      <c r="FM276" s="8"/>
      <c r="FN276" s="8"/>
      <c r="FO276" s="8"/>
      <c r="FP276" s="8"/>
      <c r="FQ276" s="8"/>
      <c r="FR276" s="8"/>
      <c r="FS276" s="8"/>
      <c r="FT276" s="8"/>
      <c r="FU276" s="8"/>
      <c r="FV276" s="8"/>
      <c r="FW276" s="8"/>
      <c r="FX276" s="8"/>
      <c r="FY276" s="8"/>
      <c r="FZ276" s="8"/>
      <c r="GA276" s="8"/>
      <c r="GB276" s="8"/>
      <c r="GC276" s="8"/>
      <c r="GD276" s="8"/>
      <c r="GE276" s="8"/>
      <c r="GF276" s="8"/>
      <c r="GG276" s="8"/>
      <c r="GH276" s="8"/>
      <c r="GI276" s="8"/>
      <c r="GJ276" s="8"/>
      <c r="GK276" s="8"/>
      <c r="GL276" s="8"/>
      <c r="GM276" s="8"/>
      <c r="GN276" s="8"/>
      <c r="GO276" s="8"/>
      <c r="GP276" s="8"/>
      <c r="GQ276" s="8"/>
      <c r="GR276" s="8"/>
      <c r="GS276" s="8"/>
      <c r="GT276" s="8"/>
      <c r="GU276" s="8"/>
      <c r="GV276" s="8"/>
      <c r="GW276" s="8"/>
      <c r="GX276" s="8"/>
      <c r="GY276" s="8"/>
      <c r="GZ276" s="8"/>
      <c r="HA276" s="8"/>
      <c r="HB276" s="8"/>
      <c r="HC276" s="8"/>
      <c r="HD276" s="8"/>
      <c r="HE276" s="8"/>
      <c r="HF276" s="8"/>
      <c r="HG276" s="8"/>
      <c r="HH276" s="8"/>
      <c r="HI276" s="8"/>
      <c r="HJ276" s="8"/>
      <c r="HK276" s="8"/>
      <c r="HL276" s="8"/>
      <c r="HM276" s="8"/>
      <c r="HN276" s="8"/>
      <c r="HO276" s="8"/>
      <c r="HP276" s="8"/>
      <c r="HQ276" s="8"/>
      <c r="HR276" s="8"/>
      <c r="HS276" s="8"/>
      <c r="HT276" s="8"/>
      <c r="HU276" s="8"/>
      <c r="HV276" s="8"/>
      <c r="HW276" s="8"/>
      <c r="HX276" s="8"/>
      <c r="HY276" s="8"/>
      <c r="HZ276" s="8"/>
      <c r="IA276" s="8"/>
      <c r="IB276" s="8"/>
      <c r="IC276" s="8"/>
      <c r="ID276" s="8"/>
      <c r="IE276" s="8"/>
      <c r="IF276" s="8"/>
      <c r="IG276" s="8"/>
      <c r="IH276" s="8"/>
      <c r="II276" s="8"/>
      <c r="IJ276" s="8"/>
      <c r="IK276" s="8"/>
      <c r="IL276" s="8"/>
      <c r="IM276" s="8"/>
    </row>
    <row r="277" spans="6:247">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8"/>
      <c r="CA277" s="8"/>
      <c r="CB277" s="8"/>
      <c r="CC277" s="8"/>
      <c r="CD277" s="8"/>
      <c r="CE277" s="8"/>
      <c r="CF277" s="8"/>
      <c r="CG277" s="8"/>
      <c r="CH277" s="8"/>
      <c r="CI277" s="8"/>
      <c r="CJ277" s="8"/>
      <c r="CK277" s="8"/>
      <c r="CL277" s="8"/>
      <c r="CM277" s="8"/>
      <c r="CN277" s="8"/>
      <c r="CO277" s="8"/>
      <c r="CP277" s="8"/>
      <c r="CQ277" s="8"/>
      <c r="CR277" s="8"/>
      <c r="CS277" s="8"/>
      <c r="CT277" s="8"/>
      <c r="CU277" s="8"/>
      <c r="CV277" s="8"/>
      <c r="CW277" s="8"/>
      <c r="CX277" s="8"/>
      <c r="CY277" s="8"/>
      <c r="CZ277" s="8"/>
      <c r="DA277" s="8"/>
      <c r="DB277" s="8"/>
      <c r="DC277" s="8"/>
      <c r="DD277" s="8"/>
      <c r="DE277" s="8"/>
      <c r="DF277" s="8"/>
      <c r="DG277" s="8"/>
      <c r="DH277" s="8"/>
      <c r="DI277" s="8"/>
      <c r="DJ277" s="8"/>
      <c r="DK277" s="8"/>
      <c r="DL277" s="8"/>
      <c r="DM277" s="8"/>
      <c r="DN277" s="8"/>
      <c r="DO277" s="8"/>
      <c r="DP277" s="8"/>
      <c r="DQ277" s="8"/>
      <c r="DR277" s="8"/>
      <c r="DS277" s="8"/>
      <c r="DT277" s="8"/>
      <c r="DU277" s="8"/>
      <c r="DV277" s="8"/>
      <c r="DW277" s="8"/>
      <c r="DX277" s="8"/>
      <c r="DY277" s="8"/>
      <c r="DZ277" s="8"/>
      <c r="EA277" s="8"/>
      <c r="EB277" s="8"/>
      <c r="EC277" s="8"/>
      <c r="ED277" s="8"/>
      <c r="EE277" s="8"/>
      <c r="EF277" s="8"/>
      <c r="EG277" s="8"/>
      <c r="EH277" s="8"/>
      <c r="EI277" s="8"/>
      <c r="EJ277" s="8"/>
      <c r="EK277" s="8"/>
      <c r="EL277" s="8"/>
      <c r="EM277" s="8"/>
      <c r="EN277" s="8"/>
      <c r="EO277" s="8"/>
      <c r="EP277" s="8"/>
      <c r="EQ277" s="8"/>
      <c r="ER277" s="8"/>
      <c r="ES277" s="8"/>
      <c r="ET277" s="8"/>
      <c r="EU277" s="8"/>
      <c r="EV277" s="8"/>
      <c r="EW277" s="8"/>
      <c r="EX277" s="8"/>
      <c r="EY277" s="8"/>
      <c r="EZ277" s="8"/>
      <c r="FA277" s="8"/>
      <c r="FB277" s="8"/>
      <c r="FC277" s="8"/>
      <c r="FD277" s="8"/>
      <c r="FE277" s="8"/>
      <c r="FF277" s="8"/>
      <c r="FG277" s="8"/>
      <c r="FH277" s="8"/>
      <c r="FI277" s="8"/>
      <c r="FJ277" s="8"/>
      <c r="FK277" s="8"/>
      <c r="FL277" s="8"/>
      <c r="FM277" s="8"/>
      <c r="FN277" s="8"/>
      <c r="FO277" s="8"/>
      <c r="FP277" s="8"/>
      <c r="FQ277" s="8"/>
      <c r="FR277" s="8"/>
      <c r="FS277" s="8"/>
      <c r="FT277" s="8"/>
      <c r="FU277" s="8"/>
      <c r="FV277" s="8"/>
      <c r="FW277" s="8"/>
      <c r="FX277" s="8"/>
      <c r="FY277" s="8"/>
      <c r="FZ277" s="8"/>
      <c r="GA277" s="8"/>
      <c r="GB277" s="8"/>
      <c r="GC277" s="8"/>
      <c r="GD277" s="8"/>
      <c r="GE277" s="8"/>
      <c r="GF277" s="8"/>
      <c r="GG277" s="8"/>
      <c r="GH277" s="8"/>
      <c r="GI277" s="8"/>
      <c r="GJ277" s="8"/>
      <c r="GK277" s="8"/>
      <c r="GL277" s="8"/>
      <c r="GM277" s="8"/>
      <c r="GN277" s="8"/>
      <c r="GO277" s="8"/>
      <c r="GP277" s="8"/>
      <c r="GQ277" s="8"/>
      <c r="GR277" s="8"/>
      <c r="GS277" s="8"/>
      <c r="GT277" s="8"/>
      <c r="GU277" s="8"/>
      <c r="GV277" s="8"/>
      <c r="GW277" s="8"/>
      <c r="GX277" s="8"/>
      <c r="GY277" s="8"/>
      <c r="GZ277" s="8"/>
      <c r="HA277" s="8"/>
      <c r="HB277" s="8"/>
      <c r="HC277" s="8"/>
      <c r="HD277" s="8"/>
      <c r="HE277" s="8"/>
      <c r="HF277" s="8"/>
      <c r="HG277" s="8"/>
      <c r="HH277" s="8"/>
      <c r="HI277" s="8"/>
      <c r="HJ277" s="8"/>
      <c r="HK277" s="8"/>
      <c r="HL277" s="8"/>
      <c r="HM277" s="8"/>
      <c r="HN277" s="8"/>
      <c r="HO277" s="8"/>
      <c r="HP277" s="8"/>
      <c r="HQ277" s="8"/>
      <c r="HR277" s="8"/>
      <c r="HS277" s="8"/>
      <c r="HT277" s="8"/>
      <c r="HU277" s="8"/>
      <c r="HV277" s="8"/>
      <c r="HW277" s="8"/>
      <c r="HX277" s="8"/>
      <c r="HY277" s="8"/>
      <c r="HZ277" s="8"/>
      <c r="IA277" s="8"/>
      <c r="IB277" s="8"/>
      <c r="IC277" s="8"/>
      <c r="ID277" s="8"/>
      <c r="IE277" s="8"/>
      <c r="IF277" s="8"/>
      <c r="IG277" s="8"/>
      <c r="IH277" s="8"/>
      <c r="II277" s="8"/>
      <c r="IJ277" s="8"/>
      <c r="IK277" s="8"/>
      <c r="IL277" s="8"/>
      <c r="IM277" s="8"/>
    </row>
    <row r="278" spans="6:247">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c r="BV278" s="8"/>
      <c r="BW278" s="8"/>
      <c r="BX278" s="8"/>
      <c r="BY278" s="8"/>
      <c r="BZ278" s="8"/>
      <c r="CA278" s="8"/>
      <c r="CB278" s="8"/>
      <c r="CC278" s="8"/>
      <c r="CD278" s="8"/>
      <c r="CE278" s="8"/>
      <c r="CF278" s="8"/>
      <c r="CG278" s="8"/>
      <c r="CH278" s="8"/>
      <c r="CI278" s="8"/>
      <c r="CJ278" s="8"/>
      <c r="CK278" s="8"/>
      <c r="CL278" s="8"/>
      <c r="CM278" s="8"/>
      <c r="CN278" s="8"/>
      <c r="CO278" s="8"/>
      <c r="CP278" s="8"/>
      <c r="CQ278" s="8"/>
      <c r="CR278" s="8"/>
      <c r="CS278" s="8"/>
      <c r="CT278" s="8"/>
      <c r="CU278" s="8"/>
      <c r="CV278" s="8"/>
      <c r="CW278" s="8"/>
      <c r="CX278" s="8"/>
      <c r="CY278" s="8"/>
      <c r="CZ278" s="8"/>
      <c r="DA278" s="8"/>
      <c r="DB278" s="8"/>
      <c r="DC278" s="8"/>
      <c r="DD278" s="8"/>
      <c r="DE278" s="8"/>
      <c r="DF278" s="8"/>
      <c r="DG278" s="8"/>
      <c r="DH278" s="8"/>
      <c r="DI278" s="8"/>
      <c r="DJ278" s="8"/>
      <c r="DK278" s="8"/>
      <c r="DL278" s="8"/>
      <c r="DM278" s="8"/>
      <c r="DN278" s="8"/>
      <c r="DO278" s="8"/>
      <c r="DP278" s="8"/>
      <c r="DQ278" s="8"/>
      <c r="DR278" s="8"/>
      <c r="DS278" s="8"/>
      <c r="DT278" s="8"/>
      <c r="DU278" s="8"/>
      <c r="DV278" s="8"/>
      <c r="DW278" s="8"/>
      <c r="DX278" s="8"/>
      <c r="DY278" s="8"/>
      <c r="DZ278" s="8"/>
      <c r="EA278" s="8"/>
      <c r="EB278" s="8"/>
      <c r="EC278" s="8"/>
      <c r="ED278" s="8"/>
      <c r="EE278" s="8"/>
      <c r="EF278" s="8"/>
      <c r="EG278" s="8"/>
      <c r="EH278" s="8"/>
      <c r="EI278" s="8"/>
      <c r="EJ278" s="8"/>
      <c r="EK278" s="8"/>
      <c r="EL278" s="8"/>
      <c r="EM278" s="8"/>
      <c r="EN278" s="8"/>
      <c r="EO278" s="8"/>
      <c r="EP278" s="8"/>
      <c r="EQ278" s="8"/>
      <c r="ER278" s="8"/>
      <c r="ES278" s="8"/>
      <c r="ET278" s="8"/>
      <c r="EU278" s="8"/>
      <c r="EV278" s="8"/>
      <c r="EW278" s="8"/>
      <c r="EX278" s="8"/>
      <c r="EY278" s="8"/>
      <c r="EZ278" s="8"/>
      <c r="FA278" s="8"/>
      <c r="FB278" s="8"/>
      <c r="FC278" s="8"/>
      <c r="FD278" s="8"/>
      <c r="FE278" s="8"/>
      <c r="FF278" s="8"/>
      <c r="FG278" s="8"/>
      <c r="FH278" s="8"/>
      <c r="FI278" s="8"/>
      <c r="FJ278" s="8"/>
      <c r="FK278" s="8"/>
      <c r="FL278" s="8"/>
      <c r="FM278" s="8"/>
      <c r="FN278" s="8"/>
      <c r="FO278" s="8"/>
      <c r="FP278" s="8"/>
      <c r="FQ278" s="8"/>
      <c r="FR278" s="8"/>
      <c r="FS278" s="8"/>
      <c r="FT278" s="8"/>
      <c r="FU278" s="8"/>
      <c r="FV278" s="8"/>
      <c r="FW278" s="8"/>
      <c r="FX278" s="8"/>
      <c r="FY278" s="8"/>
      <c r="FZ278" s="8"/>
      <c r="GA278" s="8"/>
      <c r="GB278" s="8"/>
      <c r="GC278" s="8"/>
      <c r="GD278" s="8"/>
      <c r="GE278" s="8"/>
      <c r="GF278" s="8"/>
      <c r="GG278" s="8"/>
      <c r="GH278" s="8"/>
      <c r="GI278" s="8"/>
      <c r="GJ278" s="8"/>
      <c r="GK278" s="8"/>
      <c r="GL278" s="8"/>
      <c r="GM278" s="8"/>
      <c r="GN278" s="8"/>
      <c r="GO278" s="8"/>
      <c r="GP278" s="8"/>
      <c r="GQ278" s="8"/>
      <c r="GR278" s="8"/>
      <c r="GS278" s="8"/>
      <c r="GT278" s="8"/>
      <c r="GU278" s="8"/>
      <c r="GV278" s="8"/>
      <c r="GW278" s="8"/>
      <c r="GX278" s="8"/>
      <c r="GY278" s="8"/>
      <c r="GZ278" s="8"/>
      <c r="HA278" s="8"/>
      <c r="HB278" s="8"/>
      <c r="HC278" s="8"/>
      <c r="HD278" s="8"/>
      <c r="HE278" s="8"/>
      <c r="HF278" s="8"/>
      <c r="HG278" s="8"/>
      <c r="HH278" s="8"/>
      <c r="HI278" s="8"/>
      <c r="HJ278" s="8"/>
      <c r="HK278" s="8"/>
      <c r="HL278" s="8"/>
      <c r="HM278" s="8"/>
      <c r="HN278" s="8"/>
      <c r="HO278" s="8"/>
      <c r="HP278" s="8"/>
      <c r="HQ278" s="8"/>
      <c r="HR278" s="8"/>
      <c r="HS278" s="8"/>
      <c r="HT278" s="8"/>
      <c r="HU278" s="8"/>
      <c r="HV278" s="8"/>
      <c r="HW278" s="8"/>
      <c r="HX278" s="8"/>
      <c r="HY278" s="8"/>
      <c r="HZ278" s="8"/>
      <c r="IA278" s="8"/>
      <c r="IB278" s="8"/>
      <c r="IC278" s="8"/>
      <c r="ID278" s="8"/>
      <c r="IE278" s="8"/>
      <c r="IF278" s="8"/>
      <c r="IG278" s="8"/>
      <c r="IH278" s="8"/>
      <c r="II278" s="8"/>
      <c r="IJ278" s="8"/>
      <c r="IK278" s="8"/>
      <c r="IL278" s="8"/>
      <c r="IM278" s="8"/>
    </row>
    <row r="279" spans="6:247">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c r="BZ279" s="8"/>
      <c r="CA279" s="8"/>
      <c r="CB279" s="8"/>
      <c r="CC279" s="8"/>
      <c r="CD279" s="8"/>
      <c r="CE279" s="8"/>
      <c r="CF279" s="8"/>
      <c r="CG279" s="8"/>
      <c r="CH279" s="8"/>
      <c r="CI279" s="8"/>
      <c r="CJ279" s="8"/>
      <c r="CK279" s="8"/>
      <c r="CL279" s="8"/>
      <c r="CM279" s="8"/>
      <c r="CN279" s="8"/>
      <c r="CO279" s="8"/>
      <c r="CP279" s="8"/>
      <c r="CQ279" s="8"/>
      <c r="CR279" s="8"/>
      <c r="CS279" s="8"/>
      <c r="CT279" s="8"/>
      <c r="CU279" s="8"/>
      <c r="CV279" s="8"/>
      <c r="CW279" s="8"/>
      <c r="CX279" s="8"/>
      <c r="CY279" s="8"/>
      <c r="CZ279" s="8"/>
      <c r="DA279" s="8"/>
      <c r="DB279" s="8"/>
      <c r="DC279" s="8"/>
      <c r="DD279" s="8"/>
      <c r="DE279" s="8"/>
      <c r="DF279" s="8"/>
      <c r="DG279" s="8"/>
      <c r="DH279" s="8"/>
      <c r="DI279" s="8"/>
      <c r="DJ279" s="8"/>
      <c r="DK279" s="8"/>
      <c r="DL279" s="8"/>
      <c r="DM279" s="8"/>
      <c r="DN279" s="8"/>
      <c r="DO279" s="8"/>
      <c r="DP279" s="8"/>
      <c r="DQ279" s="8"/>
      <c r="DR279" s="8"/>
      <c r="DS279" s="8"/>
      <c r="DT279" s="8"/>
      <c r="DU279" s="8"/>
      <c r="DV279" s="8"/>
      <c r="DW279" s="8"/>
      <c r="DX279" s="8"/>
      <c r="DY279" s="8"/>
      <c r="DZ279" s="8"/>
      <c r="EA279" s="8"/>
      <c r="EB279" s="8"/>
      <c r="EC279" s="8"/>
      <c r="ED279" s="8"/>
      <c r="EE279" s="8"/>
      <c r="EF279" s="8"/>
      <c r="EG279" s="8"/>
      <c r="EH279" s="8"/>
      <c r="EI279" s="8"/>
      <c r="EJ279" s="8"/>
      <c r="EK279" s="8"/>
      <c r="EL279" s="8"/>
      <c r="EM279" s="8"/>
      <c r="EN279" s="8"/>
      <c r="EO279" s="8"/>
      <c r="EP279" s="8"/>
      <c r="EQ279" s="8"/>
      <c r="ER279" s="8"/>
      <c r="ES279" s="8"/>
      <c r="ET279" s="8"/>
      <c r="EU279" s="8"/>
      <c r="EV279" s="8"/>
      <c r="EW279" s="8"/>
      <c r="EX279" s="8"/>
      <c r="EY279" s="8"/>
      <c r="EZ279" s="8"/>
      <c r="FA279" s="8"/>
      <c r="FB279" s="8"/>
      <c r="FC279" s="8"/>
      <c r="FD279" s="8"/>
      <c r="FE279" s="8"/>
      <c r="FF279" s="8"/>
      <c r="FG279" s="8"/>
      <c r="FH279" s="8"/>
      <c r="FI279" s="8"/>
      <c r="FJ279" s="8"/>
      <c r="FK279" s="8"/>
      <c r="FL279" s="8"/>
      <c r="FM279" s="8"/>
      <c r="FN279" s="8"/>
      <c r="FO279" s="8"/>
      <c r="FP279" s="8"/>
      <c r="FQ279" s="8"/>
      <c r="FR279" s="8"/>
      <c r="FS279" s="8"/>
      <c r="FT279" s="8"/>
      <c r="FU279" s="8"/>
      <c r="FV279" s="8"/>
      <c r="FW279" s="8"/>
      <c r="FX279" s="8"/>
      <c r="FY279" s="8"/>
      <c r="FZ279" s="8"/>
      <c r="GA279" s="8"/>
      <c r="GB279" s="8"/>
      <c r="GC279" s="8"/>
      <c r="GD279" s="8"/>
      <c r="GE279" s="8"/>
      <c r="GF279" s="8"/>
      <c r="GG279" s="8"/>
      <c r="GH279" s="8"/>
      <c r="GI279" s="8"/>
      <c r="GJ279" s="8"/>
      <c r="GK279" s="8"/>
      <c r="GL279" s="8"/>
      <c r="GM279" s="8"/>
      <c r="GN279" s="8"/>
      <c r="GO279" s="8"/>
      <c r="GP279" s="8"/>
      <c r="GQ279" s="8"/>
      <c r="GR279" s="8"/>
      <c r="GS279" s="8"/>
      <c r="GT279" s="8"/>
      <c r="GU279" s="8"/>
      <c r="GV279" s="8"/>
      <c r="GW279" s="8"/>
      <c r="GX279" s="8"/>
      <c r="GY279" s="8"/>
      <c r="GZ279" s="8"/>
      <c r="HA279" s="8"/>
      <c r="HB279" s="8"/>
      <c r="HC279" s="8"/>
      <c r="HD279" s="8"/>
      <c r="HE279" s="8"/>
      <c r="HF279" s="8"/>
      <c r="HG279" s="8"/>
      <c r="HH279" s="8"/>
      <c r="HI279" s="8"/>
      <c r="HJ279" s="8"/>
      <c r="HK279" s="8"/>
      <c r="HL279" s="8"/>
      <c r="HM279" s="8"/>
      <c r="HN279" s="8"/>
      <c r="HO279" s="8"/>
      <c r="HP279" s="8"/>
      <c r="HQ279" s="8"/>
      <c r="HR279" s="8"/>
      <c r="HS279" s="8"/>
      <c r="HT279" s="8"/>
      <c r="HU279" s="8"/>
      <c r="HV279" s="8"/>
      <c r="HW279" s="8"/>
      <c r="HX279" s="8"/>
      <c r="HY279" s="8"/>
      <c r="HZ279" s="8"/>
      <c r="IA279" s="8"/>
      <c r="IB279" s="8"/>
      <c r="IC279" s="8"/>
      <c r="ID279" s="8"/>
      <c r="IE279" s="8"/>
      <c r="IF279" s="8"/>
      <c r="IG279" s="8"/>
      <c r="IH279" s="8"/>
      <c r="II279" s="8"/>
      <c r="IJ279" s="8"/>
      <c r="IK279" s="8"/>
      <c r="IL279" s="8"/>
      <c r="IM279" s="8"/>
    </row>
    <row r="280" spans="6:247">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c r="CA280" s="8"/>
      <c r="CB280" s="8"/>
      <c r="CC280" s="8"/>
      <c r="CD280" s="8"/>
      <c r="CE280" s="8"/>
      <c r="CF280" s="8"/>
      <c r="CG280" s="8"/>
      <c r="CH280" s="8"/>
      <c r="CI280" s="8"/>
      <c r="CJ280" s="8"/>
      <c r="CK280" s="8"/>
      <c r="CL280" s="8"/>
      <c r="CM280" s="8"/>
      <c r="CN280" s="8"/>
      <c r="CO280" s="8"/>
      <c r="CP280" s="8"/>
      <c r="CQ280" s="8"/>
      <c r="CR280" s="8"/>
      <c r="CS280" s="8"/>
      <c r="CT280" s="8"/>
      <c r="CU280" s="8"/>
      <c r="CV280" s="8"/>
      <c r="CW280" s="8"/>
      <c r="CX280" s="8"/>
      <c r="CY280" s="8"/>
      <c r="CZ280" s="8"/>
      <c r="DA280" s="8"/>
      <c r="DB280" s="8"/>
      <c r="DC280" s="8"/>
      <c r="DD280" s="8"/>
      <c r="DE280" s="8"/>
      <c r="DF280" s="8"/>
      <c r="DG280" s="8"/>
      <c r="DH280" s="8"/>
      <c r="DI280" s="8"/>
      <c r="DJ280" s="8"/>
      <c r="DK280" s="8"/>
      <c r="DL280" s="8"/>
      <c r="DM280" s="8"/>
      <c r="DN280" s="8"/>
      <c r="DO280" s="8"/>
      <c r="DP280" s="8"/>
      <c r="DQ280" s="8"/>
      <c r="DR280" s="8"/>
      <c r="DS280" s="8"/>
      <c r="DT280" s="8"/>
      <c r="DU280" s="8"/>
      <c r="DV280" s="8"/>
      <c r="DW280" s="8"/>
      <c r="DX280" s="8"/>
      <c r="DY280" s="8"/>
      <c r="DZ280" s="8"/>
      <c r="EA280" s="8"/>
      <c r="EB280" s="8"/>
      <c r="EC280" s="8"/>
      <c r="ED280" s="8"/>
      <c r="EE280" s="8"/>
      <c r="EF280" s="8"/>
      <c r="EG280" s="8"/>
      <c r="EH280" s="8"/>
      <c r="EI280" s="8"/>
      <c r="EJ280" s="8"/>
      <c r="EK280" s="8"/>
      <c r="EL280" s="8"/>
      <c r="EM280" s="8"/>
      <c r="EN280" s="8"/>
      <c r="EO280" s="8"/>
      <c r="EP280" s="8"/>
      <c r="EQ280" s="8"/>
      <c r="ER280" s="8"/>
      <c r="ES280" s="8"/>
      <c r="ET280" s="8"/>
      <c r="EU280" s="8"/>
      <c r="EV280" s="8"/>
      <c r="EW280" s="8"/>
      <c r="EX280" s="8"/>
      <c r="EY280" s="8"/>
      <c r="EZ280" s="8"/>
      <c r="FA280" s="8"/>
      <c r="FB280" s="8"/>
      <c r="FC280" s="8"/>
      <c r="FD280" s="8"/>
      <c r="FE280" s="8"/>
      <c r="FF280" s="8"/>
      <c r="FG280" s="8"/>
      <c r="FH280" s="8"/>
      <c r="FI280" s="8"/>
      <c r="FJ280" s="8"/>
      <c r="FK280" s="8"/>
      <c r="FL280" s="8"/>
      <c r="FM280" s="8"/>
      <c r="FN280" s="8"/>
      <c r="FO280" s="8"/>
      <c r="FP280" s="8"/>
      <c r="FQ280" s="8"/>
      <c r="FR280" s="8"/>
      <c r="FS280" s="8"/>
      <c r="FT280" s="8"/>
      <c r="FU280" s="8"/>
      <c r="FV280" s="8"/>
      <c r="FW280" s="8"/>
      <c r="FX280" s="8"/>
      <c r="FY280" s="8"/>
      <c r="FZ280" s="8"/>
      <c r="GA280" s="8"/>
      <c r="GB280" s="8"/>
      <c r="GC280" s="8"/>
      <c r="GD280" s="8"/>
      <c r="GE280" s="8"/>
      <c r="GF280" s="8"/>
      <c r="GG280" s="8"/>
      <c r="GH280" s="8"/>
      <c r="GI280" s="8"/>
      <c r="GJ280" s="8"/>
      <c r="GK280" s="8"/>
      <c r="GL280" s="8"/>
      <c r="GM280" s="8"/>
      <c r="GN280" s="8"/>
      <c r="GO280" s="8"/>
      <c r="GP280" s="8"/>
      <c r="GQ280" s="8"/>
      <c r="GR280" s="8"/>
      <c r="GS280" s="8"/>
      <c r="GT280" s="8"/>
      <c r="GU280" s="8"/>
      <c r="GV280" s="8"/>
      <c r="GW280" s="8"/>
      <c r="GX280" s="8"/>
      <c r="GY280" s="8"/>
      <c r="GZ280" s="8"/>
      <c r="HA280" s="8"/>
      <c r="HB280" s="8"/>
      <c r="HC280" s="8"/>
      <c r="HD280" s="8"/>
      <c r="HE280" s="8"/>
      <c r="HF280" s="8"/>
      <c r="HG280" s="8"/>
      <c r="HH280" s="8"/>
      <c r="HI280" s="8"/>
      <c r="HJ280" s="8"/>
      <c r="HK280" s="8"/>
      <c r="HL280" s="8"/>
      <c r="HM280" s="8"/>
      <c r="HN280" s="8"/>
      <c r="HO280" s="8"/>
      <c r="HP280" s="8"/>
      <c r="HQ280" s="8"/>
      <c r="HR280" s="8"/>
      <c r="HS280" s="8"/>
      <c r="HT280" s="8"/>
      <c r="HU280" s="8"/>
      <c r="HV280" s="8"/>
      <c r="HW280" s="8"/>
      <c r="HX280" s="8"/>
      <c r="HY280" s="8"/>
      <c r="HZ280" s="8"/>
      <c r="IA280" s="8"/>
      <c r="IB280" s="8"/>
      <c r="IC280" s="8"/>
      <c r="ID280" s="8"/>
      <c r="IE280" s="8"/>
      <c r="IF280" s="8"/>
      <c r="IG280" s="8"/>
      <c r="IH280" s="8"/>
      <c r="II280" s="8"/>
      <c r="IJ280" s="8"/>
      <c r="IK280" s="8"/>
      <c r="IL280" s="8"/>
      <c r="IM280" s="8"/>
    </row>
    <row r="281" spans="6:247">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c r="BT281" s="8"/>
      <c r="BU281" s="8"/>
      <c r="BV281" s="8"/>
      <c r="BW281" s="8"/>
      <c r="BX281" s="8"/>
      <c r="BY281" s="8"/>
      <c r="BZ281" s="8"/>
      <c r="CA281" s="8"/>
      <c r="CB281" s="8"/>
      <c r="CC281" s="8"/>
      <c r="CD281" s="8"/>
      <c r="CE281" s="8"/>
      <c r="CF281" s="8"/>
      <c r="CG281" s="8"/>
      <c r="CH281" s="8"/>
      <c r="CI281" s="8"/>
      <c r="CJ281" s="8"/>
      <c r="CK281" s="8"/>
      <c r="CL281" s="8"/>
      <c r="CM281" s="8"/>
      <c r="CN281" s="8"/>
      <c r="CO281" s="8"/>
      <c r="CP281" s="8"/>
      <c r="CQ281" s="8"/>
      <c r="CR281" s="8"/>
      <c r="CS281" s="8"/>
      <c r="CT281" s="8"/>
      <c r="CU281" s="8"/>
      <c r="CV281" s="8"/>
      <c r="CW281" s="8"/>
      <c r="CX281" s="8"/>
      <c r="CY281" s="8"/>
      <c r="CZ281" s="8"/>
      <c r="DA281" s="8"/>
      <c r="DB281" s="8"/>
      <c r="DC281" s="8"/>
      <c r="DD281" s="8"/>
      <c r="DE281" s="8"/>
      <c r="DF281" s="8"/>
      <c r="DG281" s="8"/>
      <c r="DH281" s="8"/>
      <c r="DI281" s="8"/>
      <c r="DJ281" s="8"/>
      <c r="DK281" s="8"/>
      <c r="DL281" s="8"/>
      <c r="DM281" s="8"/>
      <c r="DN281" s="8"/>
      <c r="DO281" s="8"/>
      <c r="DP281" s="8"/>
      <c r="DQ281" s="8"/>
      <c r="DR281" s="8"/>
      <c r="DS281" s="8"/>
      <c r="DT281" s="8"/>
      <c r="DU281" s="8"/>
      <c r="DV281" s="8"/>
      <c r="DW281" s="8"/>
      <c r="DX281" s="8"/>
      <c r="DY281" s="8"/>
      <c r="DZ281" s="8"/>
      <c r="EA281" s="8"/>
      <c r="EB281" s="8"/>
      <c r="EC281" s="8"/>
      <c r="ED281" s="8"/>
      <c r="EE281" s="8"/>
      <c r="EF281" s="8"/>
      <c r="EG281" s="8"/>
      <c r="EH281" s="8"/>
      <c r="EI281" s="8"/>
      <c r="EJ281" s="8"/>
      <c r="EK281" s="8"/>
      <c r="EL281" s="8"/>
      <c r="EM281" s="8"/>
      <c r="EN281" s="8"/>
      <c r="EO281" s="8"/>
      <c r="EP281" s="8"/>
      <c r="EQ281" s="8"/>
      <c r="ER281" s="8"/>
      <c r="ES281" s="8"/>
      <c r="ET281" s="8"/>
      <c r="EU281" s="8"/>
      <c r="EV281" s="8"/>
      <c r="EW281" s="8"/>
      <c r="EX281" s="8"/>
      <c r="EY281" s="8"/>
      <c r="EZ281" s="8"/>
      <c r="FA281" s="8"/>
      <c r="FB281" s="8"/>
      <c r="FC281" s="8"/>
      <c r="FD281" s="8"/>
      <c r="FE281" s="8"/>
      <c r="FF281" s="8"/>
      <c r="FG281" s="8"/>
      <c r="FH281" s="8"/>
      <c r="FI281" s="8"/>
      <c r="FJ281" s="8"/>
      <c r="FK281" s="8"/>
      <c r="FL281" s="8"/>
      <c r="FM281" s="8"/>
      <c r="FN281" s="8"/>
      <c r="FO281" s="8"/>
      <c r="FP281" s="8"/>
      <c r="FQ281" s="8"/>
      <c r="FR281" s="8"/>
      <c r="FS281" s="8"/>
      <c r="FT281" s="8"/>
      <c r="FU281" s="8"/>
      <c r="FV281" s="8"/>
      <c r="FW281" s="8"/>
      <c r="FX281" s="8"/>
      <c r="FY281" s="8"/>
      <c r="FZ281" s="8"/>
      <c r="GA281" s="8"/>
      <c r="GB281" s="8"/>
      <c r="GC281" s="8"/>
      <c r="GD281" s="8"/>
      <c r="GE281" s="8"/>
      <c r="GF281" s="8"/>
      <c r="GG281" s="8"/>
      <c r="GH281" s="8"/>
      <c r="GI281" s="8"/>
      <c r="GJ281" s="8"/>
      <c r="GK281" s="8"/>
      <c r="GL281" s="8"/>
      <c r="GM281" s="8"/>
      <c r="GN281" s="8"/>
      <c r="GO281" s="8"/>
      <c r="GP281" s="8"/>
      <c r="GQ281" s="8"/>
      <c r="GR281" s="8"/>
      <c r="GS281" s="8"/>
      <c r="GT281" s="8"/>
      <c r="GU281" s="8"/>
      <c r="GV281" s="8"/>
      <c r="GW281" s="8"/>
      <c r="GX281" s="8"/>
      <c r="GY281" s="8"/>
      <c r="GZ281" s="8"/>
      <c r="HA281" s="8"/>
      <c r="HB281" s="8"/>
      <c r="HC281" s="8"/>
      <c r="HD281" s="8"/>
      <c r="HE281" s="8"/>
      <c r="HF281" s="8"/>
      <c r="HG281" s="8"/>
      <c r="HH281" s="8"/>
      <c r="HI281" s="8"/>
      <c r="HJ281" s="8"/>
      <c r="HK281" s="8"/>
      <c r="HL281" s="8"/>
      <c r="HM281" s="8"/>
      <c r="HN281" s="8"/>
      <c r="HO281" s="8"/>
      <c r="HP281" s="8"/>
      <c r="HQ281" s="8"/>
      <c r="HR281" s="8"/>
      <c r="HS281" s="8"/>
      <c r="HT281" s="8"/>
      <c r="HU281" s="8"/>
      <c r="HV281" s="8"/>
      <c r="HW281" s="8"/>
      <c r="HX281" s="8"/>
      <c r="HY281" s="8"/>
      <c r="HZ281" s="8"/>
      <c r="IA281" s="8"/>
      <c r="IB281" s="8"/>
      <c r="IC281" s="8"/>
      <c r="ID281" s="8"/>
      <c r="IE281" s="8"/>
      <c r="IF281" s="8"/>
      <c r="IG281" s="8"/>
      <c r="IH281" s="8"/>
      <c r="II281" s="8"/>
      <c r="IJ281" s="8"/>
      <c r="IK281" s="8"/>
      <c r="IL281" s="8"/>
      <c r="IM281" s="8"/>
    </row>
    <row r="282" spans="6:247">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c r="CA282" s="8"/>
      <c r="CB282" s="8"/>
      <c r="CC282" s="8"/>
      <c r="CD282" s="8"/>
      <c r="CE282" s="8"/>
      <c r="CF282" s="8"/>
      <c r="CG282" s="8"/>
      <c r="CH282" s="8"/>
      <c r="CI282" s="8"/>
      <c r="CJ282" s="8"/>
      <c r="CK282" s="8"/>
      <c r="CL282" s="8"/>
      <c r="CM282" s="8"/>
      <c r="CN282" s="8"/>
      <c r="CO282" s="8"/>
      <c r="CP282" s="8"/>
      <c r="CQ282" s="8"/>
      <c r="CR282" s="8"/>
      <c r="CS282" s="8"/>
      <c r="CT282" s="8"/>
      <c r="CU282" s="8"/>
      <c r="CV282" s="8"/>
      <c r="CW282" s="8"/>
      <c r="CX282" s="8"/>
      <c r="CY282" s="8"/>
      <c r="CZ282" s="8"/>
      <c r="DA282" s="8"/>
      <c r="DB282" s="8"/>
      <c r="DC282" s="8"/>
      <c r="DD282" s="8"/>
      <c r="DE282" s="8"/>
      <c r="DF282" s="8"/>
      <c r="DG282" s="8"/>
      <c r="DH282" s="8"/>
      <c r="DI282" s="8"/>
      <c r="DJ282" s="8"/>
      <c r="DK282" s="8"/>
      <c r="DL282" s="8"/>
      <c r="DM282" s="8"/>
      <c r="DN282" s="8"/>
      <c r="DO282" s="8"/>
      <c r="DP282" s="8"/>
      <c r="DQ282" s="8"/>
      <c r="DR282" s="8"/>
      <c r="DS282" s="8"/>
      <c r="DT282" s="8"/>
      <c r="DU282" s="8"/>
      <c r="DV282" s="8"/>
      <c r="DW282" s="8"/>
      <c r="DX282" s="8"/>
      <c r="DY282" s="8"/>
      <c r="DZ282" s="8"/>
      <c r="EA282" s="8"/>
      <c r="EB282" s="8"/>
      <c r="EC282" s="8"/>
      <c r="ED282" s="8"/>
      <c r="EE282" s="8"/>
      <c r="EF282" s="8"/>
      <c r="EG282" s="8"/>
      <c r="EH282" s="8"/>
      <c r="EI282" s="8"/>
      <c r="EJ282" s="8"/>
      <c r="EK282" s="8"/>
      <c r="EL282" s="8"/>
      <c r="EM282" s="8"/>
      <c r="EN282" s="8"/>
      <c r="EO282" s="8"/>
      <c r="EP282" s="8"/>
      <c r="EQ282" s="8"/>
      <c r="ER282" s="8"/>
      <c r="ES282" s="8"/>
      <c r="ET282" s="8"/>
      <c r="EU282" s="8"/>
      <c r="EV282" s="8"/>
      <c r="EW282" s="8"/>
      <c r="EX282" s="8"/>
      <c r="EY282" s="8"/>
      <c r="EZ282" s="8"/>
      <c r="FA282" s="8"/>
      <c r="FB282" s="8"/>
      <c r="FC282" s="8"/>
      <c r="FD282" s="8"/>
      <c r="FE282" s="8"/>
      <c r="FF282" s="8"/>
      <c r="FG282" s="8"/>
      <c r="FH282" s="8"/>
      <c r="FI282" s="8"/>
      <c r="FJ282" s="8"/>
      <c r="FK282" s="8"/>
      <c r="FL282" s="8"/>
      <c r="FM282" s="8"/>
      <c r="FN282" s="8"/>
      <c r="FO282" s="8"/>
      <c r="FP282" s="8"/>
      <c r="FQ282" s="8"/>
      <c r="FR282" s="8"/>
      <c r="FS282" s="8"/>
      <c r="FT282" s="8"/>
      <c r="FU282" s="8"/>
      <c r="FV282" s="8"/>
      <c r="FW282" s="8"/>
      <c r="FX282" s="8"/>
      <c r="FY282" s="8"/>
      <c r="FZ282" s="8"/>
      <c r="GA282" s="8"/>
      <c r="GB282" s="8"/>
      <c r="GC282" s="8"/>
      <c r="GD282" s="8"/>
      <c r="GE282" s="8"/>
      <c r="GF282" s="8"/>
      <c r="GG282" s="8"/>
      <c r="GH282" s="8"/>
      <c r="GI282" s="8"/>
      <c r="GJ282" s="8"/>
      <c r="GK282" s="8"/>
      <c r="GL282" s="8"/>
      <c r="GM282" s="8"/>
      <c r="GN282" s="8"/>
      <c r="GO282" s="8"/>
      <c r="GP282" s="8"/>
      <c r="GQ282" s="8"/>
      <c r="GR282" s="8"/>
      <c r="GS282" s="8"/>
      <c r="GT282" s="8"/>
      <c r="GU282" s="8"/>
      <c r="GV282" s="8"/>
      <c r="GW282" s="8"/>
      <c r="GX282" s="8"/>
      <c r="GY282" s="8"/>
      <c r="GZ282" s="8"/>
      <c r="HA282" s="8"/>
      <c r="HB282" s="8"/>
      <c r="HC282" s="8"/>
      <c r="HD282" s="8"/>
      <c r="HE282" s="8"/>
      <c r="HF282" s="8"/>
      <c r="HG282" s="8"/>
      <c r="HH282" s="8"/>
      <c r="HI282" s="8"/>
      <c r="HJ282" s="8"/>
      <c r="HK282" s="8"/>
      <c r="HL282" s="8"/>
      <c r="HM282" s="8"/>
      <c r="HN282" s="8"/>
      <c r="HO282" s="8"/>
      <c r="HP282" s="8"/>
      <c r="HQ282" s="8"/>
      <c r="HR282" s="8"/>
      <c r="HS282" s="8"/>
      <c r="HT282" s="8"/>
      <c r="HU282" s="8"/>
      <c r="HV282" s="8"/>
      <c r="HW282" s="8"/>
      <c r="HX282" s="8"/>
      <c r="HY282" s="8"/>
      <c r="HZ282" s="8"/>
      <c r="IA282" s="8"/>
      <c r="IB282" s="8"/>
      <c r="IC282" s="8"/>
      <c r="ID282" s="8"/>
      <c r="IE282" s="8"/>
      <c r="IF282" s="8"/>
      <c r="IG282" s="8"/>
      <c r="IH282" s="8"/>
      <c r="II282" s="8"/>
      <c r="IJ282" s="8"/>
      <c r="IK282" s="8"/>
      <c r="IL282" s="8"/>
      <c r="IM282" s="8"/>
    </row>
    <row r="283" spans="6:247">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c r="BV283" s="8"/>
      <c r="BW283" s="8"/>
      <c r="BX283" s="8"/>
      <c r="BY283" s="8"/>
      <c r="BZ283" s="8"/>
      <c r="CA283" s="8"/>
      <c r="CB283" s="8"/>
      <c r="CC283" s="8"/>
      <c r="CD283" s="8"/>
      <c r="CE283" s="8"/>
      <c r="CF283" s="8"/>
      <c r="CG283" s="8"/>
      <c r="CH283" s="8"/>
      <c r="CI283" s="8"/>
      <c r="CJ283" s="8"/>
      <c r="CK283" s="8"/>
      <c r="CL283" s="8"/>
      <c r="CM283" s="8"/>
      <c r="CN283" s="8"/>
      <c r="CO283" s="8"/>
      <c r="CP283" s="8"/>
      <c r="CQ283" s="8"/>
      <c r="CR283" s="8"/>
      <c r="CS283" s="8"/>
      <c r="CT283" s="8"/>
      <c r="CU283" s="8"/>
      <c r="CV283" s="8"/>
      <c r="CW283" s="8"/>
      <c r="CX283" s="8"/>
      <c r="CY283" s="8"/>
      <c r="CZ283" s="8"/>
      <c r="DA283" s="8"/>
      <c r="DB283" s="8"/>
      <c r="DC283" s="8"/>
      <c r="DD283" s="8"/>
      <c r="DE283" s="8"/>
      <c r="DF283" s="8"/>
      <c r="DG283" s="8"/>
      <c r="DH283" s="8"/>
      <c r="DI283" s="8"/>
      <c r="DJ283" s="8"/>
      <c r="DK283" s="8"/>
      <c r="DL283" s="8"/>
      <c r="DM283" s="8"/>
      <c r="DN283" s="8"/>
      <c r="DO283" s="8"/>
      <c r="DP283" s="8"/>
      <c r="DQ283" s="8"/>
      <c r="DR283" s="8"/>
      <c r="DS283" s="8"/>
      <c r="DT283" s="8"/>
      <c r="DU283" s="8"/>
      <c r="DV283" s="8"/>
      <c r="DW283" s="8"/>
      <c r="DX283" s="8"/>
      <c r="DY283" s="8"/>
      <c r="DZ283" s="8"/>
      <c r="EA283" s="8"/>
      <c r="EB283" s="8"/>
      <c r="EC283" s="8"/>
      <c r="ED283" s="8"/>
      <c r="EE283" s="8"/>
      <c r="EF283" s="8"/>
      <c r="EG283" s="8"/>
      <c r="EH283" s="8"/>
      <c r="EI283" s="8"/>
      <c r="EJ283" s="8"/>
      <c r="EK283" s="8"/>
      <c r="EL283" s="8"/>
      <c r="EM283" s="8"/>
      <c r="EN283" s="8"/>
      <c r="EO283" s="8"/>
      <c r="EP283" s="8"/>
      <c r="EQ283" s="8"/>
      <c r="ER283" s="8"/>
      <c r="ES283" s="8"/>
      <c r="ET283" s="8"/>
      <c r="EU283" s="8"/>
      <c r="EV283" s="8"/>
      <c r="EW283" s="8"/>
      <c r="EX283" s="8"/>
      <c r="EY283" s="8"/>
      <c r="EZ283" s="8"/>
      <c r="FA283" s="8"/>
      <c r="FB283" s="8"/>
      <c r="FC283" s="8"/>
      <c r="FD283" s="8"/>
      <c r="FE283" s="8"/>
      <c r="FF283" s="8"/>
      <c r="FG283" s="8"/>
      <c r="FH283" s="8"/>
      <c r="FI283" s="8"/>
      <c r="FJ283" s="8"/>
      <c r="FK283" s="8"/>
      <c r="FL283" s="8"/>
      <c r="FM283" s="8"/>
      <c r="FN283" s="8"/>
      <c r="FO283" s="8"/>
      <c r="FP283" s="8"/>
      <c r="FQ283" s="8"/>
      <c r="FR283" s="8"/>
      <c r="FS283" s="8"/>
      <c r="FT283" s="8"/>
      <c r="FU283" s="8"/>
      <c r="FV283" s="8"/>
      <c r="FW283" s="8"/>
      <c r="FX283" s="8"/>
      <c r="FY283" s="8"/>
      <c r="FZ283" s="8"/>
      <c r="GA283" s="8"/>
      <c r="GB283" s="8"/>
      <c r="GC283" s="8"/>
      <c r="GD283" s="8"/>
      <c r="GE283" s="8"/>
      <c r="GF283" s="8"/>
      <c r="GG283" s="8"/>
      <c r="GH283" s="8"/>
      <c r="GI283" s="8"/>
      <c r="GJ283" s="8"/>
      <c r="GK283" s="8"/>
      <c r="GL283" s="8"/>
      <c r="GM283" s="8"/>
      <c r="GN283" s="8"/>
      <c r="GO283" s="8"/>
      <c r="GP283" s="8"/>
      <c r="GQ283" s="8"/>
      <c r="GR283" s="8"/>
      <c r="GS283" s="8"/>
      <c r="GT283" s="8"/>
      <c r="GU283" s="8"/>
      <c r="GV283" s="8"/>
      <c r="GW283" s="8"/>
      <c r="GX283" s="8"/>
      <c r="GY283" s="8"/>
      <c r="GZ283" s="8"/>
      <c r="HA283" s="8"/>
      <c r="HB283" s="8"/>
      <c r="HC283" s="8"/>
      <c r="HD283" s="8"/>
      <c r="HE283" s="8"/>
      <c r="HF283" s="8"/>
      <c r="HG283" s="8"/>
      <c r="HH283" s="8"/>
      <c r="HI283" s="8"/>
      <c r="HJ283" s="8"/>
      <c r="HK283" s="8"/>
      <c r="HL283" s="8"/>
      <c r="HM283" s="8"/>
      <c r="HN283" s="8"/>
      <c r="HO283" s="8"/>
      <c r="HP283" s="8"/>
      <c r="HQ283" s="8"/>
      <c r="HR283" s="8"/>
      <c r="HS283" s="8"/>
      <c r="HT283" s="8"/>
      <c r="HU283" s="8"/>
      <c r="HV283" s="8"/>
      <c r="HW283" s="8"/>
      <c r="HX283" s="8"/>
      <c r="HY283" s="8"/>
      <c r="HZ283" s="8"/>
      <c r="IA283" s="8"/>
      <c r="IB283" s="8"/>
      <c r="IC283" s="8"/>
      <c r="ID283" s="8"/>
      <c r="IE283" s="8"/>
      <c r="IF283" s="8"/>
      <c r="IG283" s="8"/>
      <c r="IH283" s="8"/>
      <c r="II283" s="8"/>
      <c r="IJ283" s="8"/>
      <c r="IK283" s="8"/>
      <c r="IL283" s="8"/>
      <c r="IM283" s="8"/>
    </row>
    <row r="284" spans="6:247">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c r="BV284" s="8"/>
      <c r="BW284" s="8"/>
      <c r="BX284" s="8"/>
      <c r="BY284" s="8"/>
      <c r="BZ284" s="8"/>
      <c r="CA284" s="8"/>
      <c r="CB284" s="8"/>
      <c r="CC284" s="8"/>
      <c r="CD284" s="8"/>
      <c r="CE284" s="8"/>
      <c r="CF284" s="8"/>
      <c r="CG284" s="8"/>
      <c r="CH284" s="8"/>
      <c r="CI284" s="8"/>
      <c r="CJ284" s="8"/>
      <c r="CK284" s="8"/>
      <c r="CL284" s="8"/>
      <c r="CM284" s="8"/>
      <c r="CN284" s="8"/>
      <c r="CO284" s="8"/>
      <c r="CP284" s="8"/>
      <c r="CQ284" s="8"/>
      <c r="CR284" s="8"/>
      <c r="CS284" s="8"/>
      <c r="CT284" s="8"/>
      <c r="CU284" s="8"/>
      <c r="CV284" s="8"/>
      <c r="CW284" s="8"/>
      <c r="CX284" s="8"/>
      <c r="CY284" s="8"/>
      <c r="CZ284" s="8"/>
      <c r="DA284" s="8"/>
      <c r="DB284" s="8"/>
      <c r="DC284" s="8"/>
      <c r="DD284" s="8"/>
      <c r="DE284" s="8"/>
      <c r="DF284" s="8"/>
      <c r="DG284" s="8"/>
      <c r="DH284" s="8"/>
      <c r="DI284" s="8"/>
      <c r="DJ284" s="8"/>
      <c r="DK284" s="8"/>
      <c r="DL284" s="8"/>
      <c r="DM284" s="8"/>
      <c r="DN284" s="8"/>
      <c r="DO284" s="8"/>
      <c r="DP284" s="8"/>
      <c r="DQ284" s="8"/>
      <c r="DR284" s="8"/>
      <c r="DS284" s="8"/>
      <c r="DT284" s="8"/>
      <c r="DU284" s="8"/>
      <c r="DV284" s="8"/>
      <c r="DW284" s="8"/>
      <c r="DX284" s="8"/>
      <c r="DY284" s="8"/>
      <c r="DZ284" s="8"/>
      <c r="EA284" s="8"/>
      <c r="EB284" s="8"/>
      <c r="EC284" s="8"/>
      <c r="ED284" s="8"/>
      <c r="EE284" s="8"/>
      <c r="EF284" s="8"/>
      <c r="EG284" s="8"/>
      <c r="EH284" s="8"/>
      <c r="EI284" s="8"/>
      <c r="EJ284" s="8"/>
      <c r="EK284" s="8"/>
      <c r="EL284" s="8"/>
      <c r="EM284" s="8"/>
      <c r="EN284" s="8"/>
      <c r="EO284" s="8"/>
      <c r="EP284" s="8"/>
      <c r="EQ284" s="8"/>
      <c r="ER284" s="8"/>
      <c r="ES284" s="8"/>
      <c r="ET284" s="8"/>
      <c r="EU284" s="8"/>
      <c r="EV284" s="8"/>
      <c r="EW284" s="8"/>
      <c r="EX284" s="8"/>
      <c r="EY284" s="8"/>
      <c r="EZ284" s="8"/>
      <c r="FA284" s="8"/>
      <c r="FB284" s="8"/>
      <c r="FC284" s="8"/>
      <c r="FD284" s="8"/>
      <c r="FE284" s="8"/>
      <c r="FF284" s="8"/>
      <c r="FG284" s="8"/>
      <c r="FH284" s="8"/>
      <c r="FI284" s="8"/>
      <c r="FJ284" s="8"/>
      <c r="FK284" s="8"/>
      <c r="FL284" s="8"/>
      <c r="FM284" s="8"/>
      <c r="FN284" s="8"/>
      <c r="FO284" s="8"/>
      <c r="FP284" s="8"/>
      <c r="FQ284" s="8"/>
      <c r="FR284" s="8"/>
      <c r="FS284" s="8"/>
      <c r="FT284" s="8"/>
      <c r="FU284" s="8"/>
      <c r="FV284" s="8"/>
      <c r="FW284" s="8"/>
      <c r="FX284" s="8"/>
      <c r="FY284" s="8"/>
      <c r="FZ284" s="8"/>
      <c r="GA284" s="8"/>
      <c r="GB284" s="8"/>
      <c r="GC284" s="8"/>
      <c r="GD284" s="8"/>
      <c r="GE284" s="8"/>
      <c r="GF284" s="8"/>
      <c r="GG284" s="8"/>
      <c r="GH284" s="8"/>
      <c r="GI284" s="8"/>
      <c r="GJ284" s="8"/>
      <c r="GK284" s="8"/>
      <c r="GL284" s="8"/>
      <c r="GM284" s="8"/>
      <c r="GN284" s="8"/>
      <c r="GO284" s="8"/>
      <c r="GP284" s="8"/>
      <c r="GQ284" s="8"/>
      <c r="GR284" s="8"/>
      <c r="GS284" s="8"/>
      <c r="GT284" s="8"/>
      <c r="GU284" s="8"/>
      <c r="GV284" s="8"/>
      <c r="GW284" s="8"/>
      <c r="GX284" s="8"/>
      <c r="GY284" s="8"/>
      <c r="GZ284" s="8"/>
      <c r="HA284" s="8"/>
      <c r="HB284" s="8"/>
      <c r="HC284" s="8"/>
      <c r="HD284" s="8"/>
      <c r="HE284" s="8"/>
      <c r="HF284" s="8"/>
      <c r="HG284" s="8"/>
      <c r="HH284" s="8"/>
      <c r="HI284" s="8"/>
      <c r="HJ284" s="8"/>
      <c r="HK284" s="8"/>
      <c r="HL284" s="8"/>
      <c r="HM284" s="8"/>
      <c r="HN284" s="8"/>
      <c r="HO284" s="8"/>
      <c r="HP284" s="8"/>
      <c r="HQ284" s="8"/>
      <c r="HR284" s="8"/>
      <c r="HS284" s="8"/>
      <c r="HT284" s="8"/>
      <c r="HU284" s="8"/>
      <c r="HV284" s="8"/>
      <c r="HW284" s="8"/>
      <c r="HX284" s="8"/>
      <c r="HY284" s="8"/>
      <c r="HZ284" s="8"/>
      <c r="IA284" s="8"/>
      <c r="IB284" s="8"/>
      <c r="IC284" s="8"/>
      <c r="ID284" s="8"/>
      <c r="IE284" s="8"/>
      <c r="IF284" s="8"/>
      <c r="IG284" s="8"/>
      <c r="IH284" s="8"/>
      <c r="II284" s="8"/>
      <c r="IJ284" s="8"/>
      <c r="IK284" s="8"/>
      <c r="IL284" s="8"/>
      <c r="IM284" s="8"/>
    </row>
    <row r="285" spans="6:247">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c r="BV285" s="8"/>
      <c r="BW285" s="8"/>
      <c r="BX285" s="8"/>
      <c r="BY285" s="8"/>
      <c r="BZ285" s="8"/>
      <c r="CA285" s="8"/>
      <c r="CB285" s="8"/>
      <c r="CC285" s="8"/>
      <c r="CD285" s="8"/>
      <c r="CE285" s="8"/>
      <c r="CF285" s="8"/>
      <c r="CG285" s="8"/>
      <c r="CH285" s="8"/>
      <c r="CI285" s="8"/>
      <c r="CJ285" s="8"/>
      <c r="CK285" s="8"/>
      <c r="CL285" s="8"/>
      <c r="CM285" s="8"/>
      <c r="CN285" s="8"/>
      <c r="CO285" s="8"/>
      <c r="CP285" s="8"/>
      <c r="CQ285" s="8"/>
      <c r="CR285" s="8"/>
      <c r="CS285" s="8"/>
      <c r="CT285" s="8"/>
      <c r="CU285" s="8"/>
      <c r="CV285" s="8"/>
      <c r="CW285" s="8"/>
      <c r="CX285" s="8"/>
      <c r="CY285" s="8"/>
      <c r="CZ285" s="8"/>
      <c r="DA285" s="8"/>
      <c r="DB285" s="8"/>
      <c r="DC285" s="8"/>
      <c r="DD285" s="8"/>
      <c r="DE285" s="8"/>
      <c r="DF285" s="8"/>
      <c r="DG285" s="8"/>
      <c r="DH285" s="8"/>
      <c r="DI285" s="8"/>
      <c r="DJ285" s="8"/>
      <c r="DK285" s="8"/>
      <c r="DL285" s="8"/>
      <c r="DM285" s="8"/>
      <c r="DN285" s="8"/>
      <c r="DO285" s="8"/>
      <c r="DP285" s="8"/>
      <c r="DQ285" s="8"/>
      <c r="DR285" s="8"/>
      <c r="DS285" s="8"/>
      <c r="DT285" s="8"/>
      <c r="DU285" s="8"/>
      <c r="DV285" s="8"/>
      <c r="DW285" s="8"/>
      <c r="DX285" s="8"/>
      <c r="DY285" s="8"/>
      <c r="DZ285" s="8"/>
      <c r="EA285" s="8"/>
      <c r="EB285" s="8"/>
      <c r="EC285" s="8"/>
      <c r="ED285" s="8"/>
      <c r="EE285" s="8"/>
      <c r="EF285" s="8"/>
      <c r="EG285" s="8"/>
      <c r="EH285" s="8"/>
      <c r="EI285" s="8"/>
      <c r="EJ285" s="8"/>
      <c r="EK285" s="8"/>
      <c r="EL285" s="8"/>
      <c r="EM285" s="8"/>
      <c r="EN285" s="8"/>
      <c r="EO285" s="8"/>
      <c r="EP285" s="8"/>
      <c r="EQ285" s="8"/>
      <c r="ER285" s="8"/>
      <c r="ES285" s="8"/>
      <c r="ET285" s="8"/>
      <c r="EU285" s="8"/>
      <c r="EV285" s="8"/>
      <c r="EW285" s="8"/>
      <c r="EX285" s="8"/>
      <c r="EY285" s="8"/>
      <c r="EZ285" s="8"/>
      <c r="FA285" s="8"/>
      <c r="FB285" s="8"/>
      <c r="FC285" s="8"/>
      <c r="FD285" s="8"/>
      <c r="FE285" s="8"/>
      <c r="FF285" s="8"/>
      <c r="FG285" s="8"/>
      <c r="FH285" s="8"/>
      <c r="FI285" s="8"/>
      <c r="FJ285" s="8"/>
      <c r="FK285" s="8"/>
      <c r="FL285" s="8"/>
      <c r="FM285" s="8"/>
      <c r="FN285" s="8"/>
      <c r="FO285" s="8"/>
      <c r="FP285" s="8"/>
      <c r="FQ285" s="8"/>
      <c r="FR285" s="8"/>
      <c r="FS285" s="8"/>
      <c r="FT285" s="8"/>
      <c r="FU285" s="8"/>
      <c r="FV285" s="8"/>
      <c r="FW285" s="8"/>
      <c r="FX285" s="8"/>
      <c r="FY285" s="8"/>
      <c r="FZ285" s="8"/>
      <c r="GA285" s="8"/>
      <c r="GB285" s="8"/>
      <c r="GC285" s="8"/>
      <c r="GD285" s="8"/>
      <c r="GE285" s="8"/>
      <c r="GF285" s="8"/>
      <c r="GG285" s="8"/>
      <c r="GH285" s="8"/>
      <c r="GI285" s="8"/>
      <c r="GJ285" s="8"/>
      <c r="GK285" s="8"/>
      <c r="GL285" s="8"/>
      <c r="GM285" s="8"/>
      <c r="GN285" s="8"/>
      <c r="GO285" s="8"/>
      <c r="GP285" s="8"/>
      <c r="GQ285" s="8"/>
      <c r="GR285" s="8"/>
      <c r="GS285" s="8"/>
      <c r="GT285" s="8"/>
      <c r="GU285" s="8"/>
      <c r="GV285" s="8"/>
      <c r="GW285" s="8"/>
      <c r="GX285" s="8"/>
      <c r="GY285" s="8"/>
      <c r="GZ285" s="8"/>
      <c r="HA285" s="8"/>
      <c r="HB285" s="8"/>
      <c r="HC285" s="8"/>
      <c r="HD285" s="8"/>
      <c r="HE285" s="8"/>
      <c r="HF285" s="8"/>
      <c r="HG285" s="8"/>
      <c r="HH285" s="8"/>
      <c r="HI285" s="8"/>
      <c r="HJ285" s="8"/>
      <c r="HK285" s="8"/>
      <c r="HL285" s="8"/>
      <c r="HM285" s="8"/>
      <c r="HN285" s="8"/>
      <c r="HO285" s="8"/>
      <c r="HP285" s="8"/>
      <c r="HQ285" s="8"/>
      <c r="HR285" s="8"/>
      <c r="HS285" s="8"/>
      <c r="HT285" s="8"/>
      <c r="HU285" s="8"/>
      <c r="HV285" s="8"/>
      <c r="HW285" s="8"/>
      <c r="HX285" s="8"/>
      <c r="HY285" s="8"/>
      <c r="HZ285" s="8"/>
      <c r="IA285" s="8"/>
      <c r="IB285" s="8"/>
      <c r="IC285" s="8"/>
      <c r="ID285" s="8"/>
      <c r="IE285" s="8"/>
      <c r="IF285" s="8"/>
      <c r="IG285" s="8"/>
      <c r="IH285" s="8"/>
      <c r="II285" s="8"/>
      <c r="IJ285" s="8"/>
      <c r="IK285" s="8"/>
      <c r="IL285" s="8"/>
      <c r="IM285" s="8"/>
    </row>
    <row r="286" spans="6:247">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c r="BV286" s="8"/>
      <c r="BW286" s="8"/>
      <c r="BX286" s="8"/>
      <c r="BY286" s="8"/>
      <c r="BZ286" s="8"/>
      <c r="CA286" s="8"/>
      <c r="CB286" s="8"/>
      <c r="CC286" s="8"/>
      <c r="CD286" s="8"/>
      <c r="CE286" s="8"/>
      <c r="CF286" s="8"/>
      <c r="CG286" s="8"/>
      <c r="CH286" s="8"/>
      <c r="CI286" s="8"/>
      <c r="CJ286" s="8"/>
      <c r="CK286" s="8"/>
      <c r="CL286" s="8"/>
      <c r="CM286" s="8"/>
      <c r="CN286" s="8"/>
      <c r="CO286" s="8"/>
      <c r="CP286" s="8"/>
      <c r="CQ286" s="8"/>
      <c r="CR286" s="8"/>
      <c r="CS286" s="8"/>
      <c r="CT286" s="8"/>
      <c r="CU286" s="8"/>
      <c r="CV286" s="8"/>
      <c r="CW286" s="8"/>
      <c r="CX286" s="8"/>
      <c r="CY286" s="8"/>
      <c r="CZ286" s="8"/>
      <c r="DA286" s="8"/>
      <c r="DB286" s="8"/>
      <c r="DC286" s="8"/>
      <c r="DD286" s="8"/>
      <c r="DE286" s="8"/>
      <c r="DF286" s="8"/>
      <c r="DG286" s="8"/>
      <c r="DH286" s="8"/>
      <c r="DI286" s="8"/>
      <c r="DJ286" s="8"/>
      <c r="DK286" s="8"/>
      <c r="DL286" s="8"/>
      <c r="DM286" s="8"/>
      <c r="DN286" s="8"/>
      <c r="DO286" s="8"/>
      <c r="DP286" s="8"/>
      <c r="DQ286" s="8"/>
      <c r="DR286" s="8"/>
      <c r="DS286" s="8"/>
      <c r="DT286" s="8"/>
      <c r="DU286" s="8"/>
      <c r="DV286" s="8"/>
      <c r="DW286" s="8"/>
      <c r="DX286" s="8"/>
      <c r="DY286" s="8"/>
      <c r="DZ286" s="8"/>
      <c r="EA286" s="8"/>
      <c r="EB286" s="8"/>
      <c r="EC286" s="8"/>
      <c r="ED286" s="8"/>
      <c r="EE286" s="8"/>
      <c r="EF286" s="8"/>
      <c r="EG286" s="8"/>
      <c r="EH286" s="8"/>
      <c r="EI286" s="8"/>
      <c r="EJ286" s="8"/>
      <c r="EK286" s="8"/>
      <c r="EL286" s="8"/>
      <c r="EM286" s="8"/>
      <c r="EN286" s="8"/>
      <c r="EO286" s="8"/>
      <c r="EP286" s="8"/>
      <c r="EQ286" s="8"/>
      <c r="ER286" s="8"/>
      <c r="ES286" s="8"/>
      <c r="ET286" s="8"/>
      <c r="EU286" s="8"/>
      <c r="EV286" s="8"/>
      <c r="EW286" s="8"/>
      <c r="EX286" s="8"/>
      <c r="EY286" s="8"/>
      <c r="EZ286" s="8"/>
      <c r="FA286" s="8"/>
      <c r="FB286" s="8"/>
      <c r="FC286" s="8"/>
      <c r="FD286" s="8"/>
      <c r="FE286" s="8"/>
      <c r="FF286" s="8"/>
      <c r="FG286" s="8"/>
      <c r="FH286" s="8"/>
      <c r="FI286" s="8"/>
      <c r="FJ286" s="8"/>
      <c r="FK286" s="8"/>
      <c r="FL286" s="8"/>
      <c r="FM286" s="8"/>
      <c r="FN286" s="8"/>
      <c r="FO286" s="8"/>
      <c r="FP286" s="8"/>
      <c r="FQ286" s="8"/>
      <c r="FR286" s="8"/>
      <c r="FS286" s="8"/>
      <c r="FT286" s="8"/>
      <c r="FU286" s="8"/>
      <c r="FV286" s="8"/>
      <c r="FW286" s="8"/>
      <c r="FX286" s="8"/>
      <c r="FY286" s="8"/>
      <c r="FZ286" s="8"/>
      <c r="GA286" s="8"/>
      <c r="GB286" s="8"/>
      <c r="GC286" s="8"/>
      <c r="GD286" s="8"/>
      <c r="GE286" s="8"/>
      <c r="GF286" s="8"/>
      <c r="GG286" s="8"/>
      <c r="GH286" s="8"/>
      <c r="GI286" s="8"/>
      <c r="GJ286" s="8"/>
      <c r="GK286" s="8"/>
      <c r="GL286" s="8"/>
      <c r="GM286" s="8"/>
      <c r="GN286" s="8"/>
      <c r="GO286" s="8"/>
      <c r="GP286" s="8"/>
      <c r="GQ286" s="8"/>
      <c r="GR286" s="8"/>
      <c r="GS286" s="8"/>
      <c r="GT286" s="8"/>
      <c r="GU286" s="8"/>
      <c r="GV286" s="8"/>
      <c r="GW286" s="8"/>
      <c r="GX286" s="8"/>
      <c r="GY286" s="8"/>
      <c r="GZ286" s="8"/>
      <c r="HA286" s="8"/>
      <c r="HB286" s="8"/>
      <c r="HC286" s="8"/>
      <c r="HD286" s="8"/>
      <c r="HE286" s="8"/>
      <c r="HF286" s="8"/>
      <c r="HG286" s="8"/>
      <c r="HH286" s="8"/>
      <c r="HI286" s="8"/>
      <c r="HJ286" s="8"/>
      <c r="HK286" s="8"/>
      <c r="HL286" s="8"/>
      <c r="HM286" s="8"/>
      <c r="HN286" s="8"/>
      <c r="HO286" s="8"/>
      <c r="HP286" s="8"/>
      <c r="HQ286" s="8"/>
      <c r="HR286" s="8"/>
      <c r="HS286" s="8"/>
      <c r="HT286" s="8"/>
      <c r="HU286" s="8"/>
      <c r="HV286" s="8"/>
      <c r="HW286" s="8"/>
      <c r="HX286" s="8"/>
      <c r="HY286" s="8"/>
      <c r="HZ286" s="8"/>
      <c r="IA286" s="8"/>
      <c r="IB286" s="8"/>
      <c r="IC286" s="8"/>
      <c r="ID286" s="8"/>
      <c r="IE286" s="8"/>
      <c r="IF286" s="8"/>
      <c r="IG286" s="8"/>
      <c r="IH286" s="8"/>
      <c r="II286" s="8"/>
      <c r="IJ286" s="8"/>
      <c r="IK286" s="8"/>
      <c r="IL286" s="8"/>
      <c r="IM286" s="8"/>
    </row>
    <row r="287" spans="6:247">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c r="BR287" s="8"/>
      <c r="BS287" s="8"/>
      <c r="BT287" s="8"/>
      <c r="BU287" s="8"/>
      <c r="BV287" s="8"/>
      <c r="BW287" s="8"/>
      <c r="BX287" s="8"/>
      <c r="BY287" s="8"/>
      <c r="BZ287" s="8"/>
      <c r="CA287" s="8"/>
      <c r="CB287" s="8"/>
      <c r="CC287" s="8"/>
      <c r="CD287" s="8"/>
      <c r="CE287" s="8"/>
      <c r="CF287" s="8"/>
      <c r="CG287" s="8"/>
      <c r="CH287" s="8"/>
      <c r="CI287" s="8"/>
      <c r="CJ287" s="8"/>
      <c r="CK287" s="8"/>
      <c r="CL287" s="8"/>
      <c r="CM287" s="8"/>
      <c r="CN287" s="8"/>
      <c r="CO287" s="8"/>
      <c r="CP287" s="8"/>
      <c r="CQ287" s="8"/>
      <c r="CR287" s="8"/>
      <c r="CS287" s="8"/>
      <c r="CT287" s="8"/>
      <c r="CU287" s="8"/>
      <c r="CV287" s="8"/>
      <c r="CW287" s="8"/>
      <c r="CX287" s="8"/>
      <c r="CY287" s="8"/>
      <c r="CZ287" s="8"/>
      <c r="DA287" s="8"/>
      <c r="DB287" s="8"/>
      <c r="DC287" s="8"/>
      <c r="DD287" s="8"/>
      <c r="DE287" s="8"/>
      <c r="DF287" s="8"/>
      <c r="DG287" s="8"/>
      <c r="DH287" s="8"/>
      <c r="DI287" s="8"/>
      <c r="DJ287" s="8"/>
      <c r="DK287" s="8"/>
      <c r="DL287" s="8"/>
      <c r="DM287" s="8"/>
      <c r="DN287" s="8"/>
      <c r="DO287" s="8"/>
      <c r="DP287" s="8"/>
      <c r="DQ287" s="8"/>
      <c r="DR287" s="8"/>
      <c r="DS287" s="8"/>
      <c r="DT287" s="8"/>
      <c r="DU287" s="8"/>
      <c r="DV287" s="8"/>
      <c r="DW287" s="8"/>
      <c r="DX287" s="8"/>
      <c r="DY287" s="8"/>
      <c r="DZ287" s="8"/>
      <c r="EA287" s="8"/>
      <c r="EB287" s="8"/>
      <c r="EC287" s="8"/>
      <c r="ED287" s="8"/>
      <c r="EE287" s="8"/>
      <c r="EF287" s="8"/>
      <c r="EG287" s="8"/>
      <c r="EH287" s="8"/>
      <c r="EI287" s="8"/>
      <c r="EJ287" s="8"/>
      <c r="EK287" s="8"/>
      <c r="EL287" s="8"/>
      <c r="EM287" s="8"/>
      <c r="EN287" s="8"/>
      <c r="EO287" s="8"/>
      <c r="EP287" s="8"/>
      <c r="EQ287" s="8"/>
      <c r="ER287" s="8"/>
      <c r="ES287" s="8"/>
      <c r="ET287" s="8"/>
      <c r="EU287" s="8"/>
      <c r="EV287" s="8"/>
      <c r="EW287" s="8"/>
      <c r="EX287" s="8"/>
      <c r="EY287" s="8"/>
      <c r="EZ287" s="8"/>
      <c r="FA287" s="8"/>
      <c r="FB287" s="8"/>
      <c r="FC287" s="8"/>
      <c r="FD287" s="8"/>
      <c r="FE287" s="8"/>
      <c r="FF287" s="8"/>
      <c r="FG287" s="8"/>
      <c r="FH287" s="8"/>
      <c r="FI287" s="8"/>
      <c r="FJ287" s="8"/>
      <c r="FK287" s="8"/>
      <c r="FL287" s="8"/>
      <c r="FM287" s="8"/>
      <c r="FN287" s="8"/>
      <c r="FO287" s="8"/>
      <c r="FP287" s="8"/>
      <c r="FQ287" s="8"/>
      <c r="FR287" s="8"/>
      <c r="FS287" s="8"/>
      <c r="FT287" s="8"/>
      <c r="FU287" s="8"/>
      <c r="FV287" s="8"/>
      <c r="FW287" s="8"/>
      <c r="FX287" s="8"/>
      <c r="FY287" s="8"/>
      <c r="FZ287" s="8"/>
      <c r="GA287" s="8"/>
      <c r="GB287" s="8"/>
      <c r="GC287" s="8"/>
      <c r="GD287" s="8"/>
      <c r="GE287" s="8"/>
      <c r="GF287" s="8"/>
      <c r="GG287" s="8"/>
      <c r="GH287" s="8"/>
      <c r="GI287" s="8"/>
      <c r="GJ287" s="8"/>
      <c r="GK287" s="8"/>
      <c r="GL287" s="8"/>
      <c r="GM287" s="8"/>
      <c r="GN287" s="8"/>
      <c r="GO287" s="8"/>
      <c r="GP287" s="8"/>
      <c r="GQ287" s="8"/>
      <c r="GR287" s="8"/>
      <c r="GS287" s="8"/>
      <c r="GT287" s="8"/>
      <c r="GU287" s="8"/>
      <c r="GV287" s="8"/>
      <c r="GW287" s="8"/>
      <c r="GX287" s="8"/>
      <c r="GY287" s="8"/>
      <c r="GZ287" s="8"/>
      <c r="HA287" s="8"/>
      <c r="HB287" s="8"/>
      <c r="HC287" s="8"/>
      <c r="HD287" s="8"/>
      <c r="HE287" s="8"/>
      <c r="HF287" s="8"/>
      <c r="HG287" s="8"/>
      <c r="HH287" s="8"/>
      <c r="HI287" s="8"/>
      <c r="HJ287" s="8"/>
      <c r="HK287" s="8"/>
      <c r="HL287" s="8"/>
      <c r="HM287" s="8"/>
      <c r="HN287" s="8"/>
      <c r="HO287" s="8"/>
      <c r="HP287" s="8"/>
      <c r="HQ287" s="8"/>
      <c r="HR287" s="8"/>
      <c r="HS287" s="8"/>
      <c r="HT287" s="8"/>
      <c r="HU287" s="8"/>
      <c r="HV287" s="8"/>
      <c r="HW287" s="8"/>
      <c r="HX287" s="8"/>
      <c r="HY287" s="8"/>
      <c r="HZ287" s="8"/>
      <c r="IA287" s="8"/>
      <c r="IB287" s="8"/>
      <c r="IC287" s="8"/>
      <c r="ID287" s="8"/>
      <c r="IE287" s="8"/>
      <c r="IF287" s="8"/>
      <c r="IG287" s="8"/>
      <c r="IH287" s="8"/>
      <c r="II287" s="8"/>
      <c r="IJ287" s="8"/>
      <c r="IK287" s="8"/>
      <c r="IL287" s="8"/>
      <c r="IM287" s="8"/>
    </row>
    <row r="288" spans="6:247">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c r="BR288" s="8"/>
      <c r="BS288" s="8"/>
      <c r="BT288" s="8"/>
      <c r="BU288" s="8"/>
      <c r="BV288" s="8"/>
      <c r="BW288" s="8"/>
      <c r="BX288" s="8"/>
      <c r="BY288" s="8"/>
      <c r="BZ288" s="8"/>
      <c r="CA288" s="8"/>
      <c r="CB288" s="8"/>
      <c r="CC288" s="8"/>
      <c r="CD288" s="8"/>
      <c r="CE288" s="8"/>
      <c r="CF288" s="8"/>
      <c r="CG288" s="8"/>
      <c r="CH288" s="8"/>
      <c r="CI288" s="8"/>
      <c r="CJ288" s="8"/>
      <c r="CK288" s="8"/>
      <c r="CL288" s="8"/>
      <c r="CM288" s="8"/>
      <c r="CN288" s="8"/>
      <c r="CO288" s="8"/>
      <c r="CP288" s="8"/>
      <c r="CQ288" s="8"/>
      <c r="CR288" s="8"/>
      <c r="CS288" s="8"/>
      <c r="CT288" s="8"/>
      <c r="CU288" s="8"/>
      <c r="CV288" s="8"/>
      <c r="CW288" s="8"/>
      <c r="CX288" s="8"/>
      <c r="CY288" s="8"/>
      <c r="CZ288" s="8"/>
      <c r="DA288" s="8"/>
      <c r="DB288" s="8"/>
      <c r="DC288" s="8"/>
      <c r="DD288" s="8"/>
      <c r="DE288" s="8"/>
      <c r="DF288" s="8"/>
      <c r="DG288" s="8"/>
      <c r="DH288" s="8"/>
      <c r="DI288" s="8"/>
      <c r="DJ288" s="8"/>
      <c r="DK288" s="8"/>
      <c r="DL288" s="8"/>
      <c r="DM288" s="8"/>
      <c r="DN288" s="8"/>
      <c r="DO288" s="8"/>
      <c r="DP288" s="8"/>
      <c r="DQ288" s="8"/>
      <c r="DR288" s="8"/>
      <c r="DS288" s="8"/>
      <c r="DT288" s="8"/>
      <c r="DU288" s="8"/>
      <c r="DV288" s="8"/>
      <c r="DW288" s="8"/>
      <c r="DX288" s="8"/>
      <c r="DY288" s="8"/>
      <c r="DZ288" s="8"/>
      <c r="EA288" s="8"/>
      <c r="EB288" s="8"/>
      <c r="EC288" s="8"/>
      <c r="ED288" s="8"/>
      <c r="EE288" s="8"/>
      <c r="EF288" s="8"/>
      <c r="EG288" s="8"/>
      <c r="EH288" s="8"/>
      <c r="EI288" s="8"/>
      <c r="EJ288" s="8"/>
      <c r="EK288" s="8"/>
      <c r="EL288" s="8"/>
      <c r="EM288" s="8"/>
      <c r="EN288" s="8"/>
      <c r="EO288" s="8"/>
      <c r="EP288" s="8"/>
      <c r="EQ288" s="8"/>
      <c r="ER288" s="8"/>
      <c r="ES288" s="8"/>
      <c r="ET288" s="8"/>
      <c r="EU288" s="8"/>
      <c r="EV288" s="8"/>
      <c r="EW288" s="8"/>
      <c r="EX288" s="8"/>
      <c r="EY288" s="8"/>
      <c r="EZ288" s="8"/>
      <c r="FA288" s="8"/>
      <c r="FB288" s="8"/>
      <c r="FC288" s="8"/>
      <c r="FD288" s="8"/>
      <c r="FE288" s="8"/>
      <c r="FF288" s="8"/>
      <c r="FG288" s="8"/>
      <c r="FH288" s="8"/>
      <c r="FI288" s="8"/>
      <c r="FJ288" s="8"/>
      <c r="FK288" s="8"/>
      <c r="FL288" s="8"/>
      <c r="FM288" s="8"/>
      <c r="FN288" s="8"/>
      <c r="FO288" s="8"/>
      <c r="FP288" s="8"/>
      <c r="FQ288" s="8"/>
      <c r="FR288" s="8"/>
      <c r="FS288" s="8"/>
      <c r="FT288" s="8"/>
      <c r="FU288" s="8"/>
      <c r="FV288" s="8"/>
      <c r="FW288" s="8"/>
      <c r="FX288" s="8"/>
      <c r="FY288" s="8"/>
      <c r="FZ288" s="8"/>
      <c r="GA288" s="8"/>
      <c r="GB288" s="8"/>
      <c r="GC288" s="8"/>
      <c r="GD288" s="8"/>
      <c r="GE288" s="8"/>
      <c r="GF288" s="8"/>
      <c r="GG288" s="8"/>
      <c r="GH288" s="8"/>
      <c r="GI288" s="8"/>
      <c r="GJ288" s="8"/>
      <c r="GK288" s="8"/>
      <c r="GL288" s="8"/>
      <c r="GM288" s="8"/>
      <c r="GN288" s="8"/>
      <c r="GO288" s="8"/>
      <c r="GP288" s="8"/>
      <c r="GQ288" s="8"/>
      <c r="GR288" s="8"/>
      <c r="GS288" s="8"/>
      <c r="GT288" s="8"/>
      <c r="GU288" s="8"/>
      <c r="GV288" s="8"/>
      <c r="GW288" s="8"/>
      <c r="GX288" s="8"/>
      <c r="GY288" s="8"/>
      <c r="GZ288" s="8"/>
      <c r="HA288" s="8"/>
      <c r="HB288" s="8"/>
      <c r="HC288" s="8"/>
      <c r="HD288" s="8"/>
      <c r="HE288" s="8"/>
      <c r="HF288" s="8"/>
      <c r="HG288" s="8"/>
      <c r="HH288" s="8"/>
      <c r="HI288" s="8"/>
      <c r="HJ288" s="8"/>
      <c r="HK288" s="8"/>
      <c r="HL288" s="8"/>
      <c r="HM288" s="8"/>
      <c r="HN288" s="8"/>
      <c r="HO288" s="8"/>
      <c r="HP288" s="8"/>
      <c r="HQ288" s="8"/>
      <c r="HR288" s="8"/>
      <c r="HS288" s="8"/>
      <c r="HT288" s="8"/>
      <c r="HU288" s="8"/>
      <c r="HV288" s="8"/>
      <c r="HW288" s="8"/>
      <c r="HX288" s="8"/>
      <c r="HY288" s="8"/>
      <c r="HZ288" s="8"/>
      <c r="IA288" s="8"/>
      <c r="IB288" s="8"/>
      <c r="IC288" s="8"/>
      <c r="ID288" s="8"/>
      <c r="IE288" s="8"/>
      <c r="IF288" s="8"/>
      <c r="IG288" s="8"/>
      <c r="IH288" s="8"/>
      <c r="II288" s="8"/>
      <c r="IJ288" s="8"/>
      <c r="IK288" s="8"/>
      <c r="IL288" s="8"/>
      <c r="IM288" s="8"/>
    </row>
    <row r="289" spans="6:247">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8"/>
      <c r="BS289" s="8"/>
      <c r="BT289" s="8"/>
      <c r="BU289" s="8"/>
      <c r="BV289" s="8"/>
      <c r="BW289" s="8"/>
      <c r="BX289" s="8"/>
      <c r="BY289" s="8"/>
      <c r="BZ289" s="8"/>
      <c r="CA289" s="8"/>
      <c r="CB289" s="8"/>
      <c r="CC289" s="8"/>
      <c r="CD289" s="8"/>
      <c r="CE289" s="8"/>
      <c r="CF289" s="8"/>
      <c r="CG289" s="8"/>
      <c r="CH289" s="8"/>
      <c r="CI289" s="8"/>
      <c r="CJ289" s="8"/>
      <c r="CK289" s="8"/>
      <c r="CL289" s="8"/>
      <c r="CM289" s="8"/>
      <c r="CN289" s="8"/>
      <c r="CO289" s="8"/>
      <c r="CP289" s="8"/>
      <c r="CQ289" s="8"/>
      <c r="CR289" s="8"/>
      <c r="CS289" s="8"/>
      <c r="CT289" s="8"/>
      <c r="CU289" s="8"/>
      <c r="CV289" s="8"/>
      <c r="CW289" s="8"/>
      <c r="CX289" s="8"/>
      <c r="CY289" s="8"/>
      <c r="CZ289" s="8"/>
      <c r="DA289" s="8"/>
      <c r="DB289" s="8"/>
      <c r="DC289" s="8"/>
      <c r="DD289" s="8"/>
      <c r="DE289" s="8"/>
      <c r="DF289" s="8"/>
      <c r="DG289" s="8"/>
      <c r="DH289" s="8"/>
      <c r="DI289" s="8"/>
      <c r="DJ289" s="8"/>
      <c r="DK289" s="8"/>
      <c r="DL289" s="8"/>
      <c r="DM289" s="8"/>
      <c r="DN289" s="8"/>
      <c r="DO289" s="8"/>
      <c r="DP289" s="8"/>
      <c r="DQ289" s="8"/>
      <c r="DR289" s="8"/>
      <c r="DS289" s="8"/>
      <c r="DT289" s="8"/>
      <c r="DU289" s="8"/>
      <c r="DV289" s="8"/>
      <c r="DW289" s="8"/>
      <c r="DX289" s="8"/>
      <c r="DY289" s="8"/>
      <c r="DZ289" s="8"/>
      <c r="EA289" s="8"/>
      <c r="EB289" s="8"/>
      <c r="EC289" s="8"/>
      <c r="ED289" s="8"/>
      <c r="EE289" s="8"/>
      <c r="EF289" s="8"/>
      <c r="EG289" s="8"/>
      <c r="EH289" s="8"/>
      <c r="EI289" s="8"/>
      <c r="EJ289" s="8"/>
      <c r="EK289" s="8"/>
      <c r="EL289" s="8"/>
      <c r="EM289" s="8"/>
      <c r="EN289" s="8"/>
      <c r="EO289" s="8"/>
      <c r="EP289" s="8"/>
      <c r="EQ289" s="8"/>
      <c r="ER289" s="8"/>
      <c r="ES289" s="8"/>
      <c r="ET289" s="8"/>
      <c r="EU289" s="8"/>
      <c r="EV289" s="8"/>
      <c r="EW289" s="8"/>
      <c r="EX289" s="8"/>
      <c r="EY289" s="8"/>
      <c r="EZ289" s="8"/>
      <c r="FA289" s="8"/>
      <c r="FB289" s="8"/>
      <c r="FC289" s="8"/>
      <c r="FD289" s="8"/>
      <c r="FE289" s="8"/>
      <c r="FF289" s="8"/>
      <c r="FG289" s="8"/>
      <c r="FH289" s="8"/>
      <c r="FI289" s="8"/>
      <c r="FJ289" s="8"/>
      <c r="FK289" s="8"/>
      <c r="FL289" s="8"/>
      <c r="FM289" s="8"/>
      <c r="FN289" s="8"/>
      <c r="FO289" s="8"/>
      <c r="FP289" s="8"/>
      <c r="FQ289" s="8"/>
      <c r="FR289" s="8"/>
      <c r="FS289" s="8"/>
      <c r="FT289" s="8"/>
      <c r="FU289" s="8"/>
      <c r="FV289" s="8"/>
      <c r="FW289" s="8"/>
      <c r="FX289" s="8"/>
      <c r="FY289" s="8"/>
      <c r="FZ289" s="8"/>
      <c r="GA289" s="8"/>
      <c r="GB289" s="8"/>
      <c r="GC289" s="8"/>
      <c r="GD289" s="8"/>
      <c r="GE289" s="8"/>
      <c r="GF289" s="8"/>
      <c r="GG289" s="8"/>
      <c r="GH289" s="8"/>
      <c r="GI289" s="8"/>
      <c r="GJ289" s="8"/>
      <c r="GK289" s="8"/>
      <c r="GL289" s="8"/>
      <c r="GM289" s="8"/>
      <c r="GN289" s="8"/>
      <c r="GO289" s="8"/>
      <c r="GP289" s="8"/>
      <c r="GQ289" s="8"/>
      <c r="GR289" s="8"/>
      <c r="GS289" s="8"/>
      <c r="GT289" s="8"/>
      <c r="GU289" s="8"/>
      <c r="GV289" s="8"/>
      <c r="GW289" s="8"/>
      <c r="GX289" s="8"/>
      <c r="GY289" s="8"/>
      <c r="GZ289" s="8"/>
      <c r="HA289" s="8"/>
      <c r="HB289" s="8"/>
      <c r="HC289" s="8"/>
      <c r="HD289" s="8"/>
      <c r="HE289" s="8"/>
      <c r="HF289" s="8"/>
      <c r="HG289" s="8"/>
      <c r="HH289" s="8"/>
      <c r="HI289" s="8"/>
      <c r="HJ289" s="8"/>
      <c r="HK289" s="8"/>
      <c r="HL289" s="8"/>
      <c r="HM289" s="8"/>
      <c r="HN289" s="8"/>
      <c r="HO289" s="8"/>
      <c r="HP289" s="8"/>
      <c r="HQ289" s="8"/>
      <c r="HR289" s="8"/>
      <c r="HS289" s="8"/>
      <c r="HT289" s="8"/>
      <c r="HU289" s="8"/>
      <c r="HV289" s="8"/>
      <c r="HW289" s="8"/>
      <c r="HX289" s="8"/>
      <c r="HY289" s="8"/>
      <c r="HZ289" s="8"/>
      <c r="IA289" s="8"/>
      <c r="IB289" s="8"/>
      <c r="IC289" s="8"/>
      <c r="ID289" s="8"/>
      <c r="IE289" s="8"/>
      <c r="IF289" s="8"/>
      <c r="IG289" s="8"/>
      <c r="IH289" s="8"/>
      <c r="II289" s="8"/>
      <c r="IJ289" s="8"/>
      <c r="IK289" s="8"/>
      <c r="IL289" s="8"/>
      <c r="IM289" s="8"/>
    </row>
    <row r="290" spans="6:247">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c r="BR290" s="8"/>
      <c r="BS290" s="8"/>
      <c r="BT290" s="8"/>
      <c r="BU290" s="8"/>
      <c r="BV290" s="8"/>
      <c r="BW290" s="8"/>
      <c r="BX290" s="8"/>
      <c r="BY290" s="8"/>
      <c r="BZ290" s="8"/>
      <c r="CA290" s="8"/>
      <c r="CB290" s="8"/>
      <c r="CC290" s="8"/>
      <c r="CD290" s="8"/>
      <c r="CE290" s="8"/>
      <c r="CF290" s="8"/>
      <c r="CG290" s="8"/>
      <c r="CH290" s="8"/>
      <c r="CI290" s="8"/>
      <c r="CJ290" s="8"/>
      <c r="CK290" s="8"/>
      <c r="CL290" s="8"/>
      <c r="CM290" s="8"/>
      <c r="CN290" s="8"/>
      <c r="CO290" s="8"/>
      <c r="CP290" s="8"/>
      <c r="CQ290" s="8"/>
      <c r="CR290" s="8"/>
      <c r="CS290" s="8"/>
      <c r="CT290" s="8"/>
      <c r="CU290" s="8"/>
      <c r="CV290" s="8"/>
      <c r="CW290" s="8"/>
      <c r="CX290" s="8"/>
      <c r="CY290" s="8"/>
      <c r="CZ290" s="8"/>
      <c r="DA290" s="8"/>
      <c r="DB290" s="8"/>
      <c r="DC290" s="8"/>
      <c r="DD290" s="8"/>
      <c r="DE290" s="8"/>
      <c r="DF290" s="8"/>
      <c r="DG290" s="8"/>
      <c r="DH290" s="8"/>
      <c r="DI290" s="8"/>
      <c r="DJ290" s="8"/>
      <c r="DK290" s="8"/>
      <c r="DL290" s="8"/>
      <c r="DM290" s="8"/>
      <c r="DN290" s="8"/>
      <c r="DO290" s="8"/>
      <c r="DP290" s="8"/>
      <c r="DQ290" s="8"/>
      <c r="DR290" s="8"/>
      <c r="DS290" s="8"/>
      <c r="DT290" s="8"/>
      <c r="DU290" s="8"/>
      <c r="DV290" s="8"/>
      <c r="DW290" s="8"/>
      <c r="DX290" s="8"/>
      <c r="DY290" s="8"/>
      <c r="DZ290" s="8"/>
      <c r="EA290" s="8"/>
      <c r="EB290" s="8"/>
      <c r="EC290" s="8"/>
      <c r="ED290" s="8"/>
      <c r="EE290" s="8"/>
      <c r="EF290" s="8"/>
      <c r="EG290" s="8"/>
      <c r="EH290" s="8"/>
      <c r="EI290" s="8"/>
      <c r="EJ290" s="8"/>
      <c r="EK290" s="8"/>
      <c r="EL290" s="8"/>
      <c r="EM290" s="8"/>
      <c r="EN290" s="8"/>
      <c r="EO290" s="8"/>
      <c r="EP290" s="8"/>
      <c r="EQ290" s="8"/>
      <c r="ER290" s="8"/>
      <c r="ES290" s="8"/>
      <c r="ET290" s="8"/>
      <c r="EU290" s="8"/>
      <c r="EV290" s="8"/>
      <c r="EW290" s="8"/>
      <c r="EX290" s="8"/>
      <c r="EY290" s="8"/>
      <c r="EZ290" s="8"/>
      <c r="FA290" s="8"/>
      <c r="FB290" s="8"/>
      <c r="FC290" s="8"/>
      <c r="FD290" s="8"/>
      <c r="FE290" s="8"/>
      <c r="FF290" s="8"/>
      <c r="FG290" s="8"/>
      <c r="FH290" s="8"/>
      <c r="FI290" s="8"/>
      <c r="FJ290" s="8"/>
      <c r="FK290" s="8"/>
      <c r="FL290" s="8"/>
      <c r="FM290" s="8"/>
      <c r="FN290" s="8"/>
      <c r="FO290" s="8"/>
      <c r="FP290" s="8"/>
      <c r="FQ290" s="8"/>
      <c r="FR290" s="8"/>
      <c r="FS290" s="8"/>
      <c r="FT290" s="8"/>
      <c r="FU290" s="8"/>
      <c r="FV290" s="8"/>
      <c r="FW290" s="8"/>
      <c r="FX290" s="8"/>
      <c r="FY290" s="8"/>
      <c r="FZ290" s="8"/>
      <c r="GA290" s="8"/>
      <c r="GB290" s="8"/>
      <c r="GC290" s="8"/>
      <c r="GD290" s="8"/>
      <c r="GE290" s="8"/>
      <c r="GF290" s="8"/>
      <c r="GG290" s="8"/>
      <c r="GH290" s="8"/>
      <c r="GI290" s="8"/>
      <c r="GJ290" s="8"/>
      <c r="GK290" s="8"/>
      <c r="GL290" s="8"/>
      <c r="GM290" s="8"/>
      <c r="GN290" s="8"/>
      <c r="GO290" s="8"/>
      <c r="GP290" s="8"/>
      <c r="GQ290" s="8"/>
      <c r="GR290" s="8"/>
      <c r="GS290" s="8"/>
      <c r="GT290" s="8"/>
      <c r="GU290" s="8"/>
      <c r="GV290" s="8"/>
      <c r="GW290" s="8"/>
      <c r="GX290" s="8"/>
      <c r="GY290" s="8"/>
      <c r="GZ290" s="8"/>
      <c r="HA290" s="8"/>
      <c r="HB290" s="8"/>
      <c r="HC290" s="8"/>
      <c r="HD290" s="8"/>
      <c r="HE290" s="8"/>
      <c r="HF290" s="8"/>
      <c r="HG290" s="8"/>
      <c r="HH290" s="8"/>
      <c r="HI290" s="8"/>
      <c r="HJ290" s="8"/>
      <c r="HK290" s="8"/>
      <c r="HL290" s="8"/>
      <c r="HM290" s="8"/>
      <c r="HN290" s="8"/>
      <c r="HO290" s="8"/>
      <c r="HP290" s="8"/>
      <c r="HQ290" s="8"/>
      <c r="HR290" s="8"/>
      <c r="HS290" s="8"/>
      <c r="HT290" s="8"/>
      <c r="HU290" s="8"/>
      <c r="HV290" s="8"/>
      <c r="HW290" s="8"/>
      <c r="HX290" s="8"/>
      <c r="HY290" s="8"/>
      <c r="HZ290" s="8"/>
      <c r="IA290" s="8"/>
      <c r="IB290" s="8"/>
      <c r="IC290" s="8"/>
      <c r="ID290" s="8"/>
      <c r="IE290" s="8"/>
      <c r="IF290" s="8"/>
      <c r="IG290" s="8"/>
      <c r="IH290" s="8"/>
      <c r="II290" s="8"/>
      <c r="IJ290" s="8"/>
      <c r="IK290" s="8"/>
      <c r="IL290" s="8"/>
      <c r="IM290" s="8"/>
    </row>
    <row r="291" spans="6:247">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c r="BV291" s="8"/>
      <c r="BW291" s="8"/>
      <c r="BX291" s="8"/>
      <c r="BY291" s="8"/>
      <c r="BZ291" s="8"/>
      <c r="CA291" s="8"/>
      <c r="CB291" s="8"/>
      <c r="CC291" s="8"/>
      <c r="CD291" s="8"/>
      <c r="CE291" s="8"/>
      <c r="CF291" s="8"/>
      <c r="CG291" s="8"/>
      <c r="CH291" s="8"/>
      <c r="CI291" s="8"/>
      <c r="CJ291" s="8"/>
      <c r="CK291" s="8"/>
      <c r="CL291" s="8"/>
      <c r="CM291" s="8"/>
      <c r="CN291" s="8"/>
      <c r="CO291" s="8"/>
      <c r="CP291" s="8"/>
      <c r="CQ291" s="8"/>
      <c r="CR291" s="8"/>
      <c r="CS291" s="8"/>
      <c r="CT291" s="8"/>
      <c r="CU291" s="8"/>
      <c r="CV291" s="8"/>
      <c r="CW291" s="8"/>
      <c r="CX291" s="8"/>
      <c r="CY291" s="8"/>
      <c r="CZ291" s="8"/>
      <c r="DA291" s="8"/>
      <c r="DB291" s="8"/>
      <c r="DC291" s="8"/>
      <c r="DD291" s="8"/>
      <c r="DE291" s="8"/>
      <c r="DF291" s="8"/>
      <c r="DG291" s="8"/>
      <c r="DH291" s="8"/>
      <c r="DI291" s="8"/>
      <c r="DJ291" s="8"/>
      <c r="DK291" s="8"/>
      <c r="DL291" s="8"/>
      <c r="DM291" s="8"/>
      <c r="DN291" s="8"/>
      <c r="DO291" s="8"/>
      <c r="DP291" s="8"/>
      <c r="DQ291" s="8"/>
      <c r="DR291" s="8"/>
      <c r="DS291" s="8"/>
      <c r="DT291" s="8"/>
      <c r="DU291" s="8"/>
      <c r="DV291" s="8"/>
      <c r="DW291" s="8"/>
      <c r="DX291" s="8"/>
      <c r="DY291" s="8"/>
      <c r="DZ291" s="8"/>
      <c r="EA291" s="8"/>
      <c r="EB291" s="8"/>
      <c r="EC291" s="8"/>
      <c r="ED291" s="8"/>
      <c r="EE291" s="8"/>
      <c r="EF291" s="8"/>
      <c r="EG291" s="8"/>
      <c r="EH291" s="8"/>
      <c r="EI291" s="8"/>
      <c r="EJ291" s="8"/>
      <c r="EK291" s="8"/>
      <c r="EL291" s="8"/>
      <c r="EM291" s="8"/>
      <c r="EN291" s="8"/>
      <c r="EO291" s="8"/>
      <c r="EP291" s="8"/>
      <c r="EQ291" s="8"/>
      <c r="ER291" s="8"/>
      <c r="ES291" s="8"/>
      <c r="ET291" s="8"/>
      <c r="EU291" s="8"/>
      <c r="EV291" s="8"/>
      <c r="EW291" s="8"/>
      <c r="EX291" s="8"/>
      <c r="EY291" s="8"/>
      <c r="EZ291" s="8"/>
      <c r="FA291" s="8"/>
      <c r="FB291" s="8"/>
      <c r="FC291" s="8"/>
      <c r="FD291" s="8"/>
      <c r="FE291" s="8"/>
      <c r="FF291" s="8"/>
      <c r="FG291" s="8"/>
      <c r="FH291" s="8"/>
      <c r="FI291" s="8"/>
      <c r="FJ291" s="8"/>
      <c r="FK291" s="8"/>
      <c r="FL291" s="8"/>
      <c r="FM291" s="8"/>
      <c r="FN291" s="8"/>
      <c r="FO291" s="8"/>
      <c r="FP291" s="8"/>
      <c r="FQ291" s="8"/>
      <c r="FR291" s="8"/>
      <c r="FS291" s="8"/>
      <c r="FT291" s="8"/>
      <c r="FU291" s="8"/>
      <c r="FV291" s="8"/>
      <c r="FW291" s="8"/>
      <c r="FX291" s="8"/>
      <c r="FY291" s="8"/>
      <c r="FZ291" s="8"/>
      <c r="GA291" s="8"/>
      <c r="GB291" s="8"/>
      <c r="GC291" s="8"/>
      <c r="GD291" s="8"/>
      <c r="GE291" s="8"/>
      <c r="GF291" s="8"/>
      <c r="GG291" s="8"/>
      <c r="GH291" s="8"/>
      <c r="GI291" s="8"/>
      <c r="GJ291" s="8"/>
      <c r="GK291" s="8"/>
      <c r="GL291" s="8"/>
      <c r="GM291" s="8"/>
      <c r="GN291" s="8"/>
      <c r="GO291" s="8"/>
      <c r="GP291" s="8"/>
      <c r="GQ291" s="8"/>
      <c r="GR291" s="8"/>
      <c r="GS291" s="8"/>
      <c r="GT291" s="8"/>
      <c r="GU291" s="8"/>
      <c r="GV291" s="8"/>
      <c r="GW291" s="8"/>
      <c r="GX291" s="8"/>
      <c r="GY291" s="8"/>
      <c r="GZ291" s="8"/>
      <c r="HA291" s="8"/>
      <c r="HB291" s="8"/>
      <c r="HC291" s="8"/>
      <c r="HD291" s="8"/>
      <c r="HE291" s="8"/>
      <c r="HF291" s="8"/>
      <c r="HG291" s="8"/>
      <c r="HH291" s="8"/>
      <c r="HI291" s="8"/>
      <c r="HJ291" s="8"/>
      <c r="HK291" s="8"/>
      <c r="HL291" s="8"/>
      <c r="HM291" s="8"/>
      <c r="HN291" s="8"/>
      <c r="HO291" s="8"/>
      <c r="HP291" s="8"/>
      <c r="HQ291" s="8"/>
      <c r="HR291" s="8"/>
      <c r="HS291" s="8"/>
      <c r="HT291" s="8"/>
      <c r="HU291" s="8"/>
      <c r="HV291" s="8"/>
      <c r="HW291" s="8"/>
      <c r="HX291" s="8"/>
      <c r="HY291" s="8"/>
      <c r="HZ291" s="8"/>
      <c r="IA291" s="8"/>
      <c r="IB291" s="8"/>
      <c r="IC291" s="8"/>
      <c r="ID291" s="8"/>
      <c r="IE291" s="8"/>
      <c r="IF291" s="8"/>
      <c r="IG291" s="8"/>
      <c r="IH291" s="8"/>
      <c r="II291" s="8"/>
      <c r="IJ291" s="8"/>
      <c r="IK291" s="8"/>
      <c r="IL291" s="8"/>
      <c r="IM291" s="8"/>
    </row>
    <row r="292" spans="6:247">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c r="BN292" s="8"/>
      <c r="BO292" s="8"/>
      <c r="BP292" s="8"/>
      <c r="BQ292" s="8"/>
      <c r="BR292" s="8"/>
      <c r="BS292" s="8"/>
      <c r="BT292" s="8"/>
      <c r="BU292" s="8"/>
      <c r="BV292" s="8"/>
      <c r="BW292" s="8"/>
      <c r="BX292" s="8"/>
      <c r="BY292" s="8"/>
      <c r="BZ292" s="8"/>
      <c r="CA292" s="8"/>
      <c r="CB292" s="8"/>
      <c r="CC292" s="8"/>
      <c r="CD292" s="8"/>
      <c r="CE292" s="8"/>
      <c r="CF292" s="8"/>
      <c r="CG292" s="8"/>
      <c r="CH292" s="8"/>
      <c r="CI292" s="8"/>
      <c r="CJ292" s="8"/>
      <c r="CK292" s="8"/>
      <c r="CL292" s="8"/>
      <c r="CM292" s="8"/>
      <c r="CN292" s="8"/>
      <c r="CO292" s="8"/>
      <c r="CP292" s="8"/>
      <c r="CQ292" s="8"/>
      <c r="CR292" s="8"/>
      <c r="CS292" s="8"/>
      <c r="CT292" s="8"/>
      <c r="CU292" s="8"/>
      <c r="CV292" s="8"/>
      <c r="CW292" s="8"/>
      <c r="CX292" s="8"/>
      <c r="CY292" s="8"/>
      <c r="CZ292" s="8"/>
      <c r="DA292" s="8"/>
      <c r="DB292" s="8"/>
      <c r="DC292" s="8"/>
      <c r="DD292" s="8"/>
      <c r="DE292" s="8"/>
      <c r="DF292" s="8"/>
      <c r="DG292" s="8"/>
      <c r="DH292" s="8"/>
      <c r="DI292" s="8"/>
      <c r="DJ292" s="8"/>
      <c r="DK292" s="8"/>
      <c r="DL292" s="8"/>
      <c r="DM292" s="8"/>
      <c r="DN292" s="8"/>
      <c r="DO292" s="8"/>
      <c r="DP292" s="8"/>
      <c r="DQ292" s="8"/>
      <c r="DR292" s="8"/>
      <c r="DS292" s="8"/>
      <c r="DT292" s="8"/>
      <c r="DU292" s="8"/>
      <c r="DV292" s="8"/>
      <c r="DW292" s="8"/>
      <c r="DX292" s="8"/>
      <c r="DY292" s="8"/>
      <c r="DZ292" s="8"/>
      <c r="EA292" s="8"/>
      <c r="EB292" s="8"/>
      <c r="EC292" s="8"/>
      <c r="ED292" s="8"/>
      <c r="EE292" s="8"/>
      <c r="EF292" s="8"/>
      <c r="EG292" s="8"/>
      <c r="EH292" s="8"/>
      <c r="EI292" s="8"/>
      <c r="EJ292" s="8"/>
      <c r="EK292" s="8"/>
      <c r="EL292" s="8"/>
      <c r="EM292" s="8"/>
      <c r="EN292" s="8"/>
      <c r="EO292" s="8"/>
      <c r="EP292" s="8"/>
      <c r="EQ292" s="8"/>
      <c r="ER292" s="8"/>
      <c r="ES292" s="8"/>
      <c r="ET292" s="8"/>
      <c r="EU292" s="8"/>
      <c r="EV292" s="8"/>
      <c r="EW292" s="8"/>
      <c r="EX292" s="8"/>
      <c r="EY292" s="8"/>
      <c r="EZ292" s="8"/>
      <c r="FA292" s="8"/>
      <c r="FB292" s="8"/>
      <c r="FC292" s="8"/>
      <c r="FD292" s="8"/>
      <c r="FE292" s="8"/>
      <c r="FF292" s="8"/>
      <c r="FG292" s="8"/>
      <c r="FH292" s="8"/>
      <c r="FI292" s="8"/>
      <c r="FJ292" s="8"/>
      <c r="FK292" s="8"/>
      <c r="FL292" s="8"/>
      <c r="FM292" s="8"/>
      <c r="FN292" s="8"/>
      <c r="FO292" s="8"/>
      <c r="FP292" s="8"/>
      <c r="FQ292" s="8"/>
      <c r="FR292" s="8"/>
      <c r="FS292" s="8"/>
      <c r="FT292" s="8"/>
      <c r="FU292" s="8"/>
      <c r="FV292" s="8"/>
      <c r="FW292" s="8"/>
      <c r="FX292" s="8"/>
      <c r="FY292" s="8"/>
      <c r="FZ292" s="8"/>
      <c r="GA292" s="8"/>
      <c r="GB292" s="8"/>
      <c r="GC292" s="8"/>
      <c r="GD292" s="8"/>
      <c r="GE292" s="8"/>
      <c r="GF292" s="8"/>
      <c r="GG292" s="8"/>
      <c r="GH292" s="8"/>
      <c r="GI292" s="8"/>
      <c r="GJ292" s="8"/>
      <c r="GK292" s="8"/>
      <c r="GL292" s="8"/>
      <c r="GM292" s="8"/>
      <c r="GN292" s="8"/>
      <c r="GO292" s="8"/>
      <c r="GP292" s="8"/>
      <c r="GQ292" s="8"/>
      <c r="GR292" s="8"/>
      <c r="GS292" s="8"/>
      <c r="GT292" s="8"/>
      <c r="GU292" s="8"/>
      <c r="GV292" s="8"/>
      <c r="GW292" s="8"/>
      <c r="GX292" s="8"/>
      <c r="GY292" s="8"/>
      <c r="GZ292" s="8"/>
      <c r="HA292" s="8"/>
      <c r="HB292" s="8"/>
      <c r="HC292" s="8"/>
      <c r="HD292" s="8"/>
      <c r="HE292" s="8"/>
      <c r="HF292" s="8"/>
      <c r="HG292" s="8"/>
      <c r="HH292" s="8"/>
      <c r="HI292" s="8"/>
      <c r="HJ292" s="8"/>
      <c r="HK292" s="8"/>
      <c r="HL292" s="8"/>
      <c r="HM292" s="8"/>
      <c r="HN292" s="8"/>
      <c r="HO292" s="8"/>
      <c r="HP292" s="8"/>
      <c r="HQ292" s="8"/>
      <c r="HR292" s="8"/>
      <c r="HS292" s="8"/>
      <c r="HT292" s="8"/>
      <c r="HU292" s="8"/>
      <c r="HV292" s="8"/>
      <c r="HW292" s="8"/>
      <c r="HX292" s="8"/>
      <c r="HY292" s="8"/>
      <c r="HZ292" s="8"/>
      <c r="IA292" s="8"/>
      <c r="IB292" s="8"/>
      <c r="IC292" s="8"/>
      <c r="ID292" s="8"/>
      <c r="IE292" s="8"/>
      <c r="IF292" s="8"/>
      <c r="IG292" s="8"/>
      <c r="IH292" s="8"/>
      <c r="II292" s="8"/>
      <c r="IJ292" s="8"/>
      <c r="IK292" s="8"/>
      <c r="IL292" s="8"/>
      <c r="IM292" s="8"/>
    </row>
    <row r="293" spans="6:247">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c r="BO293" s="8"/>
      <c r="BP293" s="8"/>
      <c r="BQ293" s="8"/>
      <c r="BR293" s="8"/>
      <c r="BS293" s="8"/>
      <c r="BT293" s="8"/>
      <c r="BU293" s="8"/>
      <c r="BV293" s="8"/>
      <c r="BW293" s="8"/>
      <c r="BX293" s="8"/>
      <c r="BY293" s="8"/>
      <c r="BZ293" s="8"/>
      <c r="CA293" s="8"/>
      <c r="CB293" s="8"/>
      <c r="CC293" s="8"/>
      <c r="CD293" s="8"/>
      <c r="CE293" s="8"/>
      <c r="CF293" s="8"/>
      <c r="CG293" s="8"/>
      <c r="CH293" s="8"/>
      <c r="CI293" s="8"/>
      <c r="CJ293" s="8"/>
      <c r="CK293" s="8"/>
      <c r="CL293" s="8"/>
      <c r="CM293" s="8"/>
      <c r="CN293" s="8"/>
      <c r="CO293" s="8"/>
      <c r="CP293" s="8"/>
      <c r="CQ293" s="8"/>
      <c r="CR293" s="8"/>
      <c r="CS293" s="8"/>
      <c r="CT293" s="8"/>
      <c r="CU293" s="8"/>
      <c r="CV293" s="8"/>
      <c r="CW293" s="8"/>
      <c r="CX293" s="8"/>
      <c r="CY293" s="8"/>
      <c r="CZ293" s="8"/>
      <c r="DA293" s="8"/>
      <c r="DB293" s="8"/>
      <c r="DC293" s="8"/>
      <c r="DD293" s="8"/>
      <c r="DE293" s="8"/>
      <c r="DF293" s="8"/>
      <c r="DG293" s="8"/>
      <c r="DH293" s="8"/>
      <c r="DI293" s="8"/>
      <c r="DJ293" s="8"/>
      <c r="DK293" s="8"/>
      <c r="DL293" s="8"/>
      <c r="DM293" s="8"/>
      <c r="DN293" s="8"/>
      <c r="DO293" s="8"/>
      <c r="DP293" s="8"/>
      <c r="DQ293" s="8"/>
      <c r="DR293" s="8"/>
      <c r="DS293" s="8"/>
      <c r="DT293" s="8"/>
      <c r="DU293" s="8"/>
      <c r="DV293" s="8"/>
      <c r="DW293" s="8"/>
      <c r="DX293" s="8"/>
      <c r="DY293" s="8"/>
      <c r="DZ293" s="8"/>
      <c r="EA293" s="8"/>
      <c r="EB293" s="8"/>
      <c r="EC293" s="8"/>
      <c r="ED293" s="8"/>
      <c r="EE293" s="8"/>
      <c r="EF293" s="8"/>
      <c r="EG293" s="8"/>
      <c r="EH293" s="8"/>
      <c r="EI293" s="8"/>
      <c r="EJ293" s="8"/>
      <c r="EK293" s="8"/>
      <c r="EL293" s="8"/>
      <c r="EM293" s="8"/>
      <c r="EN293" s="8"/>
      <c r="EO293" s="8"/>
      <c r="EP293" s="8"/>
      <c r="EQ293" s="8"/>
      <c r="ER293" s="8"/>
      <c r="ES293" s="8"/>
      <c r="ET293" s="8"/>
      <c r="EU293" s="8"/>
      <c r="EV293" s="8"/>
      <c r="EW293" s="8"/>
      <c r="EX293" s="8"/>
      <c r="EY293" s="8"/>
      <c r="EZ293" s="8"/>
      <c r="FA293" s="8"/>
      <c r="FB293" s="8"/>
      <c r="FC293" s="8"/>
      <c r="FD293" s="8"/>
      <c r="FE293" s="8"/>
      <c r="FF293" s="8"/>
      <c r="FG293" s="8"/>
      <c r="FH293" s="8"/>
      <c r="FI293" s="8"/>
      <c r="FJ293" s="8"/>
      <c r="FK293" s="8"/>
      <c r="FL293" s="8"/>
      <c r="FM293" s="8"/>
      <c r="FN293" s="8"/>
      <c r="FO293" s="8"/>
      <c r="FP293" s="8"/>
      <c r="FQ293" s="8"/>
      <c r="FR293" s="8"/>
      <c r="FS293" s="8"/>
      <c r="FT293" s="8"/>
      <c r="FU293" s="8"/>
      <c r="FV293" s="8"/>
      <c r="FW293" s="8"/>
      <c r="FX293" s="8"/>
      <c r="FY293" s="8"/>
      <c r="FZ293" s="8"/>
      <c r="GA293" s="8"/>
      <c r="GB293" s="8"/>
      <c r="GC293" s="8"/>
      <c r="GD293" s="8"/>
      <c r="GE293" s="8"/>
      <c r="GF293" s="8"/>
      <c r="GG293" s="8"/>
      <c r="GH293" s="8"/>
      <c r="GI293" s="8"/>
      <c r="GJ293" s="8"/>
      <c r="GK293" s="8"/>
      <c r="GL293" s="8"/>
      <c r="GM293" s="8"/>
      <c r="GN293" s="8"/>
      <c r="GO293" s="8"/>
      <c r="GP293" s="8"/>
      <c r="GQ293" s="8"/>
      <c r="GR293" s="8"/>
      <c r="GS293" s="8"/>
      <c r="GT293" s="8"/>
      <c r="GU293" s="8"/>
      <c r="GV293" s="8"/>
      <c r="GW293" s="8"/>
      <c r="GX293" s="8"/>
      <c r="GY293" s="8"/>
      <c r="GZ293" s="8"/>
      <c r="HA293" s="8"/>
      <c r="HB293" s="8"/>
      <c r="HC293" s="8"/>
      <c r="HD293" s="8"/>
      <c r="HE293" s="8"/>
      <c r="HF293" s="8"/>
      <c r="HG293" s="8"/>
      <c r="HH293" s="8"/>
      <c r="HI293" s="8"/>
      <c r="HJ293" s="8"/>
      <c r="HK293" s="8"/>
      <c r="HL293" s="8"/>
      <c r="HM293" s="8"/>
      <c r="HN293" s="8"/>
      <c r="HO293" s="8"/>
      <c r="HP293" s="8"/>
      <c r="HQ293" s="8"/>
      <c r="HR293" s="8"/>
      <c r="HS293" s="8"/>
      <c r="HT293" s="8"/>
      <c r="HU293" s="8"/>
      <c r="HV293" s="8"/>
      <c r="HW293" s="8"/>
      <c r="HX293" s="8"/>
      <c r="HY293" s="8"/>
      <c r="HZ293" s="8"/>
      <c r="IA293" s="8"/>
      <c r="IB293" s="8"/>
      <c r="IC293" s="8"/>
      <c r="ID293" s="8"/>
      <c r="IE293" s="8"/>
      <c r="IF293" s="8"/>
      <c r="IG293" s="8"/>
      <c r="IH293" s="8"/>
      <c r="II293" s="8"/>
      <c r="IJ293" s="8"/>
      <c r="IK293" s="8"/>
      <c r="IL293" s="8"/>
      <c r="IM293" s="8"/>
    </row>
    <row r="294" spans="6:247">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c r="BR294" s="8"/>
      <c r="BS294" s="8"/>
      <c r="BT294" s="8"/>
      <c r="BU294" s="8"/>
      <c r="BV294" s="8"/>
      <c r="BW294" s="8"/>
      <c r="BX294" s="8"/>
      <c r="BY294" s="8"/>
      <c r="BZ294" s="8"/>
      <c r="CA294" s="8"/>
      <c r="CB294" s="8"/>
      <c r="CC294" s="8"/>
      <c r="CD294" s="8"/>
      <c r="CE294" s="8"/>
      <c r="CF294" s="8"/>
      <c r="CG294" s="8"/>
      <c r="CH294" s="8"/>
      <c r="CI294" s="8"/>
      <c r="CJ294" s="8"/>
      <c r="CK294" s="8"/>
      <c r="CL294" s="8"/>
      <c r="CM294" s="8"/>
      <c r="CN294" s="8"/>
      <c r="CO294" s="8"/>
      <c r="CP294" s="8"/>
      <c r="CQ294" s="8"/>
      <c r="CR294" s="8"/>
      <c r="CS294" s="8"/>
      <c r="CT294" s="8"/>
      <c r="CU294" s="8"/>
      <c r="CV294" s="8"/>
      <c r="CW294" s="8"/>
      <c r="CX294" s="8"/>
      <c r="CY294" s="8"/>
      <c r="CZ294" s="8"/>
      <c r="DA294" s="8"/>
      <c r="DB294" s="8"/>
      <c r="DC294" s="8"/>
      <c r="DD294" s="8"/>
      <c r="DE294" s="8"/>
      <c r="DF294" s="8"/>
      <c r="DG294" s="8"/>
      <c r="DH294" s="8"/>
      <c r="DI294" s="8"/>
      <c r="DJ294" s="8"/>
      <c r="DK294" s="8"/>
      <c r="DL294" s="8"/>
      <c r="DM294" s="8"/>
      <c r="DN294" s="8"/>
      <c r="DO294" s="8"/>
      <c r="DP294" s="8"/>
      <c r="DQ294" s="8"/>
      <c r="DR294" s="8"/>
      <c r="DS294" s="8"/>
      <c r="DT294" s="8"/>
      <c r="DU294" s="8"/>
      <c r="DV294" s="8"/>
      <c r="DW294" s="8"/>
      <c r="DX294" s="8"/>
      <c r="DY294" s="8"/>
      <c r="DZ294" s="8"/>
      <c r="EA294" s="8"/>
      <c r="EB294" s="8"/>
      <c r="EC294" s="8"/>
      <c r="ED294" s="8"/>
      <c r="EE294" s="8"/>
      <c r="EF294" s="8"/>
      <c r="EG294" s="8"/>
      <c r="EH294" s="8"/>
      <c r="EI294" s="8"/>
      <c r="EJ294" s="8"/>
      <c r="EK294" s="8"/>
      <c r="EL294" s="8"/>
      <c r="EM294" s="8"/>
      <c r="EN294" s="8"/>
      <c r="EO294" s="8"/>
      <c r="EP294" s="8"/>
      <c r="EQ294" s="8"/>
      <c r="ER294" s="8"/>
      <c r="ES294" s="8"/>
      <c r="ET294" s="8"/>
      <c r="EU294" s="8"/>
      <c r="EV294" s="8"/>
      <c r="EW294" s="8"/>
      <c r="EX294" s="8"/>
      <c r="EY294" s="8"/>
      <c r="EZ294" s="8"/>
      <c r="FA294" s="8"/>
      <c r="FB294" s="8"/>
      <c r="FC294" s="8"/>
      <c r="FD294" s="8"/>
      <c r="FE294" s="8"/>
      <c r="FF294" s="8"/>
      <c r="FG294" s="8"/>
      <c r="FH294" s="8"/>
      <c r="FI294" s="8"/>
      <c r="FJ294" s="8"/>
      <c r="FK294" s="8"/>
      <c r="FL294" s="8"/>
      <c r="FM294" s="8"/>
      <c r="FN294" s="8"/>
      <c r="FO294" s="8"/>
      <c r="FP294" s="8"/>
      <c r="FQ294" s="8"/>
      <c r="FR294" s="8"/>
      <c r="FS294" s="8"/>
      <c r="FT294" s="8"/>
      <c r="FU294" s="8"/>
      <c r="FV294" s="8"/>
      <c r="FW294" s="8"/>
      <c r="FX294" s="8"/>
      <c r="FY294" s="8"/>
      <c r="FZ294" s="8"/>
      <c r="GA294" s="8"/>
      <c r="GB294" s="8"/>
      <c r="GC294" s="8"/>
      <c r="GD294" s="8"/>
      <c r="GE294" s="8"/>
      <c r="GF294" s="8"/>
      <c r="GG294" s="8"/>
      <c r="GH294" s="8"/>
      <c r="GI294" s="8"/>
      <c r="GJ294" s="8"/>
      <c r="GK294" s="8"/>
      <c r="GL294" s="8"/>
      <c r="GM294" s="8"/>
      <c r="GN294" s="8"/>
      <c r="GO294" s="8"/>
      <c r="GP294" s="8"/>
      <c r="GQ294" s="8"/>
      <c r="GR294" s="8"/>
      <c r="GS294" s="8"/>
      <c r="GT294" s="8"/>
      <c r="GU294" s="8"/>
      <c r="GV294" s="8"/>
      <c r="GW294" s="8"/>
      <c r="GX294" s="8"/>
      <c r="GY294" s="8"/>
      <c r="GZ294" s="8"/>
      <c r="HA294" s="8"/>
      <c r="HB294" s="8"/>
      <c r="HC294" s="8"/>
      <c r="HD294" s="8"/>
      <c r="HE294" s="8"/>
      <c r="HF294" s="8"/>
      <c r="HG294" s="8"/>
      <c r="HH294" s="8"/>
      <c r="HI294" s="8"/>
      <c r="HJ294" s="8"/>
      <c r="HK294" s="8"/>
      <c r="HL294" s="8"/>
      <c r="HM294" s="8"/>
      <c r="HN294" s="8"/>
      <c r="HO294" s="8"/>
      <c r="HP294" s="8"/>
      <c r="HQ294" s="8"/>
      <c r="HR294" s="8"/>
      <c r="HS294" s="8"/>
      <c r="HT294" s="8"/>
      <c r="HU294" s="8"/>
      <c r="HV294" s="8"/>
      <c r="HW294" s="8"/>
      <c r="HX294" s="8"/>
      <c r="HY294" s="8"/>
      <c r="HZ294" s="8"/>
      <c r="IA294" s="8"/>
      <c r="IB294" s="8"/>
      <c r="IC294" s="8"/>
      <c r="ID294" s="8"/>
      <c r="IE294" s="8"/>
      <c r="IF294" s="8"/>
      <c r="IG294" s="8"/>
      <c r="IH294" s="8"/>
      <c r="II294" s="8"/>
      <c r="IJ294" s="8"/>
      <c r="IK294" s="8"/>
      <c r="IL294" s="8"/>
      <c r="IM294" s="8"/>
    </row>
    <row r="295" spans="6:247">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c r="BT295" s="8"/>
      <c r="BU295" s="8"/>
      <c r="BV295" s="8"/>
      <c r="BW295" s="8"/>
      <c r="BX295" s="8"/>
      <c r="BY295" s="8"/>
      <c r="BZ295" s="8"/>
      <c r="CA295" s="8"/>
      <c r="CB295" s="8"/>
      <c r="CC295" s="8"/>
      <c r="CD295" s="8"/>
      <c r="CE295" s="8"/>
      <c r="CF295" s="8"/>
      <c r="CG295" s="8"/>
      <c r="CH295" s="8"/>
      <c r="CI295" s="8"/>
      <c r="CJ295" s="8"/>
      <c r="CK295" s="8"/>
      <c r="CL295" s="8"/>
      <c r="CM295" s="8"/>
      <c r="CN295" s="8"/>
      <c r="CO295" s="8"/>
      <c r="CP295" s="8"/>
      <c r="CQ295" s="8"/>
      <c r="CR295" s="8"/>
      <c r="CS295" s="8"/>
      <c r="CT295" s="8"/>
      <c r="CU295" s="8"/>
      <c r="CV295" s="8"/>
      <c r="CW295" s="8"/>
      <c r="CX295" s="8"/>
      <c r="CY295" s="8"/>
      <c r="CZ295" s="8"/>
      <c r="DA295" s="8"/>
      <c r="DB295" s="8"/>
      <c r="DC295" s="8"/>
      <c r="DD295" s="8"/>
      <c r="DE295" s="8"/>
      <c r="DF295" s="8"/>
      <c r="DG295" s="8"/>
      <c r="DH295" s="8"/>
      <c r="DI295" s="8"/>
      <c r="DJ295" s="8"/>
      <c r="DK295" s="8"/>
      <c r="DL295" s="8"/>
      <c r="DM295" s="8"/>
      <c r="DN295" s="8"/>
      <c r="DO295" s="8"/>
      <c r="DP295" s="8"/>
      <c r="DQ295" s="8"/>
      <c r="DR295" s="8"/>
      <c r="DS295" s="8"/>
      <c r="DT295" s="8"/>
      <c r="DU295" s="8"/>
      <c r="DV295" s="8"/>
      <c r="DW295" s="8"/>
      <c r="DX295" s="8"/>
      <c r="DY295" s="8"/>
      <c r="DZ295" s="8"/>
      <c r="EA295" s="8"/>
      <c r="EB295" s="8"/>
      <c r="EC295" s="8"/>
      <c r="ED295" s="8"/>
      <c r="EE295" s="8"/>
      <c r="EF295" s="8"/>
      <c r="EG295" s="8"/>
      <c r="EH295" s="8"/>
      <c r="EI295" s="8"/>
      <c r="EJ295" s="8"/>
      <c r="EK295" s="8"/>
      <c r="EL295" s="8"/>
      <c r="EM295" s="8"/>
      <c r="EN295" s="8"/>
      <c r="EO295" s="8"/>
      <c r="EP295" s="8"/>
      <c r="EQ295" s="8"/>
      <c r="ER295" s="8"/>
      <c r="ES295" s="8"/>
      <c r="ET295" s="8"/>
      <c r="EU295" s="8"/>
      <c r="EV295" s="8"/>
      <c r="EW295" s="8"/>
      <c r="EX295" s="8"/>
      <c r="EY295" s="8"/>
      <c r="EZ295" s="8"/>
      <c r="FA295" s="8"/>
      <c r="FB295" s="8"/>
      <c r="FC295" s="8"/>
      <c r="FD295" s="8"/>
      <c r="FE295" s="8"/>
      <c r="FF295" s="8"/>
      <c r="FG295" s="8"/>
      <c r="FH295" s="8"/>
      <c r="FI295" s="8"/>
      <c r="FJ295" s="8"/>
      <c r="FK295" s="8"/>
      <c r="FL295" s="8"/>
      <c r="FM295" s="8"/>
      <c r="FN295" s="8"/>
      <c r="FO295" s="8"/>
      <c r="FP295" s="8"/>
      <c r="FQ295" s="8"/>
      <c r="FR295" s="8"/>
      <c r="FS295" s="8"/>
      <c r="FT295" s="8"/>
      <c r="FU295" s="8"/>
      <c r="FV295" s="8"/>
      <c r="FW295" s="8"/>
      <c r="FX295" s="8"/>
      <c r="FY295" s="8"/>
      <c r="FZ295" s="8"/>
      <c r="GA295" s="8"/>
      <c r="GB295" s="8"/>
      <c r="GC295" s="8"/>
      <c r="GD295" s="8"/>
      <c r="GE295" s="8"/>
      <c r="GF295" s="8"/>
      <c r="GG295" s="8"/>
      <c r="GH295" s="8"/>
      <c r="GI295" s="8"/>
      <c r="GJ295" s="8"/>
      <c r="GK295" s="8"/>
      <c r="GL295" s="8"/>
      <c r="GM295" s="8"/>
      <c r="GN295" s="8"/>
      <c r="GO295" s="8"/>
      <c r="GP295" s="8"/>
      <c r="GQ295" s="8"/>
      <c r="GR295" s="8"/>
      <c r="GS295" s="8"/>
      <c r="GT295" s="8"/>
      <c r="GU295" s="8"/>
      <c r="GV295" s="8"/>
      <c r="GW295" s="8"/>
      <c r="GX295" s="8"/>
      <c r="GY295" s="8"/>
      <c r="GZ295" s="8"/>
      <c r="HA295" s="8"/>
      <c r="HB295" s="8"/>
      <c r="HC295" s="8"/>
      <c r="HD295" s="8"/>
      <c r="HE295" s="8"/>
      <c r="HF295" s="8"/>
      <c r="HG295" s="8"/>
      <c r="HH295" s="8"/>
      <c r="HI295" s="8"/>
      <c r="HJ295" s="8"/>
      <c r="HK295" s="8"/>
      <c r="HL295" s="8"/>
      <c r="HM295" s="8"/>
      <c r="HN295" s="8"/>
      <c r="HO295" s="8"/>
      <c r="HP295" s="8"/>
      <c r="HQ295" s="8"/>
      <c r="HR295" s="8"/>
      <c r="HS295" s="8"/>
      <c r="HT295" s="8"/>
      <c r="HU295" s="8"/>
      <c r="HV295" s="8"/>
      <c r="HW295" s="8"/>
      <c r="HX295" s="8"/>
      <c r="HY295" s="8"/>
      <c r="HZ295" s="8"/>
      <c r="IA295" s="8"/>
      <c r="IB295" s="8"/>
      <c r="IC295" s="8"/>
      <c r="ID295" s="8"/>
      <c r="IE295" s="8"/>
      <c r="IF295" s="8"/>
      <c r="IG295" s="8"/>
      <c r="IH295" s="8"/>
      <c r="II295" s="8"/>
      <c r="IJ295" s="8"/>
      <c r="IK295" s="8"/>
      <c r="IL295" s="8"/>
      <c r="IM295" s="8"/>
    </row>
    <row r="296" spans="6:247">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c r="BP296" s="8"/>
      <c r="BQ296" s="8"/>
      <c r="BR296" s="8"/>
      <c r="BS296" s="8"/>
      <c r="BT296" s="8"/>
      <c r="BU296" s="8"/>
      <c r="BV296" s="8"/>
      <c r="BW296" s="8"/>
      <c r="BX296" s="8"/>
      <c r="BY296" s="8"/>
      <c r="BZ296" s="8"/>
      <c r="CA296" s="8"/>
      <c r="CB296" s="8"/>
      <c r="CC296" s="8"/>
      <c r="CD296" s="8"/>
      <c r="CE296" s="8"/>
      <c r="CF296" s="8"/>
      <c r="CG296" s="8"/>
      <c r="CH296" s="8"/>
      <c r="CI296" s="8"/>
      <c r="CJ296" s="8"/>
      <c r="CK296" s="8"/>
      <c r="CL296" s="8"/>
      <c r="CM296" s="8"/>
      <c r="CN296" s="8"/>
      <c r="CO296" s="8"/>
      <c r="CP296" s="8"/>
      <c r="CQ296" s="8"/>
      <c r="CR296" s="8"/>
      <c r="CS296" s="8"/>
      <c r="CT296" s="8"/>
      <c r="CU296" s="8"/>
      <c r="CV296" s="8"/>
      <c r="CW296" s="8"/>
      <c r="CX296" s="8"/>
      <c r="CY296" s="8"/>
      <c r="CZ296" s="8"/>
      <c r="DA296" s="8"/>
      <c r="DB296" s="8"/>
      <c r="DC296" s="8"/>
      <c r="DD296" s="8"/>
      <c r="DE296" s="8"/>
      <c r="DF296" s="8"/>
      <c r="DG296" s="8"/>
      <c r="DH296" s="8"/>
      <c r="DI296" s="8"/>
      <c r="DJ296" s="8"/>
      <c r="DK296" s="8"/>
      <c r="DL296" s="8"/>
      <c r="DM296" s="8"/>
      <c r="DN296" s="8"/>
      <c r="DO296" s="8"/>
      <c r="DP296" s="8"/>
      <c r="DQ296" s="8"/>
      <c r="DR296" s="8"/>
      <c r="DS296" s="8"/>
      <c r="DT296" s="8"/>
      <c r="DU296" s="8"/>
      <c r="DV296" s="8"/>
      <c r="DW296" s="8"/>
      <c r="DX296" s="8"/>
      <c r="DY296" s="8"/>
      <c r="DZ296" s="8"/>
      <c r="EA296" s="8"/>
      <c r="EB296" s="8"/>
      <c r="EC296" s="8"/>
      <c r="ED296" s="8"/>
      <c r="EE296" s="8"/>
      <c r="EF296" s="8"/>
      <c r="EG296" s="8"/>
      <c r="EH296" s="8"/>
      <c r="EI296" s="8"/>
      <c r="EJ296" s="8"/>
      <c r="EK296" s="8"/>
      <c r="EL296" s="8"/>
      <c r="EM296" s="8"/>
      <c r="EN296" s="8"/>
      <c r="EO296" s="8"/>
      <c r="EP296" s="8"/>
      <c r="EQ296" s="8"/>
      <c r="ER296" s="8"/>
      <c r="ES296" s="8"/>
      <c r="ET296" s="8"/>
      <c r="EU296" s="8"/>
      <c r="EV296" s="8"/>
      <c r="EW296" s="8"/>
      <c r="EX296" s="8"/>
      <c r="EY296" s="8"/>
      <c r="EZ296" s="8"/>
      <c r="FA296" s="8"/>
      <c r="FB296" s="8"/>
      <c r="FC296" s="8"/>
      <c r="FD296" s="8"/>
      <c r="FE296" s="8"/>
      <c r="FF296" s="8"/>
      <c r="FG296" s="8"/>
      <c r="FH296" s="8"/>
      <c r="FI296" s="8"/>
      <c r="FJ296" s="8"/>
      <c r="FK296" s="8"/>
      <c r="FL296" s="8"/>
      <c r="FM296" s="8"/>
      <c r="FN296" s="8"/>
      <c r="FO296" s="8"/>
      <c r="FP296" s="8"/>
      <c r="FQ296" s="8"/>
      <c r="FR296" s="8"/>
      <c r="FS296" s="8"/>
      <c r="FT296" s="8"/>
      <c r="FU296" s="8"/>
      <c r="FV296" s="8"/>
      <c r="FW296" s="8"/>
      <c r="FX296" s="8"/>
      <c r="FY296" s="8"/>
      <c r="FZ296" s="8"/>
      <c r="GA296" s="8"/>
      <c r="GB296" s="8"/>
      <c r="GC296" s="8"/>
      <c r="GD296" s="8"/>
      <c r="GE296" s="8"/>
      <c r="GF296" s="8"/>
      <c r="GG296" s="8"/>
      <c r="GH296" s="8"/>
      <c r="GI296" s="8"/>
      <c r="GJ296" s="8"/>
      <c r="GK296" s="8"/>
      <c r="GL296" s="8"/>
      <c r="GM296" s="8"/>
      <c r="GN296" s="8"/>
      <c r="GO296" s="8"/>
      <c r="GP296" s="8"/>
      <c r="GQ296" s="8"/>
      <c r="GR296" s="8"/>
      <c r="GS296" s="8"/>
      <c r="GT296" s="8"/>
      <c r="GU296" s="8"/>
      <c r="GV296" s="8"/>
      <c r="GW296" s="8"/>
      <c r="GX296" s="8"/>
      <c r="GY296" s="8"/>
      <c r="GZ296" s="8"/>
      <c r="HA296" s="8"/>
      <c r="HB296" s="8"/>
      <c r="HC296" s="8"/>
      <c r="HD296" s="8"/>
      <c r="HE296" s="8"/>
      <c r="HF296" s="8"/>
      <c r="HG296" s="8"/>
      <c r="HH296" s="8"/>
      <c r="HI296" s="8"/>
      <c r="HJ296" s="8"/>
      <c r="HK296" s="8"/>
      <c r="HL296" s="8"/>
      <c r="HM296" s="8"/>
      <c r="HN296" s="8"/>
      <c r="HO296" s="8"/>
      <c r="HP296" s="8"/>
      <c r="HQ296" s="8"/>
      <c r="HR296" s="8"/>
      <c r="HS296" s="8"/>
      <c r="HT296" s="8"/>
      <c r="HU296" s="8"/>
      <c r="HV296" s="8"/>
      <c r="HW296" s="8"/>
      <c r="HX296" s="8"/>
      <c r="HY296" s="8"/>
      <c r="HZ296" s="8"/>
      <c r="IA296" s="8"/>
      <c r="IB296" s="8"/>
      <c r="IC296" s="8"/>
      <c r="ID296" s="8"/>
      <c r="IE296" s="8"/>
      <c r="IF296" s="8"/>
      <c r="IG296" s="8"/>
      <c r="IH296" s="8"/>
      <c r="II296" s="8"/>
      <c r="IJ296" s="8"/>
      <c r="IK296" s="8"/>
      <c r="IL296" s="8"/>
      <c r="IM296" s="8"/>
    </row>
    <row r="297" spans="6:247">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c r="BP297" s="8"/>
      <c r="BQ297" s="8"/>
      <c r="BR297" s="8"/>
      <c r="BS297" s="8"/>
      <c r="BT297" s="8"/>
      <c r="BU297" s="8"/>
      <c r="BV297" s="8"/>
      <c r="BW297" s="8"/>
      <c r="BX297" s="8"/>
      <c r="BY297" s="8"/>
      <c r="BZ297" s="8"/>
      <c r="CA297" s="8"/>
      <c r="CB297" s="8"/>
      <c r="CC297" s="8"/>
      <c r="CD297" s="8"/>
      <c r="CE297" s="8"/>
      <c r="CF297" s="8"/>
      <c r="CG297" s="8"/>
      <c r="CH297" s="8"/>
      <c r="CI297" s="8"/>
      <c r="CJ297" s="8"/>
      <c r="CK297" s="8"/>
      <c r="CL297" s="8"/>
      <c r="CM297" s="8"/>
      <c r="CN297" s="8"/>
      <c r="CO297" s="8"/>
      <c r="CP297" s="8"/>
      <c r="CQ297" s="8"/>
      <c r="CR297" s="8"/>
      <c r="CS297" s="8"/>
      <c r="CT297" s="8"/>
      <c r="CU297" s="8"/>
      <c r="CV297" s="8"/>
      <c r="CW297" s="8"/>
      <c r="CX297" s="8"/>
      <c r="CY297" s="8"/>
      <c r="CZ297" s="8"/>
      <c r="DA297" s="8"/>
      <c r="DB297" s="8"/>
      <c r="DC297" s="8"/>
      <c r="DD297" s="8"/>
      <c r="DE297" s="8"/>
      <c r="DF297" s="8"/>
      <c r="DG297" s="8"/>
      <c r="DH297" s="8"/>
      <c r="DI297" s="8"/>
      <c r="DJ297" s="8"/>
      <c r="DK297" s="8"/>
      <c r="DL297" s="8"/>
      <c r="DM297" s="8"/>
      <c r="DN297" s="8"/>
      <c r="DO297" s="8"/>
      <c r="DP297" s="8"/>
      <c r="DQ297" s="8"/>
      <c r="DR297" s="8"/>
      <c r="DS297" s="8"/>
      <c r="DT297" s="8"/>
      <c r="DU297" s="8"/>
      <c r="DV297" s="8"/>
      <c r="DW297" s="8"/>
      <c r="DX297" s="8"/>
      <c r="DY297" s="8"/>
      <c r="DZ297" s="8"/>
      <c r="EA297" s="8"/>
      <c r="EB297" s="8"/>
      <c r="EC297" s="8"/>
      <c r="ED297" s="8"/>
      <c r="EE297" s="8"/>
      <c r="EF297" s="8"/>
      <c r="EG297" s="8"/>
      <c r="EH297" s="8"/>
      <c r="EI297" s="8"/>
      <c r="EJ297" s="8"/>
      <c r="EK297" s="8"/>
      <c r="EL297" s="8"/>
      <c r="EM297" s="8"/>
      <c r="EN297" s="8"/>
      <c r="EO297" s="8"/>
      <c r="EP297" s="8"/>
      <c r="EQ297" s="8"/>
      <c r="ER297" s="8"/>
      <c r="ES297" s="8"/>
      <c r="ET297" s="8"/>
      <c r="EU297" s="8"/>
      <c r="EV297" s="8"/>
      <c r="EW297" s="8"/>
      <c r="EX297" s="8"/>
      <c r="EY297" s="8"/>
      <c r="EZ297" s="8"/>
      <c r="FA297" s="8"/>
      <c r="FB297" s="8"/>
      <c r="FC297" s="8"/>
      <c r="FD297" s="8"/>
      <c r="FE297" s="8"/>
      <c r="FF297" s="8"/>
      <c r="FG297" s="8"/>
      <c r="FH297" s="8"/>
      <c r="FI297" s="8"/>
      <c r="FJ297" s="8"/>
      <c r="FK297" s="8"/>
      <c r="FL297" s="8"/>
      <c r="FM297" s="8"/>
      <c r="FN297" s="8"/>
      <c r="FO297" s="8"/>
      <c r="FP297" s="8"/>
      <c r="FQ297" s="8"/>
      <c r="FR297" s="8"/>
      <c r="FS297" s="8"/>
      <c r="FT297" s="8"/>
      <c r="FU297" s="8"/>
      <c r="FV297" s="8"/>
      <c r="FW297" s="8"/>
      <c r="FX297" s="8"/>
      <c r="FY297" s="8"/>
      <c r="FZ297" s="8"/>
      <c r="GA297" s="8"/>
      <c r="GB297" s="8"/>
      <c r="GC297" s="8"/>
      <c r="GD297" s="8"/>
      <c r="GE297" s="8"/>
      <c r="GF297" s="8"/>
      <c r="GG297" s="8"/>
      <c r="GH297" s="8"/>
      <c r="GI297" s="8"/>
      <c r="GJ297" s="8"/>
      <c r="GK297" s="8"/>
      <c r="GL297" s="8"/>
      <c r="GM297" s="8"/>
      <c r="GN297" s="8"/>
      <c r="GO297" s="8"/>
      <c r="GP297" s="8"/>
      <c r="GQ297" s="8"/>
      <c r="GR297" s="8"/>
      <c r="GS297" s="8"/>
      <c r="GT297" s="8"/>
      <c r="GU297" s="8"/>
      <c r="GV297" s="8"/>
      <c r="GW297" s="8"/>
      <c r="GX297" s="8"/>
      <c r="GY297" s="8"/>
      <c r="GZ297" s="8"/>
      <c r="HA297" s="8"/>
      <c r="HB297" s="8"/>
      <c r="HC297" s="8"/>
      <c r="HD297" s="8"/>
      <c r="HE297" s="8"/>
      <c r="HF297" s="8"/>
      <c r="HG297" s="8"/>
      <c r="HH297" s="8"/>
      <c r="HI297" s="8"/>
      <c r="HJ297" s="8"/>
      <c r="HK297" s="8"/>
      <c r="HL297" s="8"/>
      <c r="HM297" s="8"/>
      <c r="HN297" s="8"/>
      <c r="HO297" s="8"/>
      <c r="HP297" s="8"/>
      <c r="HQ297" s="8"/>
      <c r="HR297" s="8"/>
      <c r="HS297" s="8"/>
      <c r="HT297" s="8"/>
      <c r="HU297" s="8"/>
      <c r="HV297" s="8"/>
      <c r="HW297" s="8"/>
      <c r="HX297" s="8"/>
      <c r="HY297" s="8"/>
      <c r="HZ297" s="8"/>
      <c r="IA297" s="8"/>
      <c r="IB297" s="8"/>
      <c r="IC297" s="8"/>
      <c r="ID297" s="8"/>
      <c r="IE297" s="8"/>
      <c r="IF297" s="8"/>
      <c r="IG297" s="8"/>
      <c r="IH297" s="8"/>
      <c r="II297" s="8"/>
      <c r="IJ297" s="8"/>
      <c r="IK297" s="8"/>
      <c r="IL297" s="8"/>
      <c r="IM297" s="8"/>
    </row>
    <row r="298" spans="6:247">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c r="BV298" s="8"/>
      <c r="BW298" s="8"/>
      <c r="BX298" s="8"/>
      <c r="BY298" s="8"/>
      <c r="BZ298" s="8"/>
      <c r="CA298" s="8"/>
      <c r="CB298" s="8"/>
      <c r="CC298" s="8"/>
      <c r="CD298" s="8"/>
      <c r="CE298" s="8"/>
      <c r="CF298" s="8"/>
      <c r="CG298" s="8"/>
      <c r="CH298" s="8"/>
      <c r="CI298" s="8"/>
      <c r="CJ298" s="8"/>
      <c r="CK298" s="8"/>
      <c r="CL298" s="8"/>
      <c r="CM298" s="8"/>
      <c r="CN298" s="8"/>
      <c r="CO298" s="8"/>
      <c r="CP298" s="8"/>
      <c r="CQ298" s="8"/>
      <c r="CR298" s="8"/>
      <c r="CS298" s="8"/>
      <c r="CT298" s="8"/>
      <c r="CU298" s="8"/>
      <c r="CV298" s="8"/>
      <c r="CW298" s="8"/>
      <c r="CX298" s="8"/>
      <c r="CY298" s="8"/>
      <c r="CZ298" s="8"/>
      <c r="DA298" s="8"/>
      <c r="DB298" s="8"/>
      <c r="DC298" s="8"/>
      <c r="DD298" s="8"/>
      <c r="DE298" s="8"/>
      <c r="DF298" s="8"/>
      <c r="DG298" s="8"/>
      <c r="DH298" s="8"/>
      <c r="DI298" s="8"/>
      <c r="DJ298" s="8"/>
      <c r="DK298" s="8"/>
      <c r="DL298" s="8"/>
      <c r="DM298" s="8"/>
      <c r="DN298" s="8"/>
      <c r="DO298" s="8"/>
      <c r="DP298" s="8"/>
      <c r="DQ298" s="8"/>
      <c r="DR298" s="8"/>
      <c r="DS298" s="8"/>
      <c r="DT298" s="8"/>
      <c r="DU298" s="8"/>
      <c r="DV298" s="8"/>
      <c r="DW298" s="8"/>
      <c r="DX298" s="8"/>
      <c r="DY298" s="8"/>
      <c r="DZ298" s="8"/>
      <c r="EA298" s="8"/>
      <c r="EB298" s="8"/>
      <c r="EC298" s="8"/>
      <c r="ED298" s="8"/>
      <c r="EE298" s="8"/>
      <c r="EF298" s="8"/>
      <c r="EG298" s="8"/>
      <c r="EH298" s="8"/>
      <c r="EI298" s="8"/>
      <c r="EJ298" s="8"/>
      <c r="EK298" s="8"/>
      <c r="EL298" s="8"/>
      <c r="EM298" s="8"/>
      <c r="EN298" s="8"/>
      <c r="EO298" s="8"/>
      <c r="EP298" s="8"/>
      <c r="EQ298" s="8"/>
      <c r="ER298" s="8"/>
      <c r="ES298" s="8"/>
      <c r="ET298" s="8"/>
      <c r="EU298" s="8"/>
      <c r="EV298" s="8"/>
      <c r="EW298" s="8"/>
      <c r="EX298" s="8"/>
      <c r="EY298" s="8"/>
      <c r="EZ298" s="8"/>
      <c r="FA298" s="8"/>
      <c r="FB298" s="8"/>
      <c r="FC298" s="8"/>
      <c r="FD298" s="8"/>
      <c r="FE298" s="8"/>
      <c r="FF298" s="8"/>
      <c r="FG298" s="8"/>
      <c r="FH298" s="8"/>
      <c r="FI298" s="8"/>
      <c r="FJ298" s="8"/>
      <c r="FK298" s="8"/>
      <c r="FL298" s="8"/>
      <c r="FM298" s="8"/>
      <c r="FN298" s="8"/>
      <c r="FO298" s="8"/>
      <c r="FP298" s="8"/>
      <c r="FQ298" s="8"/>
      <c r="FR298" s="8"/>
      <c r="FS298" s="8"/>
      <c r="FT298" s="8"/>
      <c r="FU298" s="8"/>
      <c r="FV298" s="8"/>
      <c r="FW298" s="8"/>
      <c r="FX298" s="8"/>
      <c r="FY298" s="8"/>
      <c r="FZ298" s="8"/>
      <c r="GA298" s="8"/>
      <c r="GB298" s="8"/>
      <c r="GC298" s="8"/>
      <c r="GD298" s="8"/>
      <c r="GE298" s="8"/>
      <c r="GF298" s="8"/>
      <c r="GG298" s="8"/>
      <c r="GH298" s="8"/>
      <c r="GI298" s="8"/>
      <c r="GJ298" s="8"/>
      <c r="GK298" s="8"/>
      <c r="GL298" s="8"/>
      <c r="GM298" s="8"/>
      <c r="GN298" s="8"/>
      <c r="GO298" s="8"/>
      <c r="GP298" s="8"/>
      <c r="GQ298" s="8"/>
      <c r="GR298" s="8"/>
      <c r="GS298" s="8"/>
      <c r="GT298" s="8"/>
      <c r="GU298" s="8"/>
      <c r="GV298" s="8"/>
      <c r="GW298" s="8"/>
      <c r="GX298" s="8"/>
      <c r="GY298" s="8"/>
      <c r="GZ298" s="8"/>
      <c r="HA298" s="8"/>
      <c r="HB298" s="8"/>
      <c r="HC298" s="8"/>
      <c r="HD298" s="8"/>
      <c r="HE298" s="8"/>
      <c r="HF298" s="8"/>
      <c r="HG298" s="8"/>
      <c r="HH298" s="8"/>
      <c r="HI298" s="8"/>
      <c r="HJ298" s="8"/>
      <c r="HK298" s="8"/>
      <c r="HL298" s="8"/>
      <c r="HM298" s="8"/>
      <c r="HN298" s="8"/>
      <c r="HO298" s="8"/>
      <c r="HP298" s="8"/>
      <c r="HQ298" s="8"/>
      <c r="HR298" s="8"/>
      <c r="HS298" s="8"/>
      <c r="HT298" s="8"/>
      <c r="HU298" s="8"/>
      <c r="HV298" s="8"/>
      <c r="HW298" s="8"/>
      <c r="HX298" s="8"/>
      <c r="HY298" s="8"/>
      <c r="HZ298" s="8"/>
      <c r="IA298" s="8"/>
      <c r="IB298" s="8"/>
      <c r="IC298" s="8"/>
      <c r="ID298" s="8"/>
      <c r="IE298" s="8"/>
      <c r="IF298" s="8"/>
      <c r="IG298" s="8"/>
      <c r="IH298" s="8"/>
      <c r="II298" s="8"/>
      <c r="IJ298" s="8"/>
      <c r="IK298" s="8"/>
      <c r="IL298" s="8"/>
      <c r="IM298" s="8"/>
    </row>
    <row r="299" spans="6:247">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c r="BN299" s="8"/>
      <c r="BO299" s="8"/>
      <c r="BP299" s="8"/>
      <c r="BQ299" s="8"/>
      <c r="BR299" s="8"/>
      <c r="BS299" s="8"/>
      <c r="BT299" s="8"/>
      <c r="BU299" s="8"/>
      <c r="BV299" s="8"/>
      <c r="BW299" s="8"/>
      <c r="BX299" s="8"/>
      <c r="BY299" s="8"/>
      <c r="BZ299" s="8"/>
      <c r="CA299" s="8"/>
      <c r="CB299" s="8"/>
      <c r="CC299" s="8"/>
      <c r="CD299" s="8"/>
      <c r="CE299" s="8"/>
      <c r="CF299" s="8"/>
      <c r="CG299" s="8"/>
      <c r="CH299" s="8"/>
      <c r="CI299" s="8"/>
      <c r="CJ299" s="8"/>
      <c r="CK299" s="8"/>
      <c r="CL299" s="8"/>
      <c r="CM299" s="8"/>
      <c r="CN299" s="8"/>
      <c r="CO299" s="8"/>
      <c r="CP299" s="8"/>
      <c r="CQ299" s="8"/>
      <c r="CR299" s="8"/>
      <c r="CS299" s="8"/>
      <c r="CT299" s="8"/>
      <c r="CU299" s="8"/>
      <c r="CV299" s="8"/>
      <c r="CW299" s="8"/>
      <c r="CX299" s="8"/>
      <c r="CY299" s="8"/>
      <c r="CZ299" s="8"/>
      <c r="DA299" s="8"/>
      <c r="DB299" s="8"/>
      <c r="DC299" s="8"/>
      <c r="DD299" s="8"/>
      <c r="DE299" s="8"/>
      <c r="DF299" s="8"/>
      <c r="DG299" s="8"/>
      <c r="DH299" s="8"/>
      <c r="DI299" s="8"/>
      <c r="DJ299" s="8"/>
      <c r="DK299" s="8"/>
      <c r="DL299" s="8"/>
      <c r="DM299" s="8"/>
      <c r="DN299" s="8"/>
      <c r="DO299" s="8"/>
      <c r="DP299" s="8"/>
      <c r="DQ299" s="8"/>
      <c r="DR299" s="8"/>
      <c r="DS299" s="8"/>
      <c r="DT299" s="8"/>
      <c r="DU299" s="8"/>
      <c r="DV299" s="8"/>
      <c r="DW299" s="8"/>
      <c r="DX299" s="8"/>
      <c r="DY299" s="8"/>
      <c r="DZ299" s="8"/>
      <c r="EA299" s="8"/>
      <c r="EB299" s="8"/>
      <c r="EC299" s="8"/>
      <c r="ED299" s="8"/>
      <c r="EE299" s="8"/>
      <c r="EF299" s="8"/>
      <c r="EG299" s="8"/>
      <c r="EH299" s="8"/>
      <c r="EI299" s="8"/>
      <c r="EJ299" s="8"/>
      <c r="EK299" s="8"/>
      <c r="EL299" s="8"/>
      <c r="EM299" s="8"/>
      <c r="EN299" s="8"/>
      <c r="EO299" s="8"/>
      <c r="EP299" s="8"/>
      <c r="EQ299" s="8"/>
      <c r="ER299" s="8"/>
      <c r="ES299" s="8"/>
      <c r="ET299" s="8"/>
      <c r="EU299" s="8"/>
      <c r="EV299" s="8"/>
      <c r="EW299" s="8"/>
      <c r="EX299" s="8"/>
      <c r="EY299" s="8"/>
      <c r="EZ299" s="8"/>
      <c r="FA299" s="8"/>
      <c r="FB299" s="8"/>
      <c r="FC299" s="8"/>
      <c r="FD299" s="8"/>
      <c r="FE299" s="8"/>
      <c r="FF299" s="8"/>
      <c r="FG299" s="8"/>
      <c r="FH299" s="8"/>
      <c r="FI299" s="8"/>
      <c r="FJ299" s="8"/>
      <c r="FK299" s="8"/>
      <c r="FL299" s="8"/>
      <c r="FM299" s="8"/>
      <c r="FN299" s="8"/>
      <c r="FO299" s="8"/>
      <c r="FP299" s="8"/>
      <c r="FQ299" s="8"/>
      <c r="FR299" s="8"/>
      <c r="FS299" s="8"/>
      <c r="FT299" s="8"/>
      <c r="FU299" s="8"/>
      <c r="FV299" s="8"/>
      <c r="FW299" s="8"/>
      <c r="FX299" s="8"/>
      <c r="FY299" s="8"/>
      <c r="FZ299" s="8"/>
      <c r="GA299" s="8"/>
      <c r="GB299" s="8"/>
      <c r="GC299" s="8"/>
      <c r="GD299" s="8"/>
      <c r="GE299" s="8"/>
      <c r="GF299" s="8"/>
      <c r="GG299" s="8"/>
      <c r="GH299" s="8"/>
      <c r="GI299" s="8"/>
      <c r="GJ299" s="8"/>
      <c r="GK299" s="8"/>
      <c r="GL299" s="8"/>
      <c r="GM299" s="8"/>
      <c r="GN299" s="8"/>
      <c r="GO299" s="8"/>
      <c r="GP299" s="8"/>
      <c r="GQ299" s="8"/>
      <c r="GR299" s="8"/>
      <c r="GS299" s="8"/>
      <c r="GT299" s="8"/>
      <c r="GU299" s="8"/>
      <c r="GV299" s="8"/>
      <c r="GW299" s="8"/>
      <c r="GX299" s="8"/>
      <c r="GY299" s="8"/>
      <c r="GZ299" s="8"/>
      <c r="HA299" s="8"/>
      <c r="HB299" s="8"/>
      <c r="HC299" s="8"/>
      <c r="HD299" s="8"/>
      <c r="HE299" s="8"/>
      <c r="HF299" s="8"/>
      <c r="HG299" s="8"/>
      <c r="HH299" s="8"/>
      <c r="HI299" s="8"/>
      <c r="HJ299" s="8"/>
      <c r="HK299" s="8"/>
      <c r="HL299" s="8"/>
      <c r="HM299" s="8"/>
      <c r="HN299" s="8"/>
      <c r="HO299" s="8"/>
      <c r="HP299" s="8"/>
      <c r="HQ299" s="8"/>
      <c r="HR299" s="8"/>
      <c r="HS299" s="8"/>
      <c r="HT299" s="8"/>
      <c r="HU299" s="8"/>
      <c r="HV299" s="8"/>
      <c r="HW299" s="8"/>
      <c r="HX299" s="8"/>
      <c r="HY299" s="8"/>
      <c r="HZ299" s="8"/>
      <c r="IA299" s="8"/>
      <c r="IB299" s="8"/>
      <c r="IC299" s="8"/>
      <c r="ID299" s="8"/>
      <c r="IE299" s="8"/>
      <c r="IF299" s="8"/>
      <c r="IG299" s="8"/>
      <c r="IH299" s="8"/>
      <c r="II299" s="8"/>
      <c r="IJ299" s="8"/>
      <c r="IK299" s="8"/>
      <c r="IL299" s="8"/>
      <c r="IM299" s="8"/>
    </row>
    <row r="300" spans="6:247">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c r="BN300" s="8"/>
      <c r="BO300" s="8"/>
      <c r="BP300" s="8"/>
      <c r="BQ300" s="8"/>
      <c r="BR300" s="8"/>
      <c r="BS300" s="8"/>
      <c r="BT300" s="8"/>
      <c r="BU300" s="8"/>
      <c r="BV300" s="8"/>
      <c r="BW300" s="8"/>
      <c r="BX300" s="8"/>
      <c r="BY300" s="8"/>
      <c r="BZ300" s="8"/>
      <c r="CA300" s="8"/>
      <c r="CB300" s="8"/>
      <c r="CC300" s="8"/>
      <c r="CD300" s="8"/>
      <c r="CE300" s="8"/>
      <c r="CF300" s="8"/>
      <c r="CG300" s="8"/>
      <c r="CH300" s="8"/>
      <c r="CI300" s="8"/>
      <c r="CJ300" s="8"/>
      <c r="CK300" s="8"/>
      <c r="CL300" s="8"/>
      <c r="CM300" s="8"/>
      <c r="CN300" s="8"/>
      <c r="CO300" s="8"/>
      <c r="CP300" s="8"/>
      <c r="CQ300" s="8"/>
      <c r="CR300" s="8"/>
      <c r="CS300" s="8"/>
      <c r="CT300" s="8"/>
      <c r="CU300" s="8"/>
      <c r="CV300" s="8"/>
      <c r="CW300" s="8"/>
      <c r="CX300" s="8"/>
      <c r="CY300" s="8"/>
      <c r="CZ300" s="8"/>
      <c r="DA300" s="8"/>
      <c r="DB300" s="8"/>
      <c r="DC300" s="8"/>
      <c r="DD300" s="8"/>
      <c r="DE300" s="8"/>
      <c r="DF300" s="8"/>
      <c r="DG300" s="8"/>
      <c r="DH300" s="8"/>
      <c r="DI300" s="8"/>
      <c r="DJ300" s="8"/>
      <c r="DK300" s="8"/>
      <c r="DL300" s="8"/>
      <c r="DM300" s="8"/>
      <c r="DN300" s="8"/>
      <c r="DO300" s="8"/>
      <c r="DP300" s="8"/>
      <c r="DQ300" s="8"/>
      <c r="DR300" s="8"/>
      <c r="DS300" s="8"/>
      <c r="DT300" s="8"/>
      <c r="DU300" s="8"/>
      <c r="DV300" s="8"/>
      <c r="DW300" s="8"/>
      <c r="DX300" s="8"/>
      <c r="DY300" s="8"/>
      <c r="DZ300" s="8"/>
      <c r="EA300" s="8"/>
      <c r="EB300" s="8"/>
      <c r="EC300" s="8"/>
      <c r="ED300" s="8"/>
      <c r="EE300" s="8"/>
      <c r="EF300" s="8"/>
      <c r="EG300" s="8"/>
      <c r="EH300" s="8"/>
      <c r="EI300" s="8"/>
      <c r="EJ300" s="8"/>
      <c r="EK300" s="8"/>
      <c r="EL300" s="8"/>
      <c r="EM300" s="8"/>
      <c r="EN300" s="8"/>
      <c r="EO300" s="8"/>
      <c r="EP300" s="8"/>
      <c r="EQ300" s="8"/>
      <c r="ER300" s="8"/>
      <c r="ES300" s="8"/>
      <c r="ET300" s="8"/>
      <c r="EU300" s="8"/>
      <c r="EV300" s="8"/>
      <c r="EW300" s="8"/>
      <c r="EX300" s="8"/>
      <c r="EY300" s="8"/>
      <c r="EZ300" s="8"/>
      <c r="FA300" s="8"/>
      <c r="FB300" s="8"/>
      <c r="FC300" s="8"/>
      <c r="FD300" s="8"/>
      <c r="FE300" s="8"/>
      <c r="FF300" s="8"/>
      <c r="FG300" s="8"/>
      <c r="FH300" s="8"/>
      <c r="FI300" s="8"/>
      <c r="FJ300" s="8"/>
      <c r="FK300" s="8"/>
      <c r="FL300" s="8"/>
      <c r="FM300" s="8"/>
      <c r="FN300" s="8"/>
      <c r="FO300" s="8"/>
      <c r="FP300" s="8"/>
      <c r="FQ300" s="8"/>
      <c r="FR300" s="8"/>
      <c r="FS300" s="8"/>
      <c r="FT300" s="8"/>
      <c r="FU300" s="8"/>
      <c r="FV300" s="8"/>
      <c r="FW300" s="8"/>
      <c r="FX300" s="8"/>
      <c r="FY300" s="8"/>
      <c r="FZ300" s="8"/>
      <c r="GA300" s="8"/>
      <c r="GB300" s="8"/>
      <c r="GC300" s="8"/>
      <c r="GD300" s="8"/>
      <c r="GE300" s="8"/>
      <c r="GF300" s="8"/>
      <c r="GG300" s="8"/>
      <c r="GH300" s="8"/>
      <c r="GI300" s="8"/>
      <c r="GJ300" s="8"/>
      <c r="GK300" s="8"/>
      <c r="GL300" s="8"/>
      <c r="GM300" s="8"/>
      <c r="GN300" s="8"/>
      <c r="GO300" s="8"/>
      <c r="GP300" s="8"/>
      <c r="GQ300" s="8"/>
      <c r="GR300" s="8"/>
      <c r="GS300" s="8"/>
      <c r="GT300" s="8"/>
      <c r="GU300" s="8"/>
      <c r="GV300" s="8"/>
      <c r="GW300" s="8"/>
      <c r="GX300" s="8"/>
      <c r="GY300" s="8"/>
      <c r="GZ300" s="8"/>
      <c r="HA300" s="8"/>
      <c r="HB300" s="8"/>
      <c r="HC300" s="8"/>
      <c r="HD300" s="8"/>
      <c r="HE300" s="8"/>
      <c r="HF300" s="8"/>
      <c r="HG300" s="8"/>
      <c r="HH300" s="8"/>
      <c r="HI300" s="8"/>
      <c r="HJ300" s="8"/>
      <c r="HK300" s="8"/>
      <c r="HL300" s="8"/>
      <c r="HM300" s="8"/>
      <c r="HN300" s="8"/>
      <c r="HO300" s="8"/>
      <c r="HP300" s="8"/>
      <c r="HQ300" s="8"/>
      <c r="HR300" s="8"/>
      <c r="HS300" s="8"/>
      <c r="HT300" s="8"/>
      <c r="HU300" s="8"/>
      <c r="HV300" s="8"/>
      <c r="HW300" s="8"/>
      <c r="HX300" s="8"/>
      <c r="HY300" s="8"/>
      <c r="HZ300" s="8"/>
      <c r="IA300" s="8"/>
      <c r="IB300" s="8"/>
      <c r="IC300" s="8"/>
      <c r="ID300" s="8"/>
      <c r="IE300" s="8"/>
      <c r="IF300" s="8"/>
      <c r="IG300" s="8"/>
      <c r="IH300" s="8"/>
      <c r="II300" s="8"/>
      <c r="IJ300" s="8"/>
      <c r="IK300" s="8"/>
      <c r="IL300" s="8"/>
      <c r="IM300" s="8"/>
    </row>
    <row r="301" spans="6:247">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c r="BN301" s="8"/>
      <c r="BO301" s="8"/>
      <c r="BP301" s="8"/>
      <c r="BQ301" s="8"/>
      <c r="BR301" s="8"/>
      <c r="BS301" s="8"/>
      <c r="BT301" s="8"/>
      <c r="BU301" s="8"/>
      <c r="BV301" s="8"/>
      <c r="BW301" s="8"/>
      <c r="BX301" s="8"/>
      <c r="BY301" s="8"/>
      <c r="BZ301" s="8"/>
      <c r="CA301" s="8"/>
      <c r="CB301" s="8"/>
      <c r="CC301" s="8"/>
      <c r="CD301" s="8"/>
      <c r="CE301" s="8"/>
      <c r="CF301" s="8"/>
      <c r="CG301" s="8"/>
      <c r="CH301" s="8"/>
      <c r="CI301" s="8"/>
      <c r="CJ301" s="8"/>
      <c r="CK301" s="8"/>
      <c r="CL301" s="8"/>
      <c r="CM301" s="8"/>
      <c r="CN301" s="8"/>
      <c r="CO301" s="8"/>
      <c r="CP301" s="8"/>
      <c r="CQ301" s="8"/>
      <c r="CR301" s="8"/>
      <c r="CS301" s="8"/>
      <c r="CT301" s="8"/>
      <c r="CU301" s="8"/>
      <c r="CV301" s="8"/>
      <c r="CW301" s="8"/>
      <c r="CX301" s="8"/>
      <c r="CY301" s="8"/>
      <c r="CZ301" s="8"/>
      <c r="DA301" s="8"/>
      <c r="DB301" s="8"/>
      <c r="DC301" s="8"/>
      <c r="DD301" s="8"/>
      <c r="DE301" s="8"/>
      <c r="DF301" s="8"/>
      <c r="DG301" s="8"/>
      <c r="DH301" s="8"/>
      <c r="DI301" s="8"/>
      <c r="DJ301" s="8"/>
      <c r="DK301" s="8"/>
      <c r="DL301" s="8"/>
      <c r="DM301" s="8"/>
      <c r="DN301" s="8"/>
      <c r="DO301" s="8"/>
      <c r="DP301" s="8"/>
      <c r="DQ301" s="8"/>
      <c r="DR301" s="8"/>
      <c r="DS301" s="8"/>
      <c r="DT301" s="8"/>
      <c r="DU301" s="8"/>
      <c r="DV301" s="8"/>
      <c r="DW301" s="8"/>
      <c r="DX301" s="8"/>
      <c r="DY301" s="8"/>
      <c r="DZ301" s="8"/>
      <c r="EA301" s="8"/>
      <c r="EB301" s="8"/>
      <c r="EC301" s="8"/>
      <c r="ED301" s="8"/>
      <c r="EE301" s="8"/>
      <c r="EF301" s="8"/>
      <c r="EG301" s="8"/>
      <c r="EH301" s="8"/>
      <c r="EI301" s="8"/>
      <c r="EJ301" s="8"/>
      <c r="EK301" s="8"/>
      <c r="EL301" s="8"/>
      <c r="EM301" s="8"/>
      <c r="EN301" s="8"/>
      <c r="EO301" s="8"/>
      <c r="EP301" s="8"/>
      <c r="EQ301" s="8"/>
      <c r="ER301" s="8"/>
      <c r="ES301" s="8"/>
      <c r="ET301" s="8"/>
      <c r="EU301" s="8"/>
      <c r="EV301" s="8"/>
      <c r="EW301" s="8"/>
      <c r="EX301" s="8"/>
      <c r="EY301" s="8"/>
      <c r="EZ301" s="8"/>
      <c r="FA301" s="8"/>
      <c r="FB301" s="8"/>
      <c r="FC301" s="8"/>
      <c r="FD301" s="8"/>
      <c r="FE301" s="8"/>
      <c r="FF301" s="8"/>
      <c r="FG301" s="8"/>
      <c r="FH301" s="8"/>
      <c r="FI301" s="8"/>
      <c r="FJ301" s="8"/>
      <c r="FK301" s="8"/>
      <c r="FL301" s="8"/>
      <c r="FM301" s="8"/>
      <c r="FN301" s="8"/>
      <c r="FO301" s="8"/>
      <c r="FP301" s="8"/>
      <c r="FQ301" s="8"/>
      <c r="FR301" s="8"/>
      <c r="FS301" s="8"/>
      <c r="FT301" s="8"/>
      <c r="FU301" s="8"/>
      <c r="FV301" s="8"/>
      <c r="FW301" s="8"/>
      <c r="FX301" s="8"/>
      <c r="FY301" s="8"/>
      <c r="FZ301" s="8"/>
      <c r="GA301" s="8"/>
      <c r="GB301" s="8"/>
      <c r="GC301" s="8"/>
      <c r="GD301" s="8"/>
      <c r="GE301" s="8"/>
      <c r="GF301" s="8"/>
      <c r="GG301" s="8"/>
      <c r="GH301" s="8"/>
      <c r="GI301" s="8"/>
      <c r="GJ301" s="8"/>
      <c r="GK301" s="8"/>
      <c r="GL301" s="8"/>
      <c r="GM301" s="8"/>
      <c r="GN301" s="8"/>
      <c r="GO301" s="8"/>
      <c r="GP301" s="8"/>
      <c r="GQ301" s="8"/>
      <c r="GR301" s="8"/>
      <c r="GS301" s="8"/>
      <c r="GT301" s="8"/>
      <c r="GU301" s="8"/>
      <c r="GV301" s="8"/>
      <c r="GW301" s="8"/>
      <c r="GX301" s="8"/>
      <c r="GY301" s="8"/>
      <c r="GZ301" s="8"/>
      <c r="HA301" s="8"/>
      <c r="HB301" s="8"/>
      <c r="HC301" s="8"/>
      <c r="HD301" s="8"/>
      <c r="HE301" s="8"/>
      <c r="HF301" s="8"/>
      <c r="HG301" s="8"/>
      <c r="HH301" s="8"/>
      <c r="HI301" s="8"/>
      <c r="HJ301" s="8"/>
      <c r="HK301" s="8"/>
      <c r="HL301" s="8"/>
      <c r="HM301" s="8"/>
      <c r="HN301" s="8"/>
      <c r="HO301" s="8"/>
      <c r="HP301" s="8"/>
      <c r="HQ301" s="8"/>
      <c r="HR301" s="8"/>
      <c r="HS301" s="8"/>
      <c r="HT301" s="8"/>
      <c r="HU301" s="8"/>
      <c r="HV301" s="8"/>
      <c r="HW301" s="8"/>
      <c r="HX301" s="8"/>
      <c r="HY301" s="8"/>
      <c r="HZ301" s="8"/>
      <c r="IA301" s="8"/>
      <c r="IB301" s="8"/>
      <c r="IC301" s="8"/>
      <c r="ID301" s="8"/>
      <c r="IE301" s="8"/>
      <c r="IF301" s="8"/>
      <c r="IG301" s="8"/>
      <c r="IH301" s="8"/>
      <c r="II301" s="8"/>
      <c r="IJ301" s="8"/>
      <c r="IK301" s="8"/>
      <c r="IL301" s="8"/>
      <c r="IM301" s="8"/>
    </row>
  </sheetData>
  <dataValidations count="2">
    <dataValidation type="list" allowBlank="1" showInputMessage="1" showErrorMessage="1" sqref="U6">
      <formula1>Years</formula1>
    </dataValidation>
    <dataValidation type="list" allowBlank="1" showInputMessage="1" showErrorMessage="1" sqref="T6">
      <formula1>Months</formula1>
    </dataValidation>
  </dataValidations>
  <printOptions horizontalCentered="1"/>
  <pageMargins left="0" right="0" top="0.75" bottom="0.4" header="0.2" footer="0.3"/>
  <pageSetup scale="65" orientation="landscape" cellComments="asDisplayed" r:id="rId1"/>
  <headerFooter alignWithMargins="0">
    <oddFooter xml:space="preserve">&amp;LPrepared By: Annette Moore &amp;D&amp;R&amp;F &amp;A       </oddFooter>
  </headerFooter>
  <customProperties>
    <customPr name="_pios_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8545" r:id="rId5" name="Button 1">
              <controlPr defaultSize="0" print="0" autoFill="0" autoPict="0" macro="[0]!GetActuals">
                <anchor moveWithCells="1" sizeWithCells="1">
                  <from>
                    <xdr:col>21</xdr:col>
                    <xdr:colOff>38100</xdr:colOff>
                    <xdr:row>4</xdr:row>
                    <xdr:rowOff>19050</xdr:rowOff>
                  </from>
                  <to>
                    <xdr:col>22</xdr:col>
                    <xdr:colOff>0</xdr:colOff>
                    <xdr:row>6</xdr:row>
                    <xdr:rowOff>28575</xdr:rowOff>
                  </to>
                </anchor>
              </controlPr>
            </control>
          </mc:Choice>
        </mc:AlternateContent>
        <mc:AlternateContent xmlns:mc="http://schemas.openxmlformats.org/markup-compatibility/2006">
          <mc:Choice Requires="x14">
            <control shapeId="108550" r:id="rId6" name="Button 6">
              <controlPr defaultSize="0" print="0" autoFill="0" autoPict="0">
                <anchor moveWithCells="1" sizeWithCells="1">
                  <from>
                    <xdr:col>21</xdr:col>
                    <xdr:colOff>38100</xdr:colOff>
                    <xdr:row>4</xdr:row>
                    <xdr:rowOff>19050</xdr:rowOff>
                  </from>
                  <to>
                    <xdr:col>22</xdr:col>
                    <xdr:colOff>0</xdr:colOff>
                    <xdr:row>6</xdr:row>
                    <xdr:rowOff>28575</xdr:rowOff>
                  </to>
                </anchor>
              </controlPr>
            </control>
          </mc:Choice>
        </mc:AlternateContent>
        <mc:AlternateContent xmlns:mc="http://schemas.openxmlformats.org/markup-compatibility/2006">
          <mc:Choice Requires="x14">
            <control shapeId="108556" r:id="rId7" name="Button 12">
              <controlPr defaultSize="0" print="0" autoFill="0" autoPict="0">
                <anchor moveWithCells="1" sizeWithCells="1">
                  <from>
                    <xdr:col>21</xdr:col>
                    <xdr:colOff>38100</xdr:colOff>
                    <xdr:row>4</xdr:row>
                    <xdr:rowOff>19050</xdr:rowOff>
                  </from>
                  <to>
                    <xdr:col>22</xdr:col>
                    <xdr:colOff>0</xdr:colOff>
                    <xdr:row>6</xdr:row>
                    <xdr:rowOff>28575</xdr:rowOff>
                  </to>
                </anchor>
              </controlPr>
            </control>
          </mc:Choice>
        </mc:AlternateContent>
        <mc:AlternateContent xmlns:mc="http://schemas.openxmlformats.org/markup-compatibility/2006">
          <mc:Choice Requires="x14">
            <control shapeId="108557" r:id="rId8" name="Button 13">
              <controlPr defaultSize="0" print="0" autoFill="0" autoPict="0">
                <anchor moveWithCells="1" sizeWithCells="1">
                  <from>
                    <xdr:col>21</xdr:col>
                    <xdr:colOff>38100</xdr:colOff>
                    <xdr:row>4</xdr:row>
                    <xdr:rowOff>19050</xdr:rowOff>
                  </from>
                  <to>
                    <xdr:col>22</xdr:col>
                    <xdr:colOff>0</xdr:colOff>
                    <xdr:row>6</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I33"/>
  <sheetViews>
    <sheetView zoomScale="80" zoomScaleNormal="80" workbookViewId="0">
      <selection activeCell="M7" sqref="M7"/>
    </sheetView>
  </sheetViews>
  <sheetFormatPr defaultColWidth="9.140625" defaultRowHeight="15"/>
  <cols>
    <col min="1" max="1" width="53.5703125" style="197" customWidth="1"/>
    <col min="2" max="2" width="23.42578125" style="197" bestFit="1" customWidth="1"/>
    <col min="3" max="3" width="17.140625" style="197" bestFit="1" customWidth="1"/>
    <col min="4" max="4" width="16" style="197" bestFit="1" customWidth="1"/>
    <col min="5" max="5" width="15.28515625" style="197" bestFit="1" customWidth="1"/>
    <col min="6" max="6" width="16" style="197" bestFit="1" customWidth="1"/>
    <col min="7" max="7" width="14.140625" style="197" customWidth="1"/>
    <col min="8" max="8" width="13.42578125" style="197" bestFit="1" customWidth="1"/>
    <col min="9" max="9" width="14" style="197" customWidth="1"/>
    <col min="10" max="10" width="13.42578125" style="197" bestFit="1" customWidth="1"/>
    <col min="11" max="11" width="15.140625" style="197" bestFit="1" customWidth="1"/>
    <col min="12" max="12" width="13.42578125" style="197" bestFit="1" customWidth="1"/>
    <col min="13" max="13" width="14.85546875" style="197" customWidth="1"/>
    <col min="14" max="14" width="15.7109375" style="197" bestFit="1" customWidth="1"/>
    <col min="15" max="15" width="12.7109375" style="197" bestFit="1" customWidth="1"/>
    <col min="16" max="16384" width="9.140625" style="197"/>
  </cols>
  <sheetData>
    <row r="1" spans="1:35" ht="18.75">
      <c r="A1" s="196" t="s">
        <v>148</v>
      </c>
    </row>
    <row r="2" spans="1:35">
      <c r="A2" s="197" t="s">
        <v>364</v>
      </c>
    </row>
    <row r="3" spans="1:35">
      <c r="B3" s="198"/>
      <c r="C3" s="198"/>
      <c r="D3" s="198"/>
      <c r="E3" s="198"/>
      <c r="F3" s="198"/>
      <c r="G3" s="198"/>
      <c r="H3" s="198"/>
      <c r="I3" s="198"/>
      <c r="J3" s="198"/>
      <c r="K3" s="198"/>
      <c r="L3" s="198"/>
      <c r="M3" s="198"/>
      <c r="N3" s="199"/>
    </row>
    <row r="4" spans="1:35" ht="30">
      <c r="A4" s="200" t="s">
        <v>188</v>
      </c>
      <c r="B4" s="201">
        <v>45292</v>
      </c>
      <c r="C4" s="202">
        <v>45323</v>
      </c>
      <c r="D4" s="203">
        <v>45352</v>
      </c>
      <c r="E4" s="204">
        <v>45383</v>
      </c>
      <c r="F4" s="203">
        <v>45413</v>
      </c>
      <c r="G4" s="204">
        <v>45444</v>
      </c>
      <c r="H4" s="204">
        <v>45474</v>
      </c>
      <c r="I4" s="204">
        <v>45505</v>
      </c>
      <c r="J4" s="201">
        <v>45536</v>
      </c>
      <c r="K4" s="201">
        <v>45566</v>
      </c>
      <c r="L4" s="202">
        <v>45597</v>
      </c>
      <c r="M4" s="205">
        <v>45627</v>
      </c>
      <c r="N4" s="206" t="str">
        <f>"Total year ended "&amp;RIGHT(A2,8)</f>
        <v>Total year ended Dec 2024</v>
      </c>
      <c r="O4" s="207"/>
      <c r="P4" s="207"/>
      <c r="Q4" s="207"/>
      <c r="R4" s="207"/>
      <c r="S4" s="207"/>
      <c r="T4" s="207"/>
      <c r="U4" s="207"/>
      <c r="V4" s="207"/>
      <c r="W4" s="207"/>
      <c r="X4" s="207"/>
      <c r="Y4" s="207"/>
      <c r="Z4" s="207"/>
      <c r="AA4" s="207"/>
      <c r="AB4" s="207"/>
      <c r="AC4" s="207"/>
      <c r="AD4" s="207"/>
      <c r="AE4" s="207"/>
      <c r="AF4" s="207"/>
      <c r="AG4" s="207"/>
      <c r="AH4" s="207"/>
      <c r="AI4" s="207"/>
    </row>
    <row r="5" spans="1:35">
      <c r="A5" s="208" t="s">
        <v>35</v>
      </c>
      <c r="B5" s="209">
        <f>+Load!B7</f>
        <v>-6854285.2130676042</v>
      </c>
      <c r="C5" s="210">
        <f>+Load!C7</f>
        <v>-39487.420027320477</v>
      </c>
      <c r="D5" s="210">
        <f>+Load!D7</f>
        <v>-1185126.5754047497</v>
      </c>
      <c r="E5" s="210">
        <f>+Load!E7</f>
        <v>-1324606.6250133677</v>
      </c>
      <c r="F5" s="210">
        <f>+Load!F7</f>
        <v>-987383.60142041673</v>
      </c>
      <c r="G5" s="210">
        <f>+Load!G7</f>
        <v>686233.42290145776</v>
      </c>
      <c r="H5" s="210">
        <f>+Load!H7</f>
        <v>-2067264.9691604546</v>
      </c>
      <c r="I5" s="210">
        <f>+Load!I7</f>
        <v>3839116.8066328359</v>
      </c>
      <c r="J5" s="210">
        <f>+Load!J7</f>
        <v>578637.43278871116</v>
      </c>
      <c r="K5" s="210">
        <f>+Load!K7</f>
        <v>-322519.68491772626</v>
      </c>
      <c r="L5" s="210">
        <f>+Load!L7</f>
        <v>-2568072.4200184988</v>
      </c>
      <c r="M5" s="210">
        <f>+Load!M7</f>
        <v>3403023.7405503117</v>
      </c>
      <c r="N5" s="211">
        <f>SUM(B5:M5)</f>
        <v>-6841735.1061568242</v>
      </c>
      <c r="O5" s="212"/>
      <c r="P5" s="213"/>
    </row>
    <row r="6" spans="1:35">
      <c r="A6" s="208" t="s">
        <v>36</v>
      </c>
      <c r="B6" s="209">
        <f>+Hydro!B32</f>
        <v>-7604192.2659645649</v>
      </c>
      <c r="C6" s="210">
        <f>+Hydro!C32</f>
        <v>-6418005.180730002</v>
      </c>
      <c r="D6" s="210">
        <f>+Hydro!D32</f>
        <v>-4165897.6518010395</v>
      </c>
      <c r="E6" s="210">
        <f>+Hydro!E32</f>
        <v>-4870702.4913455974</v>
      </c>
      <c r="F6" s="210">
        <f>+Hydro!F32</f>
        <v>-3070631.6668667202</v>
      </c>
      <c r="G6" s="210">
        <f>+Hydro!G32</f>
        <v>-3919061.0918969968</v>
      </c>
      <c r="H6" s="210">
        <f>+Hydro!H32</f>
        <v>-4107789.4591949973</v>
      </c>
      <c r="I6" s="210">
        <f>+Hydro!I32</f>
        <v>-3221355.5075984392</v>
      </c>
      <c r="J6" s="210">
        <f>+Hydro!J32</f>
        <v>-3263434.9105839985</v>
      </c>
      <c r="K6" s="210">
        <f>+Hydro!K32</f>
        <v>-1619359.6356709998</v>
      </c>
      <c r="L6" s="210">
        <f>+Hydro!L32</f>
        <v>838483.58809702226</v>
      </c>
      <c r="M6" s="210">
        <f>+Hydro!M32</f>
        <v>1947685.0431924022</v>
      </c>
      <c r="N6" s="211">
        <f>SUM(B6:M6)</f>
        <v>-39474261.23036392</v>
      </c>
      <c r="O6" s="212"/>
      <c r="P6" s="213"/>
    </row>
    <row r="7" spans="1:35">
      <c r="A7" s="208" t="s">
        <v>37</v>
      </c>
      <c r="B7" s="209">
        <f>+Wind!B63</f>
        <v>-8819841.7489586677</v>
      </c>
      <c r="C7" s="210">
        <f>+Wind!C63</f>
        <v>2622603.4004851184</v>
      </c>
      <c r="D7" s="210">
        <f>+Wind!D63</f>
        <v>-3931643.3852268741</v>
      </c>
      <c r="E7" s="210">
        <f>+Wind!E63</f>
        <v>3102545.2486891295</v>
      </c>
      <c r="F7" s="210">
        <f>+Wind!F63</f>
        <v>1750033.1375371332</v>
      </c>
      <c r="G7" s="210">
        <f>+Wind!G63</f>
        <v>27789.004144867788</v>
      </c>
      <c r="H7" s="210">
        <f>+Wind!H63</f>
        <v>-3312005.5298382039</v>
      </c>
      <c r="I7" s="210">
        <f>+Wind!I63</f>
        <v>-1737320.2789143033</v>
      </c>
      <c r="J7" s="210">
        <f>+Wind!J63</f>
        <v>1379880.8918986081</v>
      </c>
      <c r="K7" s="210">
        <f>+Wind!K63</f>
        <v>-1970850.693583857</v>
      </c>
      <c r="L7" s="210">
        <f>+Wind!L63</f>
        <v>-380458.74947147258</v>
      </c>
      <c r="M7" s="210">
        <f>+Wind!M63</f>
        <v>-3473021.4891893617</v>
      </c>
      <c r="N7" s="211">
        <f>SUM(B7:M7)</f>
        <v>-14742290.192427883</v>
      </c>
      <c r="O7" s="212"/>
      <c r="P7" s="213"/>
    </row>
    <row r="8" spans="1:35" s="217" customFormat="1">
      <c r="A8" s="214" t="s">
        <v>189</v>
      </c>
      <c r="B8" s="215">
        <f>SUM(B5:B7)</f>
        <v>-23278319.227990836</v>
      </c>
      <c r="C8" s="215">
        <f t="shared" ref="C8:M8" si="0">SUM(C5:C7)</f>
        <v>-3834889.2002722039</v>
      </c>
      <c r="D8" s="215">
        <f t="shared" si="0"/>
        <v>-9282667.6124326624</v>
      </c>
      <c r="E8" s="215">
        <f t="shared" si="0"/>
        <v>-3092763.8676698362</v>
      </c>
      <c r="F8" s="215">
        <f t="shared" si="0"/>
        <v>-2307982.1307500042</v>
      </c>
      <c r="G8" s="215">
        <f t="shared" si="0"/>
        <v>-3205038.6648506713</v>
      </c>
      <c r="H8" s="215">
        <f t="shared" si="0"/>
        <v>-9487059.9581936561</v>
      </c>
      <c r="I8" s="215">
        <f t="shared" si="0"/>
        <v>-1119558.9798799066</v>
      </c>
      <c r="J8" s="215">
        <f t="shared" si="0"/>
        <v>-1304916.5858966794</v>
      </c>
      <c r="K8" s="215">
        <f t="shared" si="0"/>
        <v>-3912730.0141725829</v>
      </c>
      <c r="L8" s="215">
        <f t="shared" si="0"/>
        <v>-2110047.581392949</v>
      </c>
      <c r="M8" s="215">
        <f t="shared" si="0"/>
        <v>1877687.2945533521</v>
      </c>
      <c r="N8" s="216">
        <f>SUM(N5:N7)</f>
        <v>-61058286.528948627</v>
      </c>
    </row>
    <row r="9" spans="1:35" s="217" customFormat="1">
      <c r="A9" s="218" t="s">
        <v>209</v>
      </c>
      <c r="B9" s="219">
        <f>'PCA deferral'!B35</f>
        <v>17208645.656924546</v>
      </c>
      <c r="C9" s="219">
        <f>'PCA deferral'!C35</f>
        <v>3427535.5819086432</v>
      </c>
      <c r="D9" s="219">
        <f>'PCA deferral'!D35</f>
        <v>7298368.2070554197</v>
      </c>
      <c r="E9" s="219">
        <f>'PCA deferral'!E35</f>
        <v>1288195.3563885391</v>
      </c>
      <c r="F9" s="219">
        <f>'PCA deferral'!F35</f>
        <v>50771.012342989445</v>
      </c>
      <c r="G9" s="219">
        <f>'PCA deferral'!G35</f>
        <v>3926631.1160967126</v>
      </c>
      <c r="H9" s="219">
        <f>'PCA deferral'!H35</f>
        <v>6523352.048170343</v>
      </c>
      <c r="I9" s="219">
        <f>'PCA deferral'!I35</f>
        <v>4170351.4244205579</v>
      </c>
      <c r="J9" s="219">
        <f>'PCA deferral'!J35</f>
        <v>1636931.1887741238</v>
      </c>
      <c r="K9" s="219">
        <f>'PCA deferral'!K35</f>
        <v>3253801.2076249719</v>
      </c>
      <c r="L9" s="219">
        <f>'PCA deferral'!L35</f>
        <v>-123529.22021285444</v>
      </c>
      <c r="M9" s="219">
        <f>'PCA deferral'!M35</f>
        <v>411830.56661976874</v>
      </c>
      <c r="N9" s="216">
        <f>SUM(B9:M9)</f>
        <v>49072884.146113761</v>
      </c>
      <c r="O9" s="215"/>
    </row>
    <row r="10" spans="1:35">
      <c r="A10" s="220" t="s">
        <v>191</v>
      </c>
      <c r="B10" s="221" t="s">
        <v>210</v>
      </c>
      <c r="C10" s="221" t="s">
        <v>210</v>
      </c>
      <c r="D10" s="221" t="s">
        <v>210</v>
      </c>
      <c r="E10" s="221" t="s">
        <v>210</v>
      </c>
      <c r="F10" s="221" t="s">
        <v>210</v>
      </c>
      <c r="G10" s="221" t="s">
        <v>210</v>
      </c>
      <c r="H10" s="221" t="s">
        <v>210</v>
      </c>
      <c r="I10" s="221" t="s">
        <v>210</v>
      </c>
      <c r="J10" s="221" t="s">
        <v>210</v>
      </c>
      <c r="K10" s="221" t="s">
        <v>210</v>
      </c>
      <c r="L10" s="221" t="s">
        <v>210</v>
      </c>
      <c r="M10" s="221" t="s">
        <v>210</v>
      </c>
      <c r="N10" s="216">
        <f>+N9+N8</f>
        <v>-11985402.382834867</v>
      </c>
    </row>
    <row r="11" spans="1:35" ht="15.75" thickBot="1">
      <c r="A11" s="222"/>
      <c r="B11" s="215"/>
      <c r="C11" s="215"/>
      <c r="D11" s="215"/>
      <c r="E11" s="215"/>
      <c r="F11" s="215"/>
      <c r="G11" s="215"/>
      <c r="H11" s="215"/>
      <c r="I11" s="215"/>
      <c r="J11" s="215"/>
      <c r="K11" s="215"/>
      <c r="L11" s="215"/>
      <c r="M11" s="215"/>
      <c r="N11" s="216"/>
    </row>
    <row r="12" spans="1:35" ht="60">
      <c r="A12" s="378" t="s">
        <v>229</v>
      </c>
      <c r="B12" s="379" t="s">
        <v>74</v>
      </c>
      <c r="C12" s="379" t="s">
        <v>73</v>
      </c>
      <c r="D12" s="379" t="s">
        <v>75</v>
      </c>
      <c r="E12" s="380" t="s">
        <v>78</v>
      </c>
      <c r="F12" s="381" t="str">
        <f>"Year ended "&amp;RIGHT(A2,8)&amp;" power cost normalization adjustment"</f>
        <v>Year ended Dec 2024 power cost normalization adjustment</v>
      </c>
      <c r="G12" s="199"/>
      <c r="H12" s="199"/>
      <c r="I12" s="199"/>
      <c r="J12" s="199"/>
      <c r="K12" s="199"/>
      <c r="L12" s="199"/>
      <c r="M12" s="199"/>
      <c r="N12" s="199"/>
    </row>
    <row r="13" spans="1:35">
      <c r="A13" s="382" t="s">
        <v>76</v>
      </c>
      <c r="B13" s="383"/>
      <c r="C13" s="383"/>
      <c r="D13" s="384"/>
      <c r="E13" s="385"/>
      <c r="F13" s="386">
        <f t="shared" ref="F13:F18" si="1">SUM(B13:E13)</f>
        <v>0</v>
      </c>
      <c r="G13" s="199"/>
      <c r="H13" s="199"/>
      <c r="I13" s="199"/>
      <c r="J13" s="199"/>
      <c r="K13" s="199"/>
      <c r="L13" s="199"/>
      <c r="M13" s="199"/>
      <c r="N13" s="199"/>
    </row>
    <row r="14" spans="1:35">
      <c r="A14" s="387" t="s">
        <v>190</v>
      </c>
      <c r="B14" s="388">
        <f>N5</f>
        <v>-6841735.1061568242</v>
      </c>
      <c r="C14" s="388">
        <f>N6</f>
        <v>-39474261.23036392</v>
      </c>
      <c r="D14" s="389">
        <f>N7</f>
        <v>-14742290.192427883</v>
      </c>
      <c r="E14" s="210">
        <f>N9</f>
        <v>49072884.146113761</v>
      </c>
      <c r="F14" s="390">
        <f t="shared" si="1"/>
        <v>-11985402.382834867</v>
      </c>
      <c r="G14" s="199"/>
      <c r="H14" s="199"/>
      <c r="I14" s="199"/>
      <c r="J14" s="199"/>
      <c r="K14" s="199"/>
      <c r="L14" s="199"/>
      <c r="M14" s="199"/>
      <c r="N14" s="199"/>
    </row>
    <row r="15" spans="1:35">
      <c r="A15" s="387" t="s">
        <v>14</v>
      </c>
      <c r="B15" s="391"/>
      <c r="C15" s="391"/>
      <c r="D15" s="392"/>
      <c r="E15" s="393"/>
      <c r="F15" s="394">
        <f t="shared" si="1"/>
        <v>0</v>
      </c>
      <c r="G15" s="199"/>
      <c r="H15" s="199"/>
      <c r="I15" s="199"/>
      <c r="J15" s="199"/>
      <c r="K15" s="199"/>
      <c r="L15" s="199"/>
      <c r="M15" s="199"/>
      <c r="N15" s="199"/>
    </row>
    <row r="16" spans="1:35">
      <c r="A16" s="387" t="s">
        <v>13</v>
      </c>
      <c r="B16" s="391"/>
      <c r="C16" s="391"/>
      <c r="D16" s="392"/>
      <c r="E16" s="393"/>
      <c r="F16" s="394">
        <f t="shared" si="1"/>
        <v>0</v>
      </c>
      <c r="G16" s="199"/>
      <c r="H16" s="199"/>
      <c r="I16" s="199"/>
      <c r="J16" s="199"/>
      <c r="K16" s="199"/>
      <c r="L16" s="199"/>
      <c r="M16" s="199"/>
      <c r="N16" s="199"/>
    </row>
    <row r="17" spans="1:14">
      <c r="A17" s="387" t="s">
        <v>77</v>
      </c>
      <c r="B17" s="391"/>
      <c r="C17" s="391"/>
      <c r="D17" s="392"/>
      <c r="E17" s="393"/>
      <c r="F17" s="394">
        <f t="shared" si="1"/>
        <v>0</v>
      </c>
      <c r="G17" s="199"/>
      <c r="H17" s="199"/>
      <c r="I17" s="199"/>
      <c r="J17" s="199"/>
      <c r="K17" s="199"/>
      <c r="L17" s="199"/>
      <c r="M17" s="199"/>
      <c r="N17" s="199"/>
    </row>
    <row r="18" spans="1:14">
      <c r="A18" s="387" t="s">
        <v>106</v>
      </c>
      <c r="B18" s="391"/>
      <c r="C18" s="395"/>
      <c r="D18" s="392"/>
      <c r="E18" s="393"/>
      <c r="F18" s="394">
        <f t="shared" si="1"/>
        <v>0</v>
      </c>
      <c r="G18" s="199"/>
      <c r="H18" s="199"/>
      <c r="I18" s="199"/>
      <c r="J18" s="199"/>
      <c r="K18" s="199"/>
      <c r="L18" s="199"/>
      <c r="M18" s="199"/>
      <c r="N18" s="199"/>
    </row>
    <row r="19" spans="1:14" ht="15.75" thickBot="1">
      <c r="A19" s="396" t="s">
        <v>105</v>
      </c>
      <c r="B19" s="397">
        <f>SUM(B13:B18)</f>
        <v>-6841735.1061568242</v>
      </c>
      <c r="C19" s="397">
        <f>SUM(C13:C18)</f>
        <v>-39474261.23036392</v>
      </c>
      <c r="D19" s="397">
        <f>SUM(D13:D18)</f>
        <v>-14742290.192427883</v>
      </c>
      <c r="E19" s="398">
        <f>SUM(E13:E18)</f>
        <v>49072884.146113761</v>
      </c>
      <c r="F19" s="399">
        <f>SUM(F13:F18)</f>
        <v>-11985402.382834867</v>
      </c>
      <c r="G19" s="199"/>
      <c r="H19" s="199"/>
      <c r="I19" s="199"/>
      <c r="J19" s="199"/>
      <c r="K19" s="199"/>
      <c r="L19" s="199"/>
      <c r="M19" s="199"/>
      <c r="N19" s="199"/>
    </row>
    <row r="20" spans="1:14">
      <c r="A20"/>
      <c r="B20" s="223"/>
      <c r="C20" s="199"/>
      <c r="D20" s="199"/>
      <c r="E20" s="199"/>
      <c r="F20" s="199"/>
      <c r="G20" s="199"/>
      <c r="H20" s="199"/>
      <c r="I20" s="199"/>
      <c r="J20" s="199"/>
      <c r="K20" s="199"/>
      <c r="L20" s="199"/>
      <c r="M20" s="199"/>
      <c r="N20" s="199"/>
    </row>
    <row r="21" spans="1:14">
      <c r="A21" s="224"/>
      <c r="B21" s="199"/>
      <c r="C21" s="199"/>
      <c r="D21" s="199"/>
      <c r="E21" s="199"/>
      <c r="F21" s="199"/>
      <c r="G21" s="199"/>
      <c r="H21" s="199"/>
      <c r="I21" s="199"/>
      <c r="J21" s="199"/>
      <c r="K21" s="199"/>
      <c r="L21" s="199"/>
      <c r="M21" s="199"/>
      <c r="N21" s="199"/>
    </row>
    <row r="22" spans="1:14">
      <c r="A22" s="220"/>
      <c r="B22" s="225"/>
      <c r="C22" s="225"/>
      <c r="D22" s="225"/>
      <c r="E22" s="225"/>
      <c r="F22" s="225"/>
      <c r="G22" s="199"/>
      <c r="H22" s="199"/>
      <c r="I22" s="199"/>
      <c r="J22" s="199"/>
      <c r="K22" s="199"/>
      <c r="L22" s="199"/>
      <c r="M22" s="199"/>
      <c r="N22" s="199"/>
    </row>
    <row r="23" spans="1:14">
      <c r="A23" s="220"/>
      <c r="B23" s="226"/>
      <c r="C23" s="226"/>
      <c r="D23" s="226"/>
      <c r="E23" s="226"/>
      <c r="F23" s="226"/>
      <c r="G23" s="199"/>
    </row>
    <row r="24" spans="1:14">
      <c r="A24" s="220"/>
      <c r="B24" s="209"/>
      <c r="C24" s="209"/>
      <c r="D24" s="209"/>
      <c r="E24" s="209"/>
      <c r="F24" s="209"/>
      <c r="G24" s="199"/>
    </row>
    <row r="25" spans="1:14">
      <c r="B25" s="199"/>
      <c r="C25" s="199"/>
      <c r="D25" s="199"/>
      <c r="E25" s="199"/>
      <c r="F25" s="199"/>
      <c r="G25" s="199"/>
    </row>
    <row r="26" spans="1:14">
      <c r="B26" s="199"/>
      <c r="C26" s="199"/>
      <c r="D26" s="199"/>
      <c r="E26" s="199"/>
      <c r="F26" s="199"/>
      <c r="G26" s="199"/>
    </row>
    <row r="27" spans="1:14">
      <c r="A27" s="208"/>
      <c r="B27" s="227"/>
      <c r="C27" s="227"/>
      <c r="D27" s="227"/>
      <c r="E27" s="227"/>
      <c r="F27" s="227"/>
    </row>
    <row r="30" spans="1:14">
      <c r="K30" s="228"/>
    </row>
    <row r="31" spans="1:14">
      <c r="K31" s="228"/>
    </row>
    <row r="32" spans="1:14">
      <c r="G32" s="229"/>
    </row>
    <row r="33" spans="6:7">
      <c r="F33" s="170"/>
      <c r="G33" s="229"/>
    </row>
  </sheetData>
  <pageMargins left="0.7" right="0.7" top="0.75" bottom="0.75" header="0.3" footer="0.3"/>
  <pageSetup scale="63" orientation="landscape" r:id="rId1"/>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2:O92"/>
  <sheetViews>
    <sheetView zoomScale="80" zoomScaleNormal="80" workbookViewId="0">
      <selection activeCell="C65" sqref="C65:N79"/>
    </sheetView>
  </sheetViews>
  <sheetFormatPr defaultColWidth="9.140625" defaultRowHeight="12.75"/>
  <cols>
    <col min="1" max="1" width="32.5703125" style="117" bestFit="1" customWidth="1"/>
    <col min="2" max="2" width="25.140625" style="117" bestFit="1" customWidth="1"/>
    <col min="3" max="3" width="14.85546875" style="117" customWidth="1"/>
    <col min="4" max="8" width="13.42578125" style="117" bestFit="1" customWidth="1"/>
    <col min="9" max="10" width="14" style="117" bestFit="1" customWidth="1"/>
    <col min="11" max="13" width="16.85546875" style="129" bestFit="1" customWidth="1"/>
    <col min="14" max="14" width="13.42578125" style="129" bestFit="1" customWidth="1"/>
    <col min="15" max="15" width="15.140625" style="129" bestFit="1" customWidth="1"/>
    <col min="16" max="16" width="16.5703125" style="129" bestFit="1" customWidth="1"/>
    <col min="17" max="18" width="9.140625" style="129"/>
    <col min="19" max="19" width="10.28515625" style="129" bestFit="1" customWidth="1"/>
    <col min="20" max="16384" width="9.140625" style="129"/>
  </cols>
  <sheetData>
    <row r="2" spans="1:15">
      <c r="A2" s="400" t="s">
        <v>365</v>
      </c>
    </row>
    <row r="3" spans="1:15">
      <c r="A3" s="109" t="s">
        <v>231</v>
      </c>
      <c r="B3" s="116"/>
      <c r="C3" s="109" t="s">
        <v>232</v>
      </c>
      <c r="D3" s="116"/>
      <c r="E3" s="116"/>
      <c r="F3" s="116"/>
      <c r="G3" s="116"/>
      <c r="H3" s="116"/>
      <c r="I3" s="116"/>
      <c r="J3" s="116"/>
      <c r="K3" s="116"/>
      <c r="L3" s="116"/>
      <c r="M3" s="116"/>
      <c r="N3" s="116"/>
      <c r="O3" s="401"/>
    </row>
    <row r="4" spans="1:15">
      <c r="A4" s="109" t="s">
        <v>233</v>
      </c>
      <c r="B4" s="109" t="s">
        <v>234</v>
      </c>
      <c r="C4" s="402">
        <f>'Summary normalization'!B4</f>
        <v>45292</v>
      </c>
      <c r="D4" s="403">
        <f>'Summary normalization'!C4</f>
        <v>45323</v>
      </c>
      <c r="E4" s="403">
        <f>'Summary normalization'!D4</f>
        <v>45352</v>
      </c>
      <c r="F4" s="403">
        <f>'Summary normalization'!E4</f>
        <v>45383</v>
      </c>
      <c r="G4" s="403">
        <f>'Summary normalization'!F4</f>
        <v>45413</v>
      </c>
      <c r="H4" s="403">
        <f>'Summary normalization'!G4</f>
        <v>45444</v>
      </c>
      <c r="I4" s="403">
        <f>'Summary normalization'!H4</f>
        <v>45474</v>
      </c>
      <c r="J4" s="403">
        <f>'Summary normalization'!I4</f>
        <v>45505</v>
      </c>
      <c r="K4" s="404">
        <f>'Summary normalization'!J4</f>
        <v>45536</v>
      </c>
      <c r="L4" s="404">
        <f>'Summary normalization'!K4</f>
        <v>45566</v>
      </c>
      <c r="M4" s="404">
        <f>'Summary normalization'!L4</f>
        <v>45597</v>
      </c>
      <c r="N4" s="404">
        <f>'Summary normalization'!M4</f>
        <v>45627</v>
      </c>
      <c r="O4" s="405" t="s">
        <v>235</v>
      </c>
    </row>
    <row r="5" spans="1:15">
      <c r="A5" s="109" t="s">
        <v>236</v>
      </c>
      <c r="B5" s="109" t="s">
        <v>237</v>
      </c>
      <c r="C5" s="406"/>
      <c r="D5" s="233"/>
      <c r="E5" s="231"/>
      <c r="F5" s="231"/>
      <c r="G5" s="231"/>
      <c r="H5" s="231"/>
      <c r="I5" s="231"/>
      <c r="J5" s="231"/>
      <c r="K5" s="233"/>
      <c r="L5" s="233"/>
      <c r="M5" s="233"/>
      <c r="N5" s="111"/>
      <c r="O5" s="112"/>
    </row>
    <row r="6" spans="1:15">
      <c r="A6" s="113"/>
      <c r="B6" s="114" t="s">
        <v>238</v>
      </c>
      <c r="C6" s="407"/>
      <c r="D6" s="163"/>
      <c r="E6" s="164"/>
      <c r="F6" s="164"/>
      <c r="G6" s="164"/>
      <c r="H6" s="164"/>
      <c r="I6" s="164"/>
      <c r="J6" s="164"/>
      <c r="K6" s="163"/>
      <c r="L6" s="163"/>
      <c r="M6" s="163"/>
      <c r="N6" s="167"/>
      <c r="O6" s="115"/>
    </row>
    <row r="7" spans="1:15">
      <c r="A7" s="113"/>
      <c r="B7" s="114" t="s">
        <v>239</v>
      </c>
      <c r="C7" s="407"/>
      <c r="D7" s="163"/>
      <c r="E7" s="164"/>
      <c r="F7" s="164"/>
      <c r="G7" s="164"/>
      <c r="H7" s="164"/>
      <c r="I7" s="164"/>
      <c r="J7" s="164"/>
      <c r="K7" s="163"/>
      <c r="L7" s="163"/>
      <c r="M7" s="163"/>
      <c r="N7" s="167"/>
      <c r="O7" s="115"/>
    </row>
    <row r="8" spans="1:15">
      <c r="A8" s="113"/>
      <c r="B8" s="114" t="s">
        <v>240</v>
      </c>
      <c r="C8" s="407"/>
      <c r="D8" s="163"/>
      <c r="E8" s="164"/>
      <c r="F8" s="164"/>
      <c r="G8" s="164"/>
      <c r="H8" s="164"/>
      <c r="I8" s="164"/>
      <c r="J8" s="164"/>
      <c r="K8" s="163"/>
      <c r="L8" s="163"/>
      <c r="M8" s="163"/>
      <c r="N8" s="167"/>
      <c r="O8" s="115"/>
    </row>
    <row r="9" spans="1:15">
      <c r="A9" s="113"/>
      <c r="B9" s="114" t="s">
        <v>241</v>
      </c>
      <c r="C9" s="407"/>
      <c r="D9" s="163"/>
      <c r="E9" s="164"/>
      <c r="F9" s="164"/>
      <c r="G9" s="164"/>
      <c r="H9" s="164"/>
      <c r="I9" s="164"/>
      <c r="J9" s="164"/>
      <c r="K9" s="163"/>
      <c r="L9" s="163"/>
      <c r="M9" s="163"/>
      <c r="N9" s="167"/>
      <c r="O9" s="115"/>
    </row>
    <row r="10" spans="1:15">
      <c r="A10" s="113"/>
      <c r="B10" s="114" t="s">
        <v>242</v>
      </c>
      <c r="C10" s="407"/>
      <c r="D10" s="163"/>
      <c r="E10" s="164"/>
      <c r="F10" s="164"/>
      <c r="G10" s="164"/>
      <c r="H10" s="164"/>
      <c r="I10" s="164"/>
      <c r="J10" s="164"/>
      <c r="K10" s="163"/>
      <c r="L10" s="163"/>
      <c r="M10" s="163"/>
      <c r="N10" s="167"/>
      <c r="O10" s="115"/>
    </row>
    <row r="11" spans="1:15">
      <c r="A11" s="113"/>
      <c r="B11" s="114" t="s">
        <v>243</v>
      </c>
      <c r="C11" s="230"/>
      <c r="D11" s="164"/>
      <c r="E11" s="164"/>
      <c r="F11" s="164"/>
      <c r="G11" s="164"/>
      <c r="H11" s="164"/>
      <c r="I11" s="164"/>
      <c r="J11" s="164"/>
      <c r="K11" s="164"/>
      <c r="L11" s="164"/>
      <c r="M11" s="164"/>
      <c r="N11" s="163"/>
      <c r="O11" s="115">
        <f>SUM(C11:N11)</f>
        <v>0</v>
      </c>
    </row>
    <row r="12" spans="1:15">
      <c r="A12" s="113"/>
      <c r="B12" s="114" t="s">
        <v>244</v>
      </c>
      <c r="C12" s="230"/>
      <c r="D12" s="164"/>
      <c r="E12" s="164"/>
      <c r="F12" s="164"/>
      <c r="G12" s="164"/>
      <c r="H12" s="164"/>
      <c r="I12" s="164"/>
      <c r="J12" s="164"/>
      <c r="K12" s="164"/>
      <c r="L12" s="164"/>
      <c r="M12" s="164"/>
      <c r="N12" s="163"/>
      <c r="O12" s="115">
        <f>SUM(C12:N12)</f>
        <v>0</v>
      </c>
    </row>
    <row r="13" spans="1:15">
      <c r="A13" s="113"/>
      <c r="B13" s="114" t="s">
        <v>245</v>
      </c>
      <c r="C13" s="230"/>
      <c r="D13" s="164"/>
      <c r="E13" s="164"/>
      <c r="F13" s="164"/>
      <c r="G13" s="164"/>
      <c r="H13" s="164"/>
      <c r="I13" s="164"/>
      <c r="J13" s="164"/>
      <c r="K13" s="164"/>
      <c r="L13" s="164"/>
      <c r="M13" s="164"/>
      <c r="N13" s="163"/>
      <c r="O13" s="115"/>
    </row>
    <row r="14" spans="1:15">
      <c r="A14" s="113"/>
      <c r="B14" s="114" t="s">
        <v>246</v>
      </c>
      <c r="C14" s="230"/>
      <c r="D14" s="164"/>
      <c r="E14" s="164"/>
      <c r="F14" s="164"/>
      <c r="G14" s="164"/>
      <c r="H14" s="164"/>
      <c r="I14" s="164"/>
      <c r="J14" s="164"/>
      <c r="K14" s="164"/>
      <c r="L14" s="164"/>
      <c r="M14" s="164"/>
      <c r="N14" s="163"/>
      <c r="O14" s="115"/>
    </row>
    <row r="15" spans="1:15">
      <c r="A15" s="113"/>
      <c r="B15" s="114" t="s">
        <v>247</v>
      </c>
      <c r="C15" s="230"/>
      <c r="D15" s="164"/>
      <c r="E15" s="164"/>
      <c r="F15" s="164"/>
      <c r="G15" s="164"/>
      <c r="H15" s="164"/>
      <c r="I15" s="164"/>
      <c r="J15" s="164"/>
      <c r="K15" s="164"/>
      <c r="L15" s="164"/>
      <c r="M15" s="164"/>
      <c r="N15" s="163"/>
      <c r="O15" s="115">
        <f>SUM(C15:N15)</f>
        <v>0</v>
      </c>
    </row>
    <row r="16" spans="1:15">
      <c r="A16" s="109" t="s">
        <v>248</v>
      </c>
      <c r="B16" s="109" t="s">
        <v>249</v>
      </c>
      <c r="C16" s="408"/>
      <c r="D16" s="231"/>
      <c r="E16" s="231"/>
      <c r="F16" s="231"/>
      <c r="G16" s="231"/>
      <c r="H16" s="231"/>
      <c r="I16" s="231"/>
      <c r="J16" s="231"/>
      <c r="K16" s="231"/>
      <c r="L16" s="231"/>
      <c r="M16" s="231"/>
      <c r="N16" s="233"/>
      <c r="O16" s="112">
        <f t="shared" ref="O16:O23" si="0">SUM(C16:N16)</f>
        <v>0</v>
      </c>
    </row>
    <row r="17" spans="1:15">
      <c r="A17" s="109" t="s">
        <v>250</v>
      </c>
      <c r="B17" s="109" t="s">
        <v>249</v>
      </c>
      <c r="C17" s="408"/>
      <c r="D17" s="231"/>
      <c r="E17" s="231"/>
      <c r="F17" s="231"/>
      <c r="G17" s="231"/>
      <c r="H17" s="231"/>
      <c r="I17" s="231"/>
      <c r="J17" s="231"/>
      <c r="K17" s="231"/>
      <c r="L17" s="231"/>
      <c r="M17" s="231"/>
      <c r="N17" s="233"/>
      <c r="O17" s="112">
        <f t="shared" si="0"/>
        <v>0</v>
      </c>
    </row>
    <row r="18" spans="1:15">
      <c r="A18" s="109" t="s">
        <v>251</v>
      </c>
      <c r="B18" s="109" t="s">
        <v>252</v>
      </c>
      <c r="C18" s="408"/>
      <c r="D18" s="231"/>
      <c r="E18" s="231"/>
      <c r="F18" s="231"/>
      <c r="G18" s="231"/>
      <c r="H18" s="231"/>
      <c r="I18" s="231"/>
      <c r="J18" s="231"/>
      <c r="K18" s="231"/>
      <c r="L18" s="231"/>
      <c r="M18" s="231"/>
      <c r="N18" s="233"/>
      <c r="O18" s="112">
        <f t="shared" si="0"/>
        <v>0</v>
      </c>
    </row>
    <row r="19" spans="1:15">
      <c r="A19" s="109" t="s">
        <v>253</v>
      </c>
      <c r="B19" s="109" t="s">
        <v>252</v>
      </c>
      <c r="C19" s="408"/>
      <c r="D19" s="231"/>
      <c r="E19" s="231"/>
      <c r="F19" s="231"/>
      <c r="G19" s="231"/>
      <c r="H19" s="231"/>
      <c r="I19" s="231"/>
      <c r="J19" s="231"/>
      <c r="K19" s="231"/>
      <c r="L19" s="231"/>
      <c r="M19" s="231"/>
      <c r="N19" s="233"/>
      <c r="O19" s="112">
        <f t="shared" si="0"/>
        <v>0</v>
      </c>
    </row>
    <row r="20" spans="1:15">
      <c r="A20" s="109" t="s">
        <v>254</v>
      </c>
      <c r="B20" s="109" t="s">
        <v>255</v>
      </c>
      <c r="C20" s="408"/>
      <c r="D20" s="231"/>
      <c r="E20" s="231"/>
      <c r="F20" s="231"/>
      <c r="G20" s="231"/>
      <c r="H20" s="231"/>
      <c r="I20" s="231"/>
      <c r="J20" s="231"/>
      <c r="K20" s="231"/>
      <c r="L20" s="231"/>
      <c r="M20" s="231"/>
      <c r="N20" s="233"/>
      <c r="O20" s="112">
        <f>SUM(C20:N20)</f>
        <v>0</v>
      </c>
    </row>
    <row r="21" spans="1:15">
      <c r="A21" s="109" t="s">
        <v>328</v>
      </c>
      <c r="B21" s="109" t="s">
        <v>255</v>
      </c>
      <c r="C21" s="408"/>
      <c r="D21" s="231"/>
      <c r="E21" s="231"/>
      <c r="F21" s="231"/>
      <c r="G21" s="231"/>
      <c r="H21" s="231"/>
      <c r="I21" s="231"/>
      <c r="J21" s="231"/>
      <c r="K21" s="231"/>
      <c r="L21" s="231"/>
      <c r="M21" s="231"/>
      <c r="N21" s="233"/>
      <c r="O21" s="112">
        <f>SUM(C21:N21)</f>
        <v>0</v>
      </c>
    </row>
    <row r="22" spans="1:15">
      <c r="A22" s="109" t="s">
        <v>327</v>
      </c>
      <c r="B22" s="109" t="s">
        <v>255</v>
      </c>
      <c r="C22" s="408"/>
      <c r="D22" s="231"/>
      <c r="E22" s="231"/>
      <c r="F22" s="231"/>
      <c r="G22" s="231"/>
      <c r="H22" s="231"/>
      <c r="I22" s="231"/>
      <c r="J22" s="231"/>
      <c r="K22" s="231"/>
      <c r="L22" s="231"/>
      <c r="M22" s="231"/>
      <c r="N22" s="233"/>
      <c r="O22" s="112">
        <f>SUM(C22:N22)</f>
        <v>0</v>
      </c>
    </row>
    <row r="23" spans="1:15">
      <c r="A23" s="409" t="s">
        <v>235</v>
      </c>
      <c r="B23" s="410"/>
      <c r="C23" s="411">
        <f>SUM(C5:C22)</f>
        <v>0</v>
      </c>
      <c r="D23" s="412">
        <f t="shared" ref="D23:N23" si="1">SUM(D5:D22)</f>
        <v>0</v>
      </c>
      <c r="E23" s="412">
        <f t="shared" si="1"/>
        <v>0</v>
      </c>
      <c r="F23" s="412">
        <f t="shared" si="1"/>
        <v>0</v>
      </c>
      <c r="G23" s="412">
        <f t="shared" si="1"/>
        <v>0</v>
      </c>
      <c r="H23" s="412">
        <f t="shared" si="1"/>
        <v>0</v>
      </c>
      <c r="I23" s="412">
        <f t="shared" si="1"/>
        <v>0</v>
      </c>
      <c r="J23" s="412">
        <f t="shared" si="1"/>
        <v>0</v>
      </c>
      <c r="K23" s="412">
        <f t="shared" si="1"/>
        <v>0</v>
      </c>
      <c r="L23" s="412">
        <f t="shared" si="1"/>
        <v>0</v>
      </c>
      <c r="M23" s="412">
        <f t="shared" si="1"/>
        <v>0</v>
      </c>
      <c r="N23" s="412">
        <f t="shared" si="1"/>
        <v>0</v>
      </c>
      <c r="O23" s="413">
        <f t="shared" si="0"/>
        <v>0</v>
      </c>
    </row>
    <row r="25" spans="1:15">
      <c r="B25" s="414" t="s">
        <v>256</v>
      </c>
      <c r="C25" s="415">
        <f>(C11+C15+C18+C19)/1000</f>
        <v>0</v>
      </c>
      <c r="D25" s="415">
        <f t="shared" ref="D25:O25" si="2">(D11+D15+D18+D19)/1000</f>
        <v>0</v>
      </c>
      <c r="E25" s="415">
        <f>(E11+E15+E18+E19)/1000</f>
        <v>0</v>
      </c>
      <c r="F25" s="415">
        <f t="shared" si="2"/>
        <v>0</v>
      </c>
      <c r="G25" s="415">
        <f t="shared" si="2"/>
        <v>0</v>
      </c>
      <c r="H25" s="415">
        <f>(H11+H15+H18+H19)/1000</f>
        <v>0</v>
      </c>
      <c r="I25" s="415">
        <f t="shared" si="2"/>
        <v>0</v>
      </c>
      <c r="J25" s="415">
        <f t="shared" si="2"/>
        <v>0</v>
      </c>
      <c r="K25" s="415">
        <f t="shared" si="2"/>
        <v>0</v>
      </c>
      <c r="L25" s="415">
        <f t="shared" si="2"/>
        <v>0</v>
      </c>
      <c r="M25" s="415">
        <f t="shared" si="2"/>
        <v>0</v>
      </c>
      <c r="N25" s="415">
        <f t="shared" si="2"/>
        <v>0</v>
      </c>
      <c r="O25" s="416">
        <f t="shared" si="2"/>
        <v>0</v>
      </c>
    </row>
    <row r="26" spans="1:15">
      <c r="B26" s="417" t="s">
        <v>257</v>
      </c>
      <c r="C26" s="418">
        <f>(C16+C17)/1000</f>
        <v>0</v>
      </c>
      <c r="D26" s="418">
        <f t="shared" ref="D26:O26" si="3">(D16+D17)/1000</f>
        <v>0</v>
      </c>
      <c r="E26" s="418">
        <f>(E16+E17)/1000</f>
        <v>0</v>
      </c>
      <c r="F26" s="418">
        <f t="shared" si="3"/>
        <v>0</v>
      </c>
      <c r="G26" s="418">
        <f t="shared" si="3"/>
        <v>0</v>
      </c>
      <c r="H26" s="418">
        <f>(H16+H17)/1000</f>
        <v>0</v>
      </c>
      <c r="I26" s="418">
        <f t="shared" si="3"/>
        <v>0</v>
      </c>
      <c r="J26" s="418">
        <f t="shared" si="3"/>
        <v>0</v>
      </c>
      <c r="K26" s="418">
        <f t="shared" si="3"/>
        <v>0</v>
      </c>
      <c r="L26" s="418">
        <f t="shared" si="3"/>
        <v>0</v>
      </c>
      <c r="M26" s="418">
        <f t="shared" si="3"/>
        <v>0</v>
      </c>
      <c r="N26" s="418">
        <f t="shared" si="3"/>
        <v>0</v>
      </c>
      <c r="O26" s="419">
        <f t="shared" si="3"/>
        <v>0</v>
      </c>
    </row>
    <row r="27" spans="1:15">
      <c r="B27" s="420"/>
      <c r="C27" s="421">
        <f>SUM(C25:C26)</f>
        <v>0</v>
      </c>
      <c r="D27" s="421">
        <f t="shared" ref="D27:O27" si="4">SUM(D25:D26)</f>
        <v>0</v>
      </c>
      <c r="E27" s="421">
        <f>SUM(E25:E26)</f>
        <v>0</v>
      </c>
      <c r="F27" s="421">
        <f t="shared" si="4"/>
        <v>0</v>
      </c>
      <c r="G27" s="421">
        <f t="shared" si="4"/>
        <v>0</v>
      </c>
      <c r="H27" s="421">
        <f>SUM(H25:H26)</f>
        <v>0</v>
      </c>
      <c r="I27" s="421">
        <f t="shared" si="4"/>
        <v>0</v>
      </c>
      <c r="J27" s="421">
        <f t="shared" si="4"/>
        <v>0</v>
      </c>
      <c r="K27" s="421">
        <f t="shared" si="4"/>
        <v>0</v>
      </c>
      <c r="L27" s="421">
        <f t="shared" si="4"/>
        <v>0</v>
      </c>
      <c r="M27" s="421">
        <f t="shared" si="4"/>
        <v>0</v>
      </c>
      <c r="N27" s="421">
        <f t="shared" si="4"/>
        <v>0</v>
      </c>
      <c r="O27" s="422">
        <f t="shared" si="4"/>
        <v>0</v>
      </c>
    </row>
    <row r="29" spans="1:15">
      <c r="A29" s="400" t="s">
        <v>73</v>
      </c>
    </row>
    <row r="30" spans="1:15" s="117" customFormat="1">
      <c r="A30" s="109" t="s">
        <v>231</v>
      </c>
      <c r="B30" s="116"/>
      <c r="C30" s="109" t="s">
        <v>232</v>
      </c>
      <c r="D30" s="116"/>
      <c r="E30" s="116"/>
      <c r="F30" s="116"/>
      <c r="G30" s="116"/>
      <c r="H30" s="116"/>
      <c r="I30" s="116"/>
      <c r="J30" s="116"/>
      <c r="K30" s="116"/>
      <c r="L30" s="116"/>
      <c r="M30" s="116"/>
      <c r="N30" s="116"/>
      <c r="O30" s="401"/>
    </row>
    <row r="31" spans="1:15">
      <c r="A31" s="109" t="s">
        <v>233</v>
      </c>
      <c r="B31" s="109" t="s">
        <v>234</v>
      </c>
      <c r="C31" s="423">
        <f t="shared" ref="C31:N31" si="5">C4</f>
        <v>45292</v>
      </c>
      <c r="D31" s="404">
        <f t="shared" si="5"/>
        <v>45323</v>
      </c>
      <c r="E31" s="404">
        <f t="shared" si="5"/>
        <v>45352</v>
      </c>
      <c r="F31" s="404">
        <f t="shared" si="5"/>
        <v>45383</v>
      </c>
      <c r="G31" s="404">
        <f t="shared" si="5"/>
        <v>45413</v>
      </c>
      <c r="H31" s="404">
        <f t="shared" si="5"/>
        <v>45444</v>
      </c>
      <c r="I31" s="404">
        <f t="shared" si="5"/>
        <v>45474</v>
      </c>
      <c r="J31" s="404">
        <f t="shared" si="5"/>
        <v>45505</v>
      </c>
      <c r="K31" s="404">
        <f t="shared" si="5"/>
        <v>45536</v>
      </c>
      <c r="L31" s="404">
        <f t="shared" si="5"/>
        <v>45566</v>
      </c>
      <c r="M31" s="404">
        <f t="shared" si="5"/>
        <v>45597</v>
      </c>
      <c r="N31" s="424">
        <f t="shared" si="5"/>
        <v>45627</v>
      </c>
      <c r="O31" s="405" t="s">
        <v>235</v>
      </c>
    </row>
    <row r="32" spans="1:15" s="117" customFormat="1">
      <c r="A32" s="109" t="s">
        <v>258</v>
      </c>
      <c r="B32" s="109" t="s">
        <v>259</v>
      </c>
      <c r="C32" s="110">
        <v>0</v>
      </c>
      <c r="D32" s="111">
        <v>0</v>
      </c>
      <c r="E32" s="111">
        <v>0</v>
      </c>
      <c r="F32" s="111">
        <v>0</v>
      </c>
      <c r="G32" s="111">
        <v>0</v>
      </c>
      <c r="H32" s="111"/>
      <c r="I32" s="111"/>
      <c r="J32" s="111"/>
      <c r="K32" s="111"/>
      <c r="L32" s="111"/>
      <c r="M32" s="111"/>
      <c r="N32" s="111"/>
      <c r="O32" s="112">
        <f t="shared" ref="O32:O36" si="6">SUM(C32:N32)</f>
        <v>0</v>
      </c>
    </row>
    <row r="33" spans="1:15" s="117" customFormat="1">
      <c r="A33" s="113"/>
      <c r="B33" s="114" t="s">
        <v>260</v>
      </c>
      <c r="C33" s="232">
        <v>0</v>
      </c>
      <c r="D33" s="167">
        <v>0</v>
      </c>
      <c r="E33" s="167">
        <v>0</v>
      </c>
      <c r="F33" s="167">
        <v>0</v>
      </c>
      <c r="G33" s="167">
        <v>0</v>
      </c>
      <c r="H33" s="167"/>
      <c r="I33" s="167"/>
      <c r="J33" s="167"/>
      <c r="K33" s="167"/>
      <c r="L33" s="167"/>
      <c r="M33" s="167"/>
      <c r="N33" s="167"/>
      <c r="O33" s="115">
        <f t="shared" si="6"/>
        <v>0</v>
      </c>
    </row>
    <row r="34" spans="1:15" s="117" customFormat="1">
      <c r="A34" s="113"/>
      <c r="B34" s="114" t="s">
        <v>261</v>
      </c>
      <c r="C34" s="232">
        <v>0</v>
      </c>
      <c r="D34" s="167">
        <v>0</v>
      </c>
      <c r="E34" s="167">
        <v>0</v>
      </c>
      <c r="F34" s="167">
        <v>0</v>
      </c>
      <c r="G34" s="167">
        <v>0</v>
      </c>
      <c r="H34" s="167"/>
      <c r="I34" s="167"/>
      <c r="J34" s="167"/>
      <c r="K34" s="167"/>
      <c r="L34" s="167"/>
      <c r="M34" s="167"/>
      <c r="N34" s="167"/>
      <c r="O34" s="115">
        <f t="shared" si="6"/>
        <v>0</v>
      </c>
    </row>
    <row r="35" spans="1:15" s="117" customFormat="1">
      <c r="A35" s="109" t="s">
        <v>262</v>
      </c>
      <c r="B35" s="116"/>
      <c r="C35" s="110">
        <f>SUM(C32:C34)</f>
        <v>0</v>
      </c>
      <c r="D35" s="111">
        <f t="shared" ref="D35:G35" si="7">SUM(D32:D34)</f>
        <v>0</v>
      </c>
      <c r="E35" s="111">
        <f t="shared" si="7"/>
        <v>0</v>
      </c>
      <c r="F35" s="111">
        <f t="shared" si="7"/>
        <v>0</v>
      </c>
      <c r="G35" s="111">
        <f t="shared" si="7"/>
        <v>0</v>
      </c>
      <c r="H35" s="111"/>
      <c r="I35" s="111"/>
      <c r="J35" s="111"/>
      <c r="K35" s="111"/>
      <c r="L35" s="111"/>
      <c r="M35" s="111"/>
      <c r="N35" s="111"/>
      <c r="O35" s="112">
        <f t="shared" si="6"/>
        <v>0</v>
      </c>
    </row>
    <row r="36" spans="1:15" s="117" customFormat="1">
      <c r="A36" s="109" t="s">
        <v>40</v>
      </c>
      <c r="B36" s="109" t="s">
        <v>259</v>
      </c>
      <c r="C36" s="110">
        <v>0</v>
      </c>
      <c r="D36" s="111">
        <v>0</v>
      </c>
      <c r="E36" s="111">
        <v>0</v>
      </c>
      <c r="F36" s="111">
        <v>0</v>
      </c>
      <c r="G36" s="111">
        <v>0</v>
      </c>
      <c r="H36" s="111"/>
      <c r="I36" s="111"/>
      <c r="J36" s="111"/>
      <c r="K36" s="111"/>
      <c r="L36" s="111"/>
      <c r="M36" s="111"/>
      <c r="N36" s="111"/>
      <c r="O36" s="112">
        <f t="shared" si="6"/>
        <v>0</v>
      </c>
    </row>
    <row r="37" spans="1:15" s="117" customFormat="1">
      <c r="A37" s="113"/>
      <c r="B37" s="114" t="s">
        <v>260</v>
      </c>
      <c r="C37" s="230"/>
      <c r="D37" s="164"/>
      <c r="E37" s="164"/>
      <c r="F37" s="164"/>
      <c r="G37" s="164"/>
      <c r="H37" s="164"/>
      <c r="I37" s="164"/>
      <c r="J37" s="164"/>
      <c r="K37" s="164"/>
      <c r="L37" s="164"/>
      <c r="M37" s="164"/>
      <c r="N37" s="163"/>
      <c r="O37" s="115">
        <f>SUM(C37:N37)</f>
        <v>0</v>
      </c>
    </row>
    <row r="38" spans="1:15" s="117" customFormat="1">
      <c r="A38" s="113"/>
      <c r="B38" s="114" t="s">
        <v>261</v>
      </c>
      <c r="C38" s="230"/>
      <c r="D38" s="164"/>
      <c r="E38" s="164"/>
      <c r="F38" s="164"/>
      <c r="G38" s="164"/>
      <c r="H38" s="164"/>
      <c r="I38" s="164"/>
      <c r="J38" s="164"/>
      <c r="K38" s="164"/>
      <c r="L38" s="164"/>
      <c r="M38" s="164"/>
      <c r="N38" s="163"/>
      <c r="O38" s="115">
        <f>SUM(C38:N38)</f>
        <v>0</v>
      </c>
    </row>
    <row r="39" spans="1:15" s="117" customFormat="1">
      <c r="A39" s="109" t="s">
        <v>263</v>
      </c>
      <c r="B39" s="116"/>
      <c r="C39" s="110"/>
      <c r="D39" s="111"/>
      <c r="E39" s="231"/>
      <c r="F39" s="231"/>
      <c r="G39" s="231"/>
      <c r="H39" s="231"/>
      <c r="I39" s="231"/>
      <c r="J39" s="231"/>
      <c r="K39" s="231"/>
      <c r="L39" s="231"/>
      <c r="M39" s="231"/>
      <c r="N39" s="231"/>
      <c r="O39" s="112">
        <f t="shared" ref="O39:O51" si="8">SUM(C39:N39)</f>
        <v>0</v>
      </c>
    </row>
    <row r="40" spans="1:15" s="117" customFormat="1">
      <c r="A40" s="109" t="s">
        <v>264</v>
      </c>
      <c r="B40" s="109" t="s">
        <v>259</v>
      </c>
      <c r="C40" s="110"/>
      <c r="D40" s="111"/>
      <c r="E40" s="231"/>
      <c r="F40" s="231"/>
      <c r="G40" s="231"/>
      <c r="H40" s="111"/>
      <c r="I40" s="111"/>
      <c r="J40" s="111"/>
      <c r="K40" s="111"/>
      <c r="L40" s="111"/>
      <c r="M40" s="111"/>
      <c r="N40" s="111"/>
      <c r="O40" s="112">
        <f t="shared" si="8"/>
        <v>0</v>
      </c>
    </row>
    <row r="41" spans="1:15" s="117" customFormat="1">
      <c r="A41" s="113"/>
      <c r="B41" s="114" t="s">
        <v>260</v>
      </c>
      <c r="C41" s="230"/>
      <c r="D41" s="164"/>
      <c r="E41" s="164"/>
      <c r="F41" s="164"/>
      <c r="G41" s="164"/>
      <c r="H41" s="164"/>
      <c r="I41" s="164"/>
      <c r="J41" s="164"/>
      <c r="K41" s="164"/>
      <c r="L41" s="164"/>
      <c r="M41" s="164"/>
      <c r="N41" s="163"/>
      <c r="O41" s="115">
        <f t="shared" si="8"/>
        <v>0</v>
      </c>
    </row>
    <row r="42" spans="1:15" s="117" customFormat="1">
      <c r="A42" s="113"/>
      <c r="B42" s="114" t="s">
        <v>261</v>
      </c>
      <c r="C42" s="230"/>
      <c r="D42" s="164"/>
      <c r="E42" s="164"/>
      <c r="F42" s="164"/>
      <c r="G42" s="164"/>
      <c r="H42" s="164"/>
      <c r="I42" s="164"/>
      <c r="J42" s="164"/>
      <c r="K42" s="164"/>
      <c r="L42" s="164"/>
      <c r="M42" s="164"/>
      <c r="N42" s="163"/>
      <c r="O42" s="115">
        <f t="shared" si="8"/>
        <v>0</v>
      </c>
    </row>
    <row r="43" spans="1:15" s="117" customFormat="1">
      <c r="A43" s="109" t="s">
        <v>265</v>
      </c>
      <c r="B43" s="116"/>
      <c r="C43" s="110"/>
      <c r="D43" s="111"/>
      <c r="E43" s="231"/>
      <c r="F43" s="231"/>
      <c r="G43" s="231"/>
      <c r="H43" s="231"/>
      <c r="I43" s="231"/>
      <c r="J43" s="231"/>
      <c r="K43" s="231"/>
      <c r="L43" s="231"/>
      <c r="M43" s="231"/>
      <c r="N43" s="231"/>
      <c r="O43" s="112">
        <f t="shared" si="8"/>
        <v>0</v>
      </c>
    </row>
    <row r="44" spans="1:15" s="117" customFormat="1">
      <c r="A44" s="109" t="s">
        <v>266</v>
      </c>
      <c r="B44" s="109" t="s">
        <v>259</v>
      </c>
      <c r="C44" s="110"/>
      <c r="D44" s="111"/>
      <c r="E44" s="231"/>
      <c r="F44" s="231"/>
      <c r="G44" s="231"/>
      <c r="H44" s="111"/>
      <c r="I44" s="111"/>
      <c r="J44" s="111"/>
      <c r="K44" s="111"/>
      <c r="L44" s="111"/>
      <c r="M44" s="111"/>
      <c r="N44" s="111"/>
      <c r="O44" s="112">
        <f t="shared" si="8"/>
        <v>0</v>
      </c>
    </row>
    <row r="45" spans="1:15" s="117" customFormat="1">
      <c r="A45" s="113"/>
      <c r="B45" s="114" t="s">
        <v>260</v>
      </c>
      <c r="C45" s="232"/>
      <c r="D45" s="167"/>
      <c r="E45" s="164"/>
      <c r="F45" s="164"/>
      <c r="G45" s="164"/>
      <c r="H45" s="164"/>
      <c r="I45" s="164"/>
      <c r="J45" s="164"/>
      <c r="K45" s="164"/>
      <c r="L45" s="164"/>
      <c r="M45" s="164"/>
      <c r="N45" s="163"/>
      <c r="O45" s="115">
        <f t="shared" si="8"/>
        <v>0</v>
      </c>
    </row>
    <row r="46" spans="1:15" s="117" customFormat="1">
      <c r="A46" s="113"/>
      <c r="B46" s="114" t="s">
        <v>261</v>
      </c>
      <c r="C46" s="232"/>
      <c r="D46" s="167"/>
      <c r="E46" s="164"/>
      <c r="F46" s="164"/>
      <c r="G46" s="164"/>
      <c r="H46" s="164"/>
      <c r="I46" s="164"/>
      <c r="J46" s="164"/>
      <c r="K46" s="164"/>
      <c r="L46" s="164"/>
      <c r="M46" s="164"/>
      <c r="N46" s="163"/>
      <c r="O46" s="115">
        <f t="shared" si="8"/>
        <v>0</v>
      </c>
    </row>
    <row r="47" spans="1:15" s="117" customFormat="1">
      <c r="A47" s="109" t="s">
        <v>267</v>
      </c>
      <c r="B47" s="116"/>
      <c r="C47" s="110"/>
      <c r="D47" s="111"/>
      <c r="E47" s="111"/>
      <c r="F47" s="111"/>
      <c r="G47" s="111"/>
      <c r="H47" s="111"/>
      <c r="I47" s="111"/>
      <c r="J47" s="111"/>
      <c r="K47" s="111"/>
      <c r="L47" s="111"/>
      <c r="M47" s="111"/>
      <c r="N47" s="111"/>
      <c r="O47" s="112">
        <f t="shared" si="8"/>
        <v>0</v>
      </c>
    </row>
    <row r="48" spans="1:15" s="117" customFormat="1">
      <c r="A48" s="109" t="s">
        <v>268</v>
      </c>
      <c r="B48" s="109" t="s">
        <v>259</v>
      </c>
      <c r="C48" s="110"/>
      <c r="D48" s="111"/>
      <c r="E48" s="111"/>
      <c r="F48" s="111"/>
      <c r="G48" s="111"/>
      <c r="H48" s="111"/>
      <c r="I48" s="111"/>
      <c r="J48" s="111"/>
      <c r="K48" s="111"/>
      <c r="L48" s="111"/>
      <c r="M48" s="111"/>
      <c r="N48" s="111"/>
      <c r="O48" s="112">
        <f t="shared" si="8"/>
        <v>0</v>
      </c>
    </row>
    <row r="49" spans="1:15" s="117" customFormat="1">
      <c r="A49" s="113"/>
      <c r="B49" s="114" t="s">
        <v>260</v>
      </c>
      <c r="C49" s="232"/>
      <c r="D49" s="167"/>
      <c r="E49" s="167"/>
      <c r="F49" s="167"/>
      <c r="G49" s="167"/>
      <c r="H49" s="167"/>
      <c r="I49" s="167"/>
      <c r="J49" s="167"/>
      <c r="K49" s="167"/>
      <c r="L49" s="167"/>
      <c r="M49" s="167"/>
      <c r="N49" s="167"/>
      <c r="O49" s="115">
        <f t="shared" si="8"/>
        <v>0</v>
      </c>
    </row>
    <row r="50" spans="1:15" s="117" customFormat="1">
      <c r="A50" s="109" t="s">
        <v>269</v>
      </c>
      <c r="B50" s="116"/>
      <c r="C50" s="110"/>
      <c r="D50" s="111"/>
      <c r="E50" s="111"/>
      <c r="F50" s="111"/>
      <c r="G50" s="111"/>
      <c r="H50" s="111"/>
      <c r="I50" s="111"/>
      <c r="J50" s="111"/>
      <c r="K50" s="111"/>
      <c r="L50" s="111"/>
      <c r="M50" s="111"/>
      <c r="N50" s="111"/>
      <c r="O50" s="112">
        <f t="shared" si="8"/>
        <v>0</v>
      </c>
    </row>
    <row r="51" spans="1:15" s="117" customFormat="1">
      <c r="A51" s="109" t="s">
        <v>41</v>
      </c>
      <c r="B51" s="109" t="s">
        <v>259</v>
      </c>
      <c r="C51" s="110"/>
      <c r="D51" s="111"/>
      <c r="E51" s="111"/>
      <c r="F51" s="111"/>
      <c r="G51" s="111"/>
      <c r="H51" s="111"/>
      <c r="I51" s="111"/>
      <c r="J51" s="111"/>
      <c r="K51" s="111"/>
      <c r="L51" s="111"/>
      <c r="M51" s="111"/>
      <c r="N51" s="111"/>
      <c r="O51" s="112">
        <f t="shared" si="8"/>
        <v>0</v>
      </c>
    </row>
    <row r="52" spans="1:15" s="117" customFormat="1">
      <c r="A52" s="113"/>
      <c r="B52" s="114" t="s">
        <v>260</v>
      </c>
      <c r="C52" s="232"/>
      <c r="D52" s="167"/>
      <c r="E52" s="164"/>
      <c r="F52" s="164"/>
      <c r="G52" s="164"/>
      <c r="H52" s="164"/>
      <c r="I52" s="164"/>
      <c r="J52" s="164"/>
      <c r="K52" s="164"/>
      <c r="L52" s="164"/>
      <c r="M52" s="164"/>
      <c r="N52" s="163"/>
      <c r="O52" s="115">
        <f>SUM(C52:N52)</f>
        <v>0</v>
      </c>
    </row>
    <row r="53" spans="1:15" s="117" customFormat="1">
      <c r="A53" s="113"/>
      <c r="B53" s="114" t="s">
        <v>261</v>
      </c>
      <c r="C53" s="232"/>
      <c r="D53" s="167"/>
      <c r="E53" s="164"/>
      <c r="F53" s="164"/>
      <c r="G53" s="164"/>
      <c r="H53" s="164"/>
      <c r="I53" s="164"/>
      <c r="J53" s="164"/>
      <c r="K53" s="164"/>
      <c r="L53" s="164"/>
      <c r="M53" s="164"/>
      <c r="N53" s="163"/>
      <c r="O53" s="115">
        <f>SUM(C53:N53)</f>
        <v>0</v>
      </c>
    </row>
    <row r="54" spans="1:15" s="117" customFormat="1">
      <c r="A54" s="109" t="s">
        <v>270</v>
      </c>
      <c r="B54" s="116"/>
      <c r="C54" s="110">
        <f>SUM(C51:C53)</f>
        <v>0</v>
      </c>
      <c r="D54" s="111">
        <f t="shared" ref="D54:N54" si="9">SUM(D51:D53)</f>
        <v>0</v>
      </c>
      <c r="E54" s="111">
        <f t="shared" si="9"/>
        <v>0</v>
      </c>
      <c r="F54" s="111">
        <f t="shared" si="9"/>
        <v>0</v>
      </c>
      <c r="G54" s="111">
        <f t="shared" si="9"/>
        <v>0</v>
      </c>
      <c r="H54" s="111">
        <f t="shared" si="9"/>
        <v>0</v>
      </c>
      <c r="I54" s="111">
        <f t="shared" si="9"/>
        <v>0</v>
      </c>
      <c r="J54" s="111">
        <f t="shared" si="9"/>
        <v>0</v>
      </c>
      <c r="K54" s="111">
        <f t="shared" si="9"/>
        <v>0</v>
      </c>
      <c r="L54" s="111">
        <f t="shared" si="9"/>
        <v>0</v>
      </c>
      <c r="M54" s="111">
        <f t="shared" si="9"/>
        <v>0</v>
      </c>
      <c r="N54" s="111">
        <f t="shared" si="9"/>
        <v>0</v>
      </c>
      <c r="O54" s="112">
        <f>SUM(C54:N54)</f>
        <v>0</v>
      </c>
    </row>
    <row r="55" spans="1:15" s="117" customFormat="1">
      <c r="A55" s="409" t="s">
        <v>235</v>
      </c>
      <c r="B55" s="410"/>
      <c r="C55" s="411">
        <f>SUM(C54+C47+C43+C39)</f>
        <v>0</v>
      </c>
      <c r="D55" s="412">
        <f t="shared" ref="D55:G55" si="10">SUM(D54+D47+D43+D39)</f>
        <v>0</v>
      </c>
      <c r="E55" s="412">
        <f t="shared" si="10"/>
        <v>0</v>
      </c>
      <c r="F55" s="412">
        <f t="shared" si="10"/>
        <v>0</v>
      </c>
      <c r="G55" s="412">
        <f t="shared" si="10"/>
        <v>0</v>
      </c>
      <c r="H55" s="412">
        <f>SUM(H54+H47+H43+H39)</f>
        <v>0</v>
      </c>
      <c r="I55" s="412">
        <f t="shared" ref="I55:N55" si="11">SUM(I54+I47+I43+I39)</f>
        <v>0</v>
      </c>
      <c r="J55" s="412">
        <f t="shared" si="11"/>
        <v>0</v>
      </c>
      <c r="K55" s="412">
        <f t="shared" si="11"/>
        <v>0</v>
      </c>
      <c r="L55" s="412">
        <f t="shared" si="11"/>
        <v>0</v>
      </c>
      <c r="M55" s="412">
        <f t="shared" si="11"/>
        <v>0</v>
      </c>
      <c r="N55" s="412">
        <f t="shared" si="11"/>
        <v>0</v>
      </c>
      <c r="O55" s="413">
        <f>SUM(C55:N55)</f>
        <v>0</v>
      </c>
    </row>
    <row r="57" spans="1:15">
      <c r="B57" s="425" t="s">
        <v>271</v>
      </c>
      <c r="C57" s="415">
        <f>(C43+C47)/1000</f>
        <v>0</v>
      </c>
      <c r="D57" s="415">
        <f t="shared" ref="D57:N57" si="12">(D43+D47)/1000</f>
        <v>0</v>
      </c>
      <c r="E57" s="415">
        <f t="shared" si="12"/>
        <v>0</v>
      </c>
      <c r="F57" s="415">
        <f t="shared" si="12"/>
        <v>0</v>
      </c>
      <c r="G57" s="415">
        <f t="shared" si="12"/>
        <v>0</v>
      </c>
      <c r="H57" s="415">
        <f>(H43+H47)/1000</f>
        <v>0</v>
      </c>
      <c r="I57" s="415">
        <f t="shared" si="12"/>
        <v>0</v>
      </c>
      <c r="J57" s="415">
        <f t="shared" si="12"/>
        <v>0</v>
      </c>
      <c r="K57" s="415">
        <f t="shared" si="12"/>
        <v>0</v>
      </c>
      <c r="L57" s="415">
        <f t="shared" si="12"/>
        <v>0</v>
      </c>
      <c r="M57" s="415">
        <f t="shared" si="12"/>
        <v>0</v>
      </c>
      <c r="N57" s="415">
        <f t="shared" si="12"/>
        <v>0</v>
      </c>
      <c r="O57" s="416">
        <f>(O43+O47)/1000</f>
        <v>0</v>
      </c>
    </row>
    <row r="58" spans="1:15">
      <c r="B58" s="426" t="s">
        <v>40</v>
      </c>
      <c r="C58" s="265">
        <f>C39/1000</f>
        <v>0</v>
      </c>
      <c r="D58" s="265">
        <f t="shared" ref="D58:N58" si="13">D39/1000</f>
        <v>0</v>
      </c>
      <c r="E58" s="265">
        <f t="shared" si="13"/>
        <v>0</v>
      </c>
      <c r="F58" s="265">
        <f t="shared" si="13"/>
        <v>0</v>
      </c>
      <c r="G58" s="265">
        <f t="shared" si="13"/>
        <v>0</v>
      </c>
      <c r="H58" s="355">
        <f>H39/1000</f>
        <v>0</v>
      </c>
      <c r="I58" s="265">
        <f t="shared" si="13"/>
        <v>0</v>
      </c>
      <c r="J58" s="265">
        <f t="shared" si="13"/>
        <v>0</v>
      </c>
      <c r="K58" s="265">
        <f t="shared" si="13"/>
        <v>0</v>
      </c>
      <c r="L58" s="265">
        <f t="shared" si="13"/>
        <v>0</v>
      </c>
      <c r="M58" s="265">
        <f t="shared" si="13"/>
        <v>0</v>
      </c>
      <c r="N58" s="265">
        <f t="shared" si="13"/>
        <v>0</v>
      </c>
      <c r="O58" s="427">
        <f>O39/1000</f>
        <v>0</v>
      </c>
    </row>
    <row r="59" spans="1:15">
      <c r="B59" s="428" t="s">
        <v>41</v>
      </c>
      <c r="C59" s="418">
        <f>C54/1000</f>
        <v>0</v>
      </c>
      <c r="D59" s="418">
        <f t="shared" ref="D59:N59" si="14">D54/1000</f>
        <v>0</v>
      </c>
      <c r="E59" s="418">
        <f t="shared" si="14"/>
        <v>0</v>
      </c>
      <c r="F59" s="418">
        <f t="shared" si="14"/>
        <v>0</v>
      </c>
      <c r="G59" s="418">
        <f t="shared" si="14"/>
        <v>0</v>
      </c>
      <c r="H59" s="429">
        <f>H54/1000</f>
        <v>0</v>
      </c>
      <c r="I59" s="418">
        <f t="shared" si="14"/>
        <v>0</v>
      </c>
      <c r="J59" s="418">
        <f t="shared" si="14"/>
        <v>0</v>
      </c>
      <c r="K59" s="418">
        <f t="shared" si="14"/>
        <v>0</v>
      </c>
      <c r="L59" s="418">
        <f t="shared" si="14"/>
        <v>0</v>
      </c>
      <c r="M59" s="418">
        <f t="shared" si="14"/>
        <v>0</v>
      </c>
      <c r="N59" s="418">
        <f t="shared" si="14"/>
        <v>0</v>
      </c>
      <c r="O59" s="419">
        <f>O54/1000</f>
        <v>0</v>
      </c>
    </row>
    <row r="62" spans="1:15">
      <c r="A62" s="400" t="s">
        <v>75</v>
      </c>
    </row>
    <row r="63" spans="1:15">
      <c r="A63" s="109" t="s">
        <v>231</v>
      </c>
      <c r="B63" s="116"/>
      <c r="C63" s="109" t="s">
        <v>232</v>
      </c>
      <c r="D63" s="116"/>
      <c r="E63" s="116"/>
      <c r="F63" s="116"/>
      <c r="G63" s="116"/>
      <c r="H63" s="116"/>
      <c r="I63" s="116"/>
      <c r="J63" s="116"/>
      <c r="K63" s="116"/>
      <c r="L63" s="116"/>
      <c r="M63" s="116"/>
      <c r="N63" s="116"/>
      <c r="O63" s="401"/>
    </row>
    <row r="64" spans="1:15">
      <c r="A64" s="109" t="s">
        <v>233</v>
      </c>
      <c r="B64" s="109" t="s">
        <v>234</v>
      </c>
      <c r="C64" s="423">
        <f t="shared" ref="C64:N64" si="15">C4</f>
        <v>45292</v>
      </c>
      <c r="D64" s="404">
        <f t="shared" si="15"/>
        <v>45323</v>
      </c>
      <c r="E64" s="404">
        <f t="shared" si="15"/>
        <v>45352</v>
      </c>
      <c r="F64" s="404">
        <f t="shared" si="15"/>
        <v>45383</v>
      </c>
      <c r="G64" s="404">
        <f t="shared" si="15"/>
        <v>45413</v>
      </c>
      <c r="H64" s="404">
        <f t="shared" si="15"/>
        <v>45444</v>
      </c>
      <c r="I64" s="404">
        <f t="shared" si="15"/>
        <v>45474</v>
      </c>
      <c r="J64" s="404">
        <f t="shared" si="15"/>
        <v>45505</v>
      </c>
      <c r="K64" s="404">
        <f t="shared" si="15"/>
        <v>45536</v>
      </c>
      <c r="L64" s="404">
        <f t="shared" si="15"/>
        <v>45566</v>
      </c>
      <c r="M64" s="404">
        <f t="shared" si="15"/>
        <v>45597</v>
      </c>
      <c r="N64" s="404">
        <f t="shared" si="15"/>
        <v>45627</v>
      </c>
      <c r="O64" s="405" t="s">
        <v>235</v>
      </c>
    </row>
    <row r="65" spans="1:15">
      <c r="A65" s="109" t="s">
        <v>272</v>
      </c>
      <c r="B65" s="109" t="s">
        <v>273</v>
      </c>
      <c r="C65" s="110"/>
      <c r="D65" s="111"/>
      <c r="E65" s="111"/>
      <c r="F65" s="111"/>
      <c r="G65" s="111"/>
      <c r="H65" s="111"/>
      <c r="I65" s="111"/>
      <c r="J65" s="111"/>
      <c r="K65" s="233"/>
      <c r="L65" s="233"/>
      <c r="M65" s="233"/>
      <c r="N65" s="111"/>
      <c r="O65" s="112">
        <f t="shared" ref="O65:O66" si="16">SUM(C65:N65)</f>
        <v>0</v>
      </c>
    </row>
    <row r="66" spans="1:15">
      <c r="A66" s="113"/>
      <c r="B66" s="114" t="s">
        <v>274</v>
      </c>
      <c r="C66" s="232"/>
      <c r="D66" s="167"/>
      <c r="E66" s="167"/>
      <c r="F66" s="167"/>
      <c r="G66" s="167"/>
      <c r="H66" s="167"/>
      <c r="I66" s="167"/>
      <c r="J66" s="167"/>
      <c r="K66" s="163"/>
      <c r="L66" s="163"/>
      <c r="M66" s="163"/>
      <c r="N66" s="167"/>
      <c r="O66" s="115">
        <f t="shared" si="16"/>
        <v>0</v>
      </c>
    </row>
    <row r="67" spans="1:15">
      <c r="A67" s="113"/>
      <c r="B67" s="114" t="s">
        <v>275</v>
      </c>
      <c r="C67" s="230"/>
      <c r="D67" s="164"/>
      <c r="E67" s="164"/>
      <c r="F67" s="164"/>
      <c r="G67" s="164"/>
      <c r="H67" s="164"/>
      <c r="I67" s="164"/>
      <c r="J67" s="164"/>
      <c r="K67" s="164"/>
      <c r="L67" s="164"/>
      <c r="M67" s="164"/>
      <c r="N67" s="163"/>
      <c r="O67" s="115">
        <f>SUM(C67:N67)</f>
        <v>0</v>
      </c>
    </row>
    <row r="68" spans="1:15">
      <c r="A68" s="109" t="s">
        <v>276</v>
      </c>
      <c r="B68" s="116"/>
      <c r="C68" s="110"/>
      <c r="D68" s="111"/>
      <c r="E68" s="111"/>
      <c r="F68" s="111"/>
      <c r="G68" s="111"/>
      <c r="H68" s="111"/>
      <c r="I68" s="111"/>
      <c r="J68" s="111"/>
      <c r="K68" s="111"/>
      <c r="L68" s="111"/>
      <c r="M68" s="111"/>
      <c r="N68" s="111"/>
      <c r="O68" s="112">
        <f>SUM(C68:N68)</f>
        <v>0</v>
      </c>
    </row>
    <row r="69" spans="1:15">
      <c r="A69" s="109" t="s">
        <v>44</v>
      </c>
      <c r="B69" s="109" t="s">
        <v>273</v>
      </c>
      <c r="C69" s="110"/>
      <c r="D69" s="111"/>
      <c r="E69" s="111"/>
      <c r="F69" s="111"/>
      <c r="G69" s="111"/>
      <c r="H69" s="111"/>
      <c r="I69" s="111"/>
      <c r="J69" s="111"/>
      <c r="K69" s="233"/>
      <c r="L69" s="233"/>
      <c r="M69" s="233"/>
      <c r="N69" s="111"/>
      <c r="O69" s="112">
        <f t="shared" ref="O69:O77" si="17">SUM(C69:N69)</f>
        <v>0</v>
      </c>
    </row>
    <row r="70" spans="1:15">
      <c r="A70" s="113"/>
      <c r="B70" s="114" t="s">
        <v>274</v>
      </c>
      <c r="C70" s="232"/>
      <c r="D70" s="167"/>
      <c r="E70" s="167"/>
      <c r="F70" s="167"/>
      <c r="G70" s="167"/>
      <c r="H70" s="167"/>
      <c r="I70" s="167"/>
      <c r="J70" s="167"/>
      <c r="K70" s="163"/>
      <c r="L70" s="163"/>
      <c r="M70" s="163"/>
      <c r="N70" s="167"/>
      <c r="O70" s="115">
        <f t="shared" si="17"/>
        <v>0</v>
      </c>
    </row>
    <row r="71" spans="1:15">
      <c r="A71" s="113"/>
      <c r="B71" s="114" t="s">
        <v>275</v>
      </c>
      <c r="C71" s="230"/>
      <c r="D71" s="164"/>
      <c r="E71" s="164"/>
      <c r="F71" s="164"/>
      <c r="G71" s="164"/>
      <c r="H71" s="164"/>
      <c r="I71" s="164"/>
      <c r="J71" s="164"/>
      <c r="K71" s="164"/>
      <c r="L71" s="164"/>
      <c r="M71" s="164"/>
      <c r="N71" s="163"/>
      <c r="O71" s="115">
        <f t="shared" si="17"/>
        <v>0</v>
      </c>
    </row>
    <row r="72" spans="1:15">
      <c r="A72" s="109" t="s">
        <v>277</v>
      </c>
      <c r="B72" s="116"/>
      <c r="C72" s="110"/>
      <c r="D72" s="111"/>
      <c r="E72" s="111"/>
      <c r="F72" s="111"/>
      <c r="G72" s="111"/>
      <c r="H72" s="111"/>
      <c r="I72" s="111"/>
      <c r="J72" s="111"/>
      <c r="K72" s="111"/>
      <c r="L72" s="111"/>
      <c r="M72" s="111"/>
      <c r="N72" s="111"/>
      <c r="O72" s="112">
        <f t="shared" si="17"/>
        <v>0</v>
      </c>
    </row>
    <row r="73" spans="1:15">
      <c r="A73" s="109" t="s">
        <v>278</v>
      </c>
      <c r="B73" s="109" t="s">
        <v>273</v>
      </c>
      <c r="C73" s="110"/>
      <c r="D73" s="111"/>
      <c r="E73" s="111"/>
      <c r="F73" s="111"/>
      <c r="G73" s="111"/>
      <c r="H73" s="111"/>
      <c r="I73" s="111"/>
      <c r="J73" s="111"/>
      <c r="K73" s="233"/>
      <c r="L73" s="233"/>
      <c r="M73" s="233"/>
      <c r="N73" s="111"/>
      <c r="O73" s="112">
        <f t="shared" si="17"/>
        <v>0</v>
      </c>
    </row>
    <row r="74" spans="1:15">
      <c r="A74" s="113"/>
      <c r="B74" s="114" t="s">
        <v>274</v>
      </c>
      <c r="C74" s="232"/>
      <c r="D74" s="167"/>
      <c r="E74" s="167"/>
      <c r="F74" s="167"/>
      <c r="G74" s="167"/>
      <c r="H74" s="167"/>
      <c r="I74" s="167"/>
      <c r="J74" s="167"/>
      <c r="K74" s="163"/>
      <c r="L74" s="163"/>
      <c r="M74" s="163"/>
      <c r="N74" s="167"/>
      <c r="O74" s="115">
        <f t="shared" si="17"/>
        <v>0</v>
      </c>
    </row>
    <row r="75" spans="1:15">
      <c r="A75" s="109" t="s">
        <v>279</v>
      </c>
      <c r="B75" s="116"/>
      <c r="C75" s="110"/>
      <c r="D75" s="111"/>
      <c r="E75" s="111"/>
      <c r="F75" s="111"/>
      <c r="G75" s="111"/>
      <c r="H75" s="111"/>
      <c r="I75" s="111"/>
      <c r="J75" s="111"/>
      <c r="K75" s="111"/>
      <c r="L75" s="111"/>
      <c r="M75" s="111"/>
      <c r="N75" s="111"/>
      <c r="O75" s="112">
        <f t="shared" si="17"/>
        <v>0</v>
      </c>
    </row>
    <row r="76" spans="1:15">
      <c r="A76" s="109" t="s">
        <v>280</v>
      </c>
      <c r="B76" s="109" t="s">
        <v>273</v>
      </c>
      <c r="C76" s="110"/>
      <c r="D76" s="111"/>
      <c r="E76" s="111"/>
      <c r="F76" s="111"/>
      <c r="G76" s="111"/>
      <c r="H76" s="111"/>
      <c r="I76" s="111"/>
      <c r="J76" s="111"/>
      <c r="K76" s="233"/>
      <c r="L76" s="233"/>
      <c r="M76" s="233"/>
      <c r="N76" s="111"/>
      <c r="O76" s="112">
        <f t="shared" si="17"/>
        <v>0</v>
      </c>
    </row>
    <row r="77" spans="1:15">
      <c r="A77" s="113"/>
      <c r="B77" s="114" t="s">
        <v>274</v>
      </c>
      <c r="C77" s="232"/>
      <c r="D77" s="167"/>
      <c r="E77" s="167"/>
      <c r="F77" s="167"/>
      <c r="G77" s="167"/>
      <c r="H77" s="167"/>
      <c r="I77" s="167"/>
      <c r="J77" s="167"/>
      <c r="K77" s="163"/>
      <c r="L77" s="163"/>
      <c r="M77" s="163"/>
      <c r="N77" s="167"/>
      <c r="O77" s="115">
        <f t="shared" si="17"/>
        <v>0</v>
      </c>
    </row>
    <row r="78" spans="1:15">
      <c r="A78" s="113"/>
      <c r="B78" s="114" t="s">
        <v>275</v>
      </c>
      <c r="C78" s="232"/>
      <c r="D78" s="167"/>
      <c r="E78" s="164"/>
      <c r="F78" s="164"/>
      <c r="G78" s="164"/>
      <c r="H78" s="164"/>
      <c r="I78" s="164"/>
      <c r="J78" s="164"/>
      <c r="K78" s="164"/>
      <c r="L78" s="164"/>
      <c r="M78" s="164"/>
      <c r="N78" s="163"/>
      <c r="O78" s="115">
        <f>SUM(C78:N78)</f>
        <v>0</v>
      </c>
    </row>
    <row r="79" spans="1:15">
      <c r="A79" s="113"/>
      <c r="B79" s="114" t="s">
        <v>281</v>
      </c>
      <c r="C79" s="232"/>
      <c r="D79" s="167"/>
      <c r="E79" s="164"/>
      <c r="F79" s="164"/>
      <c r="G79" s="164"/>
      <c r="H79" s="164"/>
      <c r="I79" s="164"/>
      <c r="J79" s="164"/>
      <c r="K79" s="164"/>
      <c r="L79" s="164"/>
      <c r="M79" s="164"/>
      <c r="N79" s="163"/>
      <c r="O79" s="115">
        <f>SUM(C79:N79)</f>
        <v>0</v>
      </c>
    </row>
    <row r="80" spans="1:15">
      <c r="A80" s="109" t="s">
        <v>282</v>
      </c>
      <c r="B80" s="116"/>
      <c r="C80" s="110">
        <f>SUM(C76:C79)</f>
        <v>0</v>
      </c>
      <c r="D80" s="111">
        <f t="shared" ref="D80:N80" si="18">SUM(D76:D79)</f>
        <v>0</v>
      </c>
      <c r="E80" s="111">
        <f t="shared" si="18"/>
        <v>0</v>
      </c>
      <c r="F80" s="111">
        <f t="shared" si="18"/>
        <v>0</v>
      </c>
      <c r="G80" s="111">
        <f t="shared" si="18"/>
        <v>0</v>
      </c>
      <c r="H80" s="111">
        <f t="shared" si="18"/>
        <v>0</v>
      </c>
      <c r="I80" s="111">
        <f t="shared" si="18"/>
        <v>0</v>
      </c>
      <c r="J80" s="111">
        <f t="shared" si="18"/>
        <v>0</v>
      </c>
      <c r="K80" s="111">
        <f t="shared" si="18"/>
        <v>0</v>
      </c>
      <c r="L80" s="111">
        <f t="shared" si="18"/>
        <v>0</v>
      </c>
      <c r="M80" s="111">
        <f t="shared" si="18"/>
        <v>0</v>
      </c>
      <c r="N80" s="111">
        <f t="shared" si="18"/>
        <v>0</v>
      </c>
      <c r="O80" s="112">
        <f>SUM(C80:N80)</f>
        <v>0</v>
      </c>
    </row>
    <row r="81" spans="1:15">
      <c r="A81" s="409" t="s">
        <v>235</v>
      </c>
      <c r="B81" s="410"/>
      <c r="C81" s="411">
        <f>C80+C72+C68</f>
        <v>0</v>
      </c>
      <c r="D81" s="412">
        <f t="shared" ref="D81:N81" si="19">D80+D72+D68</f>
        <v>0</v>
      </c>
      <c r="E81" s="412">
        <f t="shared" si="19"/>
        <v>0</v>
      </c>
      <c r="F81" s="412">
        <f t="shared" si="19"/>
        <v>0</v>
      </c>
      <c r="G81" s="412">
        <f t="shared" si="19"/>
        <v>0</v>
      </c>
      <c r="H81" s="412">
        <f t="shared" si="19"/>
        <v>0</v>
      </c>
      <c r="I81" s="412">
        <f t="shared" si="19"/>
        <v>0</v>
      </c>
      <c r="J81" s="412">
        <f t="shared" si="19"/>
        <v>0</v>
      </c>
      <c r="K81" s="412">
        <f t="shared" si="19"/>
        <v>0</v>
      </c>
      <c r="L81" s="412">
        <f t="shared" si="19"/>
        <v>0</v>
      </c>
      <c r="M81" s="412">
        <f t="shared" si="19"/>
        <v>0</v>
      </c>
      <c r="N81" s="412">
        <f t="shared" si="19"/>
        <v>0</v>
      </c>
      <c r="O81" s="413">
        <f>SUM(C81:N81)</f>
        <v>0</v>
      </c>
    </row>
    <row r="83" spans="1:15">
      <c r="B83" s="430" t="s">
        <v>43</v>
      </c>
      <c r="C83" s="415">
        <f>C68/1000</f>
        <v>0</v>
      </c>
      <c r="D83" s="415">
        <f t="shared" ref="D83:O83" si="20">D68/1000</f>
        <v>0</v>
      </c>
      <c r="E83" s="415">
        <f t="shared" si="20"/>
        <v>0</v>
      </c>
      <c r="F83" s="415">
        <f t="shared" si="20"/>
        <v>0</v>
      </c>
      <c r="G83" s="415">
        <f t="shared" si="20"/>
        <v>0</v>
      </c>
      <c r="H83" s="431">
        <f>H68/1000</f>
        <v>0</v>
      </c>
      <c r="I83" s="431">
        <f>I68/1000</f>
        <v>0</v>
      </c>
      <c r="J83" s="415">
        <f t="shared" si="20"/>
        <v>0</v>
      </c>
      <c r="K83" s="415">
        <f t="shared" si="20"/>
        <v>0</v>
      </c>
      <c r="L83" s="415">
        <f t="shared" si="20"/>
        <v>0</v>
      </c>
      <c r="M83" s="415">
        <f t="shared" si="20"/>
        <v>0</v>
      </c>
      <c r="N83" s="415">
        <f t="shared" si="20"/>
        <v>0</v>
      </c>
      <c r="O83" s="416">
        <f t="shared" si="20"/>
        <v>0</v>
      </c>
    </row>
    <row r="84" spans="1:15">
      <c r="B84" s="284" t="s">
        <v>44</v>
      </c>
      <c r="C84" s="265">
        <f>C72/1000</f>
        <v>0</v>
      </c>
      <c r="D84" s="265">
        <f t="shared" ref="D84:O84" si="21">D72/1000</f>
        <v>0</v>
      </c>
      <c r="E84" s="265">
        <f t="shared" si="21"/>
        <v>0</v>
      </c>
      <c r="F84" s="265">
        <f t="shared" si="21"/>
        <v>0</v>
      </c>
      <c r="G84" s="265">
        <f t="shared" si="21"/>
        <v>0</v>
      </c>
      <c r="H84" s="355">
        <f>H72/1000</f>
        <v>0</v>
      </c>
      <c r="I84" s="265">
        <f>I72/1000</f>
        <v>0</v>
      </c>
      <c r="J84" s="265">
        <f t="shared" si="21"/>
        <v>0</v>
      </c>
      <c r="K84" s="265">
        <f t="shared" si="21"/>
        <v>0</v>
      </c>
      <c r="L84" s="265">
        <f t="shared" si="21"/>
        <v>0</v>
      </c>
      <c r="M84" s="265">
        <f t="shared" si="21"/>
        <v>0</v>
      </c>
      <c r="N84" s="265">
        <f t="shared" si="21"/>
        <v>0</v>
      </c>
      <c r="O84" s="427">
        <f t="shared" si="21"/>
        <v>0</v>
      </c>
    </row>
    <row r="85" spans="1:15">
      <c r="B85" s="432" t="s">
        <v>58</v>
      </c>
      <c r="C85" s="265">
        <f>C80/1000</f>
        <v>0</v>
      </c>
      <c r="D85" s="265">
        <f t="shared" ref="D85:O85" si="22">D80/1000</f>
        <v>0</v>
      </c>
      <c r="E85" s="265">
        <f t="shared" si="22"/>
        <v>0</v>
      </c>
      <c r="F85" s="265">
        <f t="shared" si="22"/>
        <v>0</v>
      </c>
      <c r="G85" s="265">
        <f t="shared" si="22"/>
        <v>0</v>
      </c>
      <c r="H85" s="355">
        <f>H80/1000</f>
        <v>0</v>
      </c>
      <c r="I85" s="355">
        <f>I80/1000</f>
        <v>0</v>
      </c>
      <c r="J85" s="265">
        <f t="shared" si="22"/>
        <v>0</v>
      </c>
      <c r="K85" s="265">
        <f t="shared" si="22"/>
        <v>0</v>
      </c>
      <c r="L85" s="265">
        <f t="shared" si="22"/>
        <v>0</v>
      </c>
      <c r="M85" s="265">
        <f t="shared" si="22"/>
        <v>0</v>
      </c>
      <c r="N85" s="265">
        <f t="shared" si="22"/>
        <v>0</v>
      </c>
      <c r="O85" s="427">
        <f t="shared" si="22"/>
        <v>0</v>
      </c>
    </row>
    <row r="86" spans="1:15">
      <c r="B86" s="432" t="s">
        <v>45</v>
      </c>
      <c r="C86" s="265">
        <f>C20/1000</f>
        <v>0</v>
      </c>
      <c r="D86" s="265">
        <f t="shared" ref="D86:O88" si="23">D20/1000</f>
        <v>0</v>
      </c>
      <c r="E86" s="265">
        <f t="shared" si="23"/>
        <v>0</v>
      </c>
      <c r="F86" s="265">
        <f t="shared" si="23"/>
        <v>0</v>
      </c>
      <c r="G86" s="265">
        <f t="shared" si="23"/>
        <v>0</v>
      </c>
      <c r="H86" s="265">
        <f>H20/1000</f>
        <v>0</v>
      </c>
      <c r="I86" s="265">
        <f>I20/1000</f>
        <v>0</v>
      </c>
      <c r="J86" s="265">
        <f t="shared" si="23"/>
        <v>0</v>
      </c>
      <c r="K86" s="265">
        <f t="shared" si="23"/>
        <v>0</v>
      </c>
      <c r="L86" s="265">
        <f t="shared" si="23"/>
        <v>0</v>
      </c>
      <c r="M86" s="265">
        <f t="shared" si="23"/>
        <v>0</v>
      </c>
      <c r="N86" s="265">
        <f t="shared" si="23"/>
        <v>0</v>
      </c>
      <c r="O86" s="427">
        <f>O20/1000</f>
        <v>0</v>
      </c>
    </row>
    <row r="87" spans="1:15">
      <c r="B87" s="432" t="s">
        <v>326</v>
      </c>
      <c r="C87" s="265">
        <f>C21/1000</f>
        <v>0</v>
      </c>
      <c r="D87" s="265">
        <f t="shared" si="23"/>
        <v>0</v>
      </c>
      <c r="E87" s="265">
        <f t="shared" si="23"/>
        <v>0</v>
      </c>
      <c r="F87" s="265">
        <f t="shared" si="23"/>
        <v>0</v>
      </c>
      <c r="G87" s="265">
        <f t="shared" si="23"/>
        <v>0</v>
      </c>
      <c r="H87" s="265">
        <f>H21/1000</f>
        <v>0</v>
      </c>
      <c r="I87" s="265">
        <f>I21/1000</f>
        <v>0</v>
      </c>
      <c r="J87" s="265">
        <f t="shared" si="23"/>
        <v>0</v>
      </c>
      <c r="K87" s="265">
        <f t="shared" si="23"/>
        <v>0</v>
      </c>
      <c r="L87" s="265">
        <f t="shared" si="23"/>
        <v>0</v>
      </c>
      <c r="M87" s="265">
        <f t="shared" si="23"/>
        <v>0</v>
      </c>
      <c r="N87" s="265">
        <f t="shared" si="23"/>
        <v>0</v>
      </c>
      <c r="O87" s="427">
        <f t="shared" si="23"/>
        <v>0</v>
      </c>
    </row>
    <row r="88" spans="1:15">
      <c r="B88" s="432" t="s">
        <v>325</v>
      </c>
      <c r="C88" s="265">
        <f>C22/1000</f>
        <v>0</v>
      </c>
      <c r="D88" s="265">
        <f t="shared" si="23"/>
        <v>0</v>
      </c>
      <c r="E88" s="265">
        <f>E22/1000</f>
        <v>0</v>
      </c>
      <c r="F88" s="265">
        <f t="shared" si="23"/>
        <v>0</v>
      </c>
      <c r="G88" s="265">
        <f t="shared" si="23"/>
        <v>0</v>
      </c>
      <c r="H88" s="355">
        <f>H22/1000</f>
        <v>0</v>
      </c>
      <c r="I88" s="265">
        <f t="shared" si="23"/>
        <v>0</v>
      </c>
      <c r="J88" s="265">
        <f t="shared" si="23"/>
        <v>0</v>
      </c>
      <c r="K88" s="265">
        <f t="shared" si="23"/>
        <v>0</v>
      </c>
      <c r="L88" s="265">
        <f t="shared" si="23"/>
        <v>0</v>
      </c>
      <c r="M88" s="265">
        <f t="shared" si="23"/>
        <v>0</v>
      </c>
      <c r="N88" s="265">
        <f t="shared" si="23"/>
        <v>0</v>
      </c>
      <c r="O88" s="427">
        <f t="shared" si="23"/>
        <v>0</v>
      </c>
    </row>
    <row r="89" spans="1:15">
      <c r="B89" s="433" t="s">
        <v>283</v>
      </c>
      <c r="C89" s="434">
        <f t="shared" ref="C89:M89" si="24">SUM(C83:C88)</f>
        <v>0</v>
      </c>
      <c r="D89" s="434">
        <f t="shared" si="24"/>
        <v>0</v>
      </c>
      <c r="E89" s="434">
        <f>SUM(E83:E88)</f>
        <v>0</v>
      </c>
      <c r="F89" s="434">
        <f t="shared" si="24"/>
        <v>0</v>
      </c>
      <c r="G89" s="434">
        <f t="shared" si="24"/>
        <v>0</v>
      </c>
      <c r="H89" s="434">
        <f t="shared" si="24"/>
        <v>0</v>
      </c>
      <c r="I89" s="434">
        <f t="shared" si="24"/>
        <v>0</v>
      </c>
      <c r="J89" s="434">
        <f t="shared" si="24"/>
        <v>0</v>
      </c>
      <c r="K89" s="434">
        <f t="shared" si="24"/>
        <v>0</v>
      </c>
      <c r="L89" s="434">
        <f t="shared" si="24"/>
        <v>0</v>
      </c>
      <c r="M89" s="434">
        <f t="shared" si="24"/>
        <v>0</v>
      </c>
      <c r="N89" s="434">
        <f>SUM(N83:N88)</f>
        <v>0</v>
      </c>
      <c r="O89" s="435">
        <f>SUM(O83:O88)</f>
        <v>0</v>
      </c>
    </row>
    <row r="92" spans="1:15">
      <c r="A92" s="400" t="s">
        <v>284</v>
      </c>
    </row>
  </sheetData>
  <pageMargins left="0.7" right="0.7" top="0.75" bottom="0.75" header="0.3" footer="0.3"/>
  <pageSetup orientation="portrait"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O32"/>
  <sheetViews>
    <sheetView workbookViewId="0">
      <selection activeCell="N26" sqref="N26"/>
    </sheetView>
  </sheetViews>
  <sheetFormatPr defaultColWidth="9.140625" defaultRowHeight="12.75" customHeight="1"/>
  <cols>
    <col min="1" max="1" width="18.28515625" style="15" customWidth="1"/>
    <col min="2" max="2" width="11.85546875" style="15" customWidth="1"/>
    <col min="3" max="8" width="7.85546875" style="15" customWidth="1"/>
    <col min="9" max="13" width="8.5703125" style="15" bestFit="1" customWidth="1"/>
    <col min="14" max="14" width="9.7109375" style="15" bestFit="1" customWidth="1"/>
    <col min="15" max="15" width="11.140625" style="15" customWidth="1"/>
    <col min="16" max="16384" width="9.140625" style="15"/>
  </cols>
  <sheetData>
    <row r="1" spans="1:15" ht="15.75">
      <c r="A1" s="234" t="s">
        <v>216</v>
      </c>
    </row>
    <row r="2" spans="1:15" ht="12.75" customHeight="1">
      <c r="A2" s="234"/>
    </row>
    <row r="4" spans="1:15" ht="15.75">
      <c r="A4" s="235" t="s">
        <v>366</v>
      </c>
      <c r="B4" s="235"/>
      <c r="C4" s="236"/>
      <c r="D4" s="236"/>
      <c r="E4" s="236"/>
      <c r="F4" s="236"/>
      <c r="G4" s="236"/>
      <c r="H4" s="236"/>
      <c r="I4" s="236"/>
      <c r="J4" s="236"/>
      <c r="K4" s="236"/>
      <c r="L4" s="236"/>
      <c r="M4" s="236"/>
      <c r="N4" s="236"/>
      <c r="O4" s="236"/>
    </row>
    <row r="5" spans="1:15" ht="15">
      <c r="A5" s="237"/>
      <c r="B5" s="238"/>
      <c r="C5" s="239">
        <v>45292</v>
      </c>
      <c r="D5" s="239">
        <v>45323</v>
      </c>
      <c r="E5" s="239">
        <v>45352</v>
      </c>
      <c r="F5" s="239">
        <v>45383</v>
      </c>
      <c r="G5" s="239">
        <v>45413</v>
      </c>
      <c r="H5" s="240">
        <v>45444</v>
      </c>
      <c r="I5" s="240">
        <v>45474</v>
      </c>
      <c r="J5" s="240">
        <v>45505</v>
      </c>
      <c r="K5" s="240">
        <v>45536</v>
      </c>
      <c r="L5" s="240">
        <v>45566</v>
      </c>
      <c r="M5" s="240">
        <v>45597</v>
      </c>
      <c r="N5" s="241">
        <v>45627</v>
      </c>
      <c r="O5" s="242" t="s">
        <v>47</v>
      </c>
    </row>
    <row r="6" spans="1:15" ht="12.75" customHeight="1">
      <c r="A6" s="243" t="s">
        <v>48</v>
      </c>
      <c r="B6" s="244" t="s">
        <v>217</v>
      </c>
      <c r="C6" s="245"/>
      <c r="D6" s="245"/>
      <c r="E6" s="245"/>
      <c r="F6" s="245"/>
      <c r="G6" s="245"/>
      <c r="H6" s="245"/>
      <c r="I6" s="245"/>
      <c r="J6" s="245"/>
      <c r="K6" s="245"/>
      <c r="L6" s="245"/>
      <c r="M6" s="245"/>
      <c r="N6" s="245"/>
      <c r="O6" s="246" t="e">
        <f t="shared" ref="O6:O12" si="0">AVERAGE(C6:N6)</f>
        <v>#DIV/0!</v>
      </c>
    </row>
    <row r="7" spans="1:15" ht="12.75" customHeight="1">
      <c r="A7" s="243" t="s">
        <v>49</v>
      </c>
      <c r="B7" s="244" t="s">
        <v>217</v>
      </c>
      <c r="C7" s="245"/>
      <c r="D7" s="245"/>
      <c r="E7" s="245"/>
      <c r="F7" s="245"/>
      <c r="G7" s="245"/>
      <c r="H7" s="245"/>
      <c r="I7" s="245"/>
      <c r="J7" s="245"/>
      <c r="K7" s="245"/>
      <c r="L7" s="245"/>
      <c r="M7" s="245"/>
      <c r="N7" s="245"/>
      <c r="O7" s="246" t="e">
        <f t="shared" si="0"/>
        <v>#DIV/0!</v>
      </c>
    </row>
    <row r="8" spans="1:15" ht="12.75" customHeight="1">
      <c r="A8" s="243" t="s">
        <v>50</v>
      </c>
      <c r="B8" s="244" t="s">
        <v>217</v>
      </c>
      <c r="C8" s="245"/>
      <c r="D8" s="245"/>
      <c r="E8" s="245"/>
      <c r="F8" s="245"/>
      <c r="G8" s="245"/>
      <c r="H8" s="245"/>
      <c r="I8" s="245"/>
      <c r="J8" s="245"/>
      <c r="K8" s="245"/>
      <c r="L8" s="245"/>
      <c r="M8" s="245"/>
      <c r="N8" s="245"/>
      <c r="O8" s="246" t="e">
        <f t="shared" si="0"/>
        <v>#DIV/0!</v>
      </c>
    </row>
    <row r="9" spans="1:15" ht="12.75" customHeight="1" thickBot="1">
      <c r="A9" s="243" t="s">
        <v>51</v>
      </c>
      <c r="B9" s="244" t="s">
        <v>217</v>
      </c>
      <c r="C9" s="245"/>
      <c r="D9" s="245"/>
      <c r="E9" s="245"/>
      <c r="F9" s="245"/>
      <c r="G9" s="245"/>
      <c r="H9" s="245"/>
      <c r="I9" s="245"/>
      <c r="J9" s="245"/>
      <c r="K9" s="245"/>
      <c r="L9" s="245"/>
      <c r="M9" s="245"/>
      <c r="N9" s="245"/>
      <c r="O9" s="247" t="e">
        <f t="shared" si="0"/>
        <v>#DIV/0!</v>
      </c>
    </row>
    <row r="10" spans="1:15" ht="12.75" customHeight="1" thickTop="1">
      <c r="A10" s="243" t="s">
        <v>52</v>
      </c>
      <c r="B10" s="244" t="s">
        <v>218</v>
      </c>
      <c r="C10" s="245"/>
      <c r="D10" s="245"/>
      <c r="E10" s="245"/>
      <c r="F10" s="245"/>
      <c r="G10" s="245"/>
      <c r="H10" s="245"/>
      <c r="I10" s="245"/>
      <c r="J10" s="245"/>
      <c r="K10" s="245"/>
      <c r="L10" s="245"/>
      <c r="M10" s="245"/>
      <c r="N10" s="245"/>
      <c r="O10" s="248" t="e">
        <f t="shared" si="0"/>
        <v>#DIV/0!</v>
      </c>
    </row>
    <row r="11" spans="1:15" ht="12.75" customHeight="1">
      <c r="A11" s="243" t="s">
        <v>53</v>
      </c>
      <c r="B11" s="244" t="s">
        <v>218</v>
      </c>
      <c r="C11" s="245"/>
      <c r="D11" s="245"/>
      <c r="E11" s="245"/>
      <c r="F11" s="245"/>
      <c r="G11" s="245"/>
      <c r="H11" s="245"/>
      <c r="I11" s="245"/>
      <c r="J11" s="245"/>
      <c r="K11" s="245"/>
      <c r="L11" s="245"/>
      <c r="M11" s="245"/>
      <c r="N11" s="245"/>
      <c r="O11" s="248" t="e">
        <f t="shared" si="0"/>
        <v>#DIV/0!</v>
      </c>
    </row>
    <row r="12" spans="1:15" ht="12.75" customHeight="1">
      <c r="A12" s="243" t="s">
        <v>54</v>
      </c>
      <c r="B12" s="244" t="s">
        <v>218</v>
      </c>
      <c r="C12" s="245"/>
      <c r="D12" s="245"/>
      <c r="E12" s="245"/>
      <c r="F12" s="245"/>
      <c r="G12" s="245"/>
      <c r="H12" s="245"/>
      <c r="I12" s="245"/>
      <c r="J12" s="245"/>
      <c r="K12" s="245"/>
      <c r="L12" s="245"/>
      <c r="M12" s="245"/>
      <c r="N12" s="245"/>
      <c r="O12" s="248" t="e">
        <f t="shared" si="0"/>
        <v>#DIV/0!</v>
      </c>
    </row>
    <row r="13" spans="1:15" ht="12.75" customHeight="1">
      <c r="A13" s="243" t="s">
        <v>55</v>
      </c>
      <c r="B13" s="244" t="s">
        <v>219</v>
      </c>
      <c r="C13" s="245"/>
      <c r="D13" s="245"/>
      <c r="E13" s="245"/>
      <c r="F13" s="245"/>
      <c r="G13" s="245"/>
      <c r="H13" s="245"/>
      <c r="I13" s="245"/>
      <c r="J13" s="245"/>
      <c r="K13" s="245"/>
      <c r="L13" s="245"/>
      <c r="M13" s="245"/>
      <c r="N13" s="245"/>
      <c r="O13" s="249" t="e">
        <f>O10/O6</f>
        <v>#DIV/0!</v>
      </c>
    </row>
    <row r="14" spans="1:15" ht="12.75" customHeight="1">
      <c r="A14" s="243" t="s">
        <v>56</v>
      </c>
      <c r="B14" s="244" t="s">
        <v>219</v>
      </c>
      <c r="C14" s="245"/>
      <c r="D14" s="245"/>
      <c r="E14" s="245"/>
      <c r="F14" s="245"/>
      <c r="G14" s="245"/>
      <c r="H14" s="245"/>
      <c r="I14" s="245"/>
      <c r="J14" s="245"/>
      <c r="K14" s="245"/>
      <c r="L14" s="245"/>
      <c r="M14" s="245"/>
      <c r="N14" s="245"/>
      <c r="O14" s="249" t="e">
        <f>O11/O6</f>
        <v>#DIV/0!</v>
      </c>
    </row>
    <row r="15" spans="1:15" ht="12.75" customHeight="1" thickBot="1">
      <c r="A15" s="243" t="s">
        <v>57</v>
      </c>
      <c r="B15" s="244" t="s">
        <v>219</v>
      </c>
      <c r="C15" s="245"/>
      <c r="D15" s="245"/>
      <c r="E15" s="245"/>
      <c r="F15" s="245"/>
      <c r="G15" s="245"/>
      <c r="H15" s="245"/>
      <c r="I15" s="245"/>
      <c r="J15" s="245"/>
      <c r="K15" s="245"/>
      <c r="L15" s="245"/>
      <c r="M15" s="245"/>
      <c r="N15" s="245"/>
      <c r="O15" s="250" t="e">
        <f>O12/O6</f>
        <v>#DIV/0!</v>
      </c>
    </row>
    <row r="16" spans="1:15" ht="12.75" customHeight="1" thickTop="1">
      <c r="B16" s="7"/>
    </row>
    <row r="17" spans="1:14" ht="12.75" customHeight="1">
      <c r="B17" s="7"/>
    </row>
    <row r="18" spans="1:14" ht="12.75" customHeight="1">
      <c r="A18" s="251" t="s">
        <v>367</v>
      </c>
      <c r="B18" s="252" t="s">
        <v>368</v>
      </c>
    </row>
    <row r="20" spans="1:14" ht="12.75" customHeight="1">
      <c r="A20"/>
      <c r="B20"/>
      <c r="C20"/>
      <c r="D20"/>
      <c r="E20"/>
      <c r="F20"/>
      <c r="G20"/>
      <c r="H20"/>
      <c r="I20"/>
      <c r="J20"/>
      <c r="K20"/>
      <c r="L20"/>
      <c r="M20"/>
      <c r="N20"/>
    </row>
    <row r="21" spans="1:14" ht="12.75" customHeight="1">
      <c r="A21"/>
      <c r="B21"/>
      <c r="C21"/>
      <c r="D21"/>
      <c r="E21"/>
      <c r="F21"/>
      <c r="G21"/>
      <c r="H21"/>
      <c r="I21"/>
      <c r="J21"/>
      <c r="K21"/>
      <c r="L21"/>
      <c r="M21"/>
      <c r="N21"/>
    </row>
    <row r="22" spans="1:14" ht="12.75" customHeight="1">
      <c r="A22"/>
      <c r="B22"/>
      <c r="C22" s="253"/>
      <c r="D22" s="253"/>
      <c r="E22" s="253"/>
      <c r="F22" s="253"/>
      <c r="G22" s="253"/>
      <c r="H22" s="253"/>
      <c r="I22" s="253"/>
      <c r="J22" s="253"/>
      <c r="K22" s="253"/>
      <c r="L22" s="253"/>
      <c r="M22" s="253"/>
      <c r="N22" s="253"/>
    </row>
    <row r="23" spans="1:14" ht="12.75" customHeight="1">
      <c r="A23"/>
      <c r="B23"/>
      <c r="C23"/>
      <c r="D23"/>
      <c r="E23"/>
      <c r="F23"/>
      <c r="G23"/>
      <c r="H23"/>
      <c r="I23"/>
      <c r="J23"/>
      <c r="K23"/>
      <c r="L23"/>
      <c r="M23"/>
      <c r="N23"/>
    </row>
    <row r="24" spans="1:14" ht="12.75" customHeight="1">
      <c r="A24"/>
      <c r="B24"/>
      <c r="C24"/>
      <c r="D24"/>
      <c r="E24"/>
      <c r="F24"/>
      <c r="G24"/>
      <c r="H24"/>
      <c r="I24"/>
      <c r="J24"/>
      <c r="K24"/>
      <c r="L24"/>
      <c r="M24"/>
      <c r="N24"/>
    </row>
    <row r="25" spans="1:14" ht="12.75" customHeight="1">
      <c r="A25"/>
      <c r="B25"/>
      <c r="C25"/>
      <c r="D25"/>
      <c r="E25"/>
      <c r="F25"/>
      <c r="G25"/>
      <c r="H25"/>
      <c r="I25"/>
      <c r="J25"/>
      <c r="K25"/>
      <c r="L25"/>
      <c r="M25"/>
      <c r="N25"/>
    </row>
    <row r="26" spans="1:14" ht="12.75" customHeight="1">
      <c r="A26"/>
      <c r="B26"/>
      <c r="C26"/>
      <c r="D26"/>
      <c r="E26"/>
      <c r="F26"/>
      <c r="G26"/>
      <c r="H26"/>
      <c r="I26"/>
      <c r="J26"/>
      <c r="K26"/>
      <c r="L26"/>
      <c r="M26"/>
      <c r="N26"/>
    </row>
    <row r="27" spans="1:14" ht="12.75" customHeight="1">
      <c r="A27"/>
      <c r="B27"/>
      <c r="C27"/>
      <c r="D27"/>
      <c r="E27"/>
      <c r="F27"/>
      <c r="G27"/>
      <c r="H27"/>
      <c r="I27"/>
      <c r="J27"/>
      <c r="K27"/>
      <c r="L27"/>
      <c r="M27"/>
      <c r="N27"/>
    </row>
    <row r="28" spans="1:14" ht="12.75" customHeight="1">
      <c r="A28"/>
      <c r="B28"/>
      <c r="C28"/>
      <c r="D28"/>
      <c r="E28"/>
      <c r="F28"/>
      <c r="G28"/>
      <c r="H28"/>
      <c r="I28"/>
      <c r="J28"/>
      <c r="K28"/>
      <c r="L28"/>
      <c r="M28"/>
      <c r="N28"/>
    </row>
    <row r="29" spans="1:14" ht="12.75" customHeight="1">
      <c r="A29"/>
      <c r="B29"/>
      <c r="C29"/>
      <c r="D29"/>
      <c r="E29"/>
      <c r="F29"/>
      <c r="G29"/>
      <c r="H29"/>
      <c r="I29"/>
      <c r="J29"/>
      <c r="K29"/>
      <c r="L29"/>
      <c r="M29"/>
      <c r="N29"/>
    </row>
    <row r="30" spans="1:14" ht="12.75" customHeight="1">
      <c r="A30"/>
      <c r="B30"/>
      <c r="C30"/>
      <c r="D30"/>
      <c r="E30"/>
      <c r="F30"/>
      <c r="G30"/>
      <c r="H30"/>
      <c r="I30"/>
      <c r="J30"/>
      <c r="K30"/>
      <c r="L30"/>
      <c r="M30"/>
      <c r="N30"/>
    </row>
    <row r="31" spans="1:14" ht="12.75" customHeight="1">
      <c r="A31"/>
      <c r="B31"/>
      <c r="C31"/>
      <c r="D31"/>
      <c r="E31"/>
      <c r="F31"/>
      <c r="G31"/>
      <c r="H31"/>
      <c r="I31"/>
      <c r="J31"/>
      <c r="K31"/>
      <c r="L31"/>
      <c r="M31"/>
      <c r="N31"/>
    </row>
    <row r="32" spans="1:14" ht="12.75" customHeight="1">
      <c r="A32"/>
      <c r="B32"/>
      <c r="C32"/>
      <c r="D32"/>
      <c r="E32"/>
      <c r="F32"/>
      <c r="G32"/>
      <c r="H32"/>
      <c r="I32"/>
      <c r="J32"/>
      <c r="K32"/>
      <c r="L32"/>
      <c r="M32"/>
      <c r="N32"/>
    </row>
  </sheetData>
  <pageMargins left="0.67" right="0.01" top="0.6" bottom="0.41" header="0.3" footer="0.16"/>
  <pageSetup scale="65" orientation="landscape" r:id="rId1"/>
  <headerFooter>
    <oddFooter>&amp;L&amp;F&amp;C&amp;A&amp;R
&amp;D</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P29"/>
  <sheetViews>
    <sheetView zoomScale="90" zoomScaleNormal="90" workbookViewId="0">
      <selection activeCell="G42" sqref="G42"/>
    </sheetView>
  </sheetViews>
  <sheetFormatPr defaultColWidth="9.140625" defaultRowHeight="14.25"/>
  <cols>
    <col min="1" max="1" width="44.140625" style="437" customWidth="1"/>
    <col min="2" max="2" width="15.140625" style="437" bestFit="1" customWidth="1"/>
    <col min="3" max="3" width="14.42578125" style="437" bestFit="1" customWidth="1"/>
    <col min="4" max="4" width="14.85546875" style="437" bestFit="1" customWidth="1"/>
    <col min="5" max="5" width="14.5703125" style="437" bestFit="1" customWidth="1"/>
    <col min="6" max="6" width="16.140625" style="437" bestFit="1" customWidth="1"/>
    <col min="7" max="9" width="14.28515625" style="437" bestFit="1" customWidth="1"/>
    <col min="10" max="13" width="14.140625" style="437" customWidth="1"/>
    <col min="14" max="14" width="13.28515625" style="437" bestFit="1" customWidth="1"/>
    <col min="15" max="16384" width="9.140625" style="437"/>
  </cols>
  <sheetData>
    <row r="1" spans="1:16" ht="18">
      <c r="A1" s="436" t="s">
        <v>152</v>
      </c>
    </row>
    <row r="2" spans="1:16">
      <c r="A2" s="254"/>
      <c r="B2" s="438"/>
      <c r="C2" s="438"/>
      <c r="D2" s="438"/>
      <c r="E2" s="438"/>
      <c r="F2" s="438"/>
      <c r="G2" s="438"/>
      <c r="H2" s="438"/>
      <c r="I2" s="438"/>
      <c r="J2" s="438"/>
      <c r="K2" s="438"/>
      <c r="L2" s="438"/>
      <c r="M2" s="438"/>
      <c r="N2" s="439"/>
    </row>
    <row r="3" spans="1:16" s="440" customFormat="1" ht="12.75">
      <c r="B3" s="255">
        <f>'Summary normalization'!B4</f>
        <v>45292</v>
      </c>
      <c r="C3" s="255">
        <f>'Summary normalization'!C4</f>
        <v>45323</v>
      </c>
      <c r="D3" s="255">
        <f>'Summary normalization'!D4</f>
        <v>45352</v>
      </c>
      <c r="E3" s="255">
        <f>'Summary normalization'!E4</f>
        <v>45383</v>
      </c>
      <c r="F3" s="255">
        <f>'Summary normalization'!F4</f>
        <v>45413</v>
      </c>
      <c r="G3" s="255">
        <f>'Summary normalization'!G4</f>
        <v>45444</v>
      </c>
      <c r="H3" s="255">
        <f>'Summary normalization'!H4</f>
        <v>45474</v>
      </c>
      <c r="I3" s="255">
        <f>'Summary normalization'!I4</f>
        <v>45505</v>
      </c>
      <c r="J3" s="255">
        <f>'Summary normalization'!J4</f>
        <v>45536</v>
      </c>
      <c r="K3" s="255">
        <f>'Summary normalization'!K4</f>
        <v>45566</v>
      </c>
      <c r="L3" s="255">
        <f>'Summary normalization'!L4</f>
        <v>45597</v>
      </c>
      <c r="M3" s="255">
        <f>'Summary normalization'!M4</f>
        <v>45627</v>
      </c>
      <c r="N3" s="441" t="s">
        <v>39</v>
      </c>
    </row>
    <row r="4" spans="1:16" s="440" customFormat="1" ht="12.75">
      <c r="A4" s="442" t="s">
        <v>200</v>
      </c>
      <c r="B4" s="255"/>
      <c r="C4" s="255"/>
      <c r="D4" s="255"/>
      <c r="E4" s="255"/>
      <c r="F4" s="255"/>
      <c r="G4" s="255"/>
      <c r="H4" s="255"/>
      <c r="I4" s="255"/>
      <c r="J4" s="255"/>
      <c r="K4" s="255"/>
      <c r="L4" s="255"/>
      <c r="M4" s="255"/>
      <c r="N4" s="443"/>
    </row>
    <row r="5" spans="1:16" s="440" customFormat="1" ht="12.75">
      <c r="A5" s="444" t="s">
        <v>107</v>
      </c>
      <c r="B5" s="445"/>
      <c r="C5" s="445"/>
      <c r="D5" s="445"/>
      <c r="E5" s="445"/>
      <c r="F5" s="445"/>
      <c r="G5" s="445"/>
      <c r="H5" s="445"/>
      <c r="I5" s="445"/>
      <c r="J5" s="445"/>
      <c r="K5" s="445"/>
      <c r="L5" s="445"/>
      <c r="M5" s="445"/>
      <c r="N5" s="446">
        <f>SUM(B5:M5)</f>
        <v>0</v>
      </c>
    </row>
    <row r="6" spans="1:16" s="440" customFormat="1" ht="12.75">
      <c r="A6" s="444" t="s">
        <v>197</v>
      </c>
      <c r="B6" s="447"/>
      <c r="C6" s="448"/>
      <c r="D6" s="448"/>
      <c r="E6" s="448"/>
      <c r="F6" s="448"/>
      <c r="G6" s="448"/>
      <c r="H6" s="448"/>
      <c r="I6" s="448"/>
      <c r="J6" s="448"/>
      <c r="K6" s="448"/>
      <c r="L6" s="448"/>
      <c r="M6" s="448"/>
      <c r="N6" s="449" t="e">
        <f>AVERAGE(B6:M6)</f>
        <v>#DIV/0!</v>
      </c>
      <c r="O6" s="256"/>
      <c r="P6" s="14"/>
    </row>
    <row r="7" spans="1:16" s="440" customFormat="1" ht="13.5" thickBot="1">
      <c r="A7" s="444" t="s">
        <v>188</v>
      </c>
      <c r="B7" s="450">
        <v>-6854285.2130676042</v>
      </c>
      <c r="C7" s="450">
        <v>-39487.420027320477</v>
      </c>
      <c r="D7" s="450">
        <v>-1185126.5754047497</v>
      </c>
      <c r="E7" s="450">
        <v>-1324606.6250133677</v>
      </c>
      <c r="F7" s="450">
        <v>-987383.60142041673</v>
      </c>
      <c r="G7" s="450">
        <v>686233.42290145776</v>
      </c>
      <c r="H7" s="450">
        <v>-2067264.9691604546</v>
      </c>
      <c r="I7" s="450">
        <v>3839116.8066328359</v>
      </c>
      <c r="J7" s="450">
        <v>578637.43278871116</v>
      </c>
      <c r="K7" s="450">
        <v>-322519.68491772626</v>
      </c>
      <c r="L7" s="450">
        <v>-2568072.4200184988</v>
      </c>
      <c r="M7" s="450">
        <v>3403023.7405503117</v>
      </c>
      <c r="N7" s="451">
        <f>SUM(B7:M7)</f>
        <v>-6841735.1061568242</v>
      </c>
    </row>
    <row r="8" spans="1:16" s="440" customFormat="1" ht="13.5" thickTop="1">
      <c r="N8" s="452"/>
    </row>
    <row r="9" spans="1:16" s="440" customFormat="1" ht="12.75">
      <c r="A9" s="442" t="s">
        <v>199</v>
      </c>
      <c r="N9" s="452"/>
    </row>
    <row r="10" spans="1:16" s="440" customFormat="1" ht="12.75">
      <c r="A10" s="444" t="s">
        <v>198</v>
      </c>
      <c r="B10" s="445"/>
      <c r="C10" s="445"/>
      <c r="D10" s="445"/>
      <c r="E10" s="445"/>
      <c r="F10" s="445"/>
      <c r="G10" s="445"/>
      <c r="H10" s="445"/>
      <c r="I10" s="445"/>
      <c r="J10" s="445"/>
      <c r="K10" s="445"/>
      <c r="L10" s="445"/>
      <c r="M10" s="445"/>
      <c r="N10" s="446">
        <f>SUM(B10:M10)</f>
        <v>0</v>
      </c>
    </row>
    <row r="11" spans="1:16" s="440" customFormat="1" ht="12.75">
      <c r="A11" s="444" t="s">
        <v>195</v>
      </c>
      <c r="B11" s="453"/>
      <c r="C11" s="454"/>
      <c r="D11" s="454"/>
      <c r="E11" s="454"/>
      <c r="F11" s="454"/>
      <c r="G11" s="454"/>
      <c r="H11" s="454"/>
      <c r="I11" s="454"/>
      <c r="J11" s="454"/>
      <c r="K11" s="454"/>
      <c r="L11" s="454"/>
      <c r="M11" s="454"/>
      <c r="N11" s="449" t="e">
        <f>AVERAGE(B11:M11)</f>
        <v>#DIV/0!</v>
      </c>
      <c r="O11" s="256"/>
      <c r="P11" s="14"/>
    </row>
    <row r="12" spans="1:16" s="440" customFormat="1" ht="13.5" thickBot="1">
      <c r="A12" s="444" t="s">
        <v>196</v>
      </c>
      <c r="B12" s="450">
        <v>-4150583.2912607444</v>
      </c>
      <c r="C12" s="450">
        <v>-25118.412289595024</v>
      </c>
      <c r="D12" s="450">
        <v>-1170392.9676578951</v>
      </c>
      <c r="E12" s="450">
        <v>-1660910.30387663</v>
      </c>
      <c r="F12" s="450">
        <v>-2251549.1878736424</v>
      </c>
      <c r="G12" s="450">
        <v>1159486.2726143291</v>
      </c>
      <c r="H12" s="450">
        <v>-2236230.4689176581</v>
      </c>
      <c r="I12" s="450">
        <v>3515865.701410105</v>
      </c>
      <c r="J12" s="450">
        <v>514563.46789071191</v>
      </c>
      <c r="K12" s="450">
        <v>-296068.2773426419</v>
      </c>
      <c r="L12" s="450">
        <v>-2247352.6518678558</v>
      </c>
      <c r="M12" s="450">
        <v>2335444.7779731522</v>
      </c>
      <c r="N12" s="451">
        <f>SUM(B12:M12)</f>
        <v>-6512845.3411983624</v>
      </c>
      <c r="O12" s="455"/>
    </row>
    <row r="13" spans="1:16" ht="15" thickTop="1">
      <c r="N13" s="439"/>
    </row>
    <row r="14" spans="1:16">
      <c r="B14" s="456"/>
      <c r="C14" s="456"/>
      <c r="D14" s="456"/>
      <c r="E14" s="456"/>
      <c r="F14" s="456"/>
      <c r="G14" s="456"/>
      <c r="H14" s="456"/>
      <c r="I14" s="456"/>
      <c r="J14" s="456"/>
      <c r="K14" s="456"/>
      <c r="L14" s="456"/>
      <c r="M14" s="456"/>
    </row>
    <row r="23" spans="5:5">
      <c r="E23" s="456"/>
    </row>
    <row r="27" spans="5:5">
      <c r="E27" s="457"/>
    </row>
    <row r="28" spans="5:5">
      <c r="E28" s="458"/>
    </row>
    <row r="29" spans="5:5">
      <c r="E29" s="457"/>
    </row>
  </sheetData>
  <pageMargins left="0.7" right="0.7" top="0.75" bottom="0.75" header="0.3" footer="0.3"/>
  <pageSetup scale="68" orientation="landscape"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pageSetUpPr fitToPage="1"/>
  </sheetPr>
  <dimension ref="A1:Q49"/>
  <sheetViews>
    <sheetView zoomScale="90" zoomScaleNormal="90" workbookViewId="0">
      <selection activeCell="J9" sqref="J9:L19"/>
    </sheetView>
  </sheetViews>
  <sheetFormatPr defaultColWidth="9.140625" defaultRowHeight="12.75"/>
  <cols>
    <col min="1" max="1" width="14.85546875" style="80" customWidth="1"/>
    <col min="2" max="2" width="17.7109375" style="80" bestFit="1" customWidth="1"/>
    <col min="3" max="3" width="17.140625" style="80" customWidth="1"/>
    <col min="4" max="4" width="18.42578125" style="80" customWidth="1"/>
    <col min="5" max="5" width="16.140625" style="80" customWidth="1"/>
    <col min="6" max="6" width="26.85546875" style="80" customWidth="1"/>
    <col min="7" max="7" width="16.140625" style="80" bestFit="1" customWidth="1"/>
    <col min="8" max="8" width="4" style="80" customWidth="1"/>
    <col min="9" max="9" width="17.7109375" style="80" bestFit="1" customWidth="1"/>
    <col min="10" max="10" width="17.85546875" style="80" bestFit="1" customWidth="1"/>
    <col min="11" max="11" width="17.7109375" style="80" bestFit="1" customWidth="1"/>
    <col min="12" max="12" width="16.140625" style="80" bestFit="1" customWidth="1"/>
    <col min="13" max="13" width="16.85546875" style="80" bestFit="1" customWidth="1"/>
    <col min="14" max="14" width="14.5703125" style="80" bestFit="1" customWidth="1"/>
    <col min="15" max="15" width="11.7109375" style="80" bestFit="1" customWidth="1"/>
    <col min="16" max="16384" width="9.140625" style="80"/>
  </cols>
  <sheetData>
    <row r="1" spans="1:17">
      <c r="A1" s="459" t="s">
        <v>110</v>
      </c>
      <c r="C1" s="460"/>
      <c r="D1" s="460"/>
      <c r="E1" s="460"/>
    </row>
    <row r="2" spans="1:17">
      <c r="A2" s="189" t="s">
        <v>38</v>
      </c>
      <c r="C2" s="461"/>
      <c r="D2" s="461"/>
      <c r="E2" s="461"/>
    </row>
    <row r="3" spans="1:17">
      <c r="A3" s="190" t="s">
        <v>369</v>
      </c>
      <c r="C3" s="257"/>
      <c r="D3" s="257"/>
      <c r="E3" s="257"/>
    </row>
    <row r="4" spans="1:17">
      <c r="B4" s="462"/>
      <c r="C4" s="462"/>
    </row>
    <row r="5" spans="1:17">
      <c r="B5" s="463"/>
      <c r="C5" s="463"/>
      <c r="D5" s="463"/>
      <c r="E5" s="463"/>
    </row>
    <row r="6" spans="1:17">
      <c r="B6" s="365"/>
      <c r="C6" s="365"/>
      <c r="D6" s="365"/>
      <c r="E6" s="365"/>
    </row>
    <row r="7" spans="1:17">
      <c r="F7" s="464"/>
      <c r="G7" s="465" t="s">
        <v>370</v>
      </c>
      <c r="M7" s="291" t="s">
        <v>371</v>
      </c>
    </row>
    <row r="8" spans="1:17" ht="13.5" thickBot="1">
      <c r="B8" s="466" t="s">
        <v>221</v>
      </c>
      <c r="C8" s="258" t="s">
        <v>222</v>
      </c>
      <c r="D8" s="258" t="s">
        <v>223</v>
      </c>
      <c r="E8" s="258" t="s">
        <v>111</v>
      </c>
      <c r="G8" s="270" t="s">
        <v>372</v>
      </c>
      <c r="I8" s="467" t="s">
        <v>373</v>
      </c>
      <c r="J8" s="466" t="s">
        <v>221</v>
      </c>
      <c r="K8" s="258" t="s">
        <v>222</v>
      </c>
      <c r="L8" s="258" t="s">
        <v>223</v>
      </c>
      <c r="M8" s="466" t="s">
        <v>221</v>
      </c>
      <c r="N8" s="258" t="s">
        <v>222</v>
      </c>
      <c r="O8" s="258" t="s">
        <v>223</v>
      </c>
      <c r="Q8" s="258" t="s">
        <v>374</v>
      </c>
    </row>
    <row r="9" spans="1:17" ht="13.5" thickBot="1">
      <c r="A9" s="468">
        <v>45292</v>
      </c>
      <c r="B9" s="259"/>
      <c r="C9" s="259"/>
      <c r="D9" s="264"/>
      <c r="E9" s="264">
        <f t="shared" ref="E9:E18" si="0">D9/(1-$G$9)</f>
        <v>0</v>
      </c>
      <c r="F9" s="469" t="s">
        <v>108</v>
      </c>
      <c r="G9" s="470">
        <v>7.2999999999999995E-2</v>
      </c>
      <c r="I9" s="471">
        <v>45292</v>
      </c>
      <c r="J9" s="260"/>
      <c r="K9" s="260"/>
      <c r="L9" s="472"/>
      <c r="M9" s="177">
        <f>B9-J9</f>
        <v>0</v>
      </c>
      <c r="N9" s="177">
        <f>C9-K9</f>
        <v>0</v>
      </c>
      <c r="O9" s="177">
        <f>D9-L9</f>
        <v>0</v>
      </c>
      <c r="P9" s="473"/>
      <c r="Q9" s="473" t="e">
        <f>B9/J9-1</f>
        <v>#DIV/0!</v>
      </c>
    </row>
    <row r="10" spans="1:17">
      <c r="A10" s="468">
        <v>45323</v>
      </c>
      <c r="B10" s="259"/>
      <c r="C10" s="259"/>
      <c r="D10" s="264"/>
      <c r="E10" s="264">
        <f t="shared" si="0"/>
        <v>0</v>
      </c>
      <c r="F10" s="167"/>
      <c r="I10" s="471">
        <v>45323</v>
      </c>
      <c r="J10" s="260"/>
      <c r="K10" s="260"/>
      <c r="L10" s="472"/>
      <c r="M10" s="177">
        <f t="shared" ref="M10:O19" si="1">B10-J10</f>
        <v>0</v>
      </c>
      <c r="N10" s="177">
        <f t="shared" si="1"/>
        <v>0</v>
      </c>
      <c r="O10" s="177">
        <f t="shared" si="1"/>
        <v>0</v>
      </c>
      <c r="P10" s="473"/>
      <c r="Q10" s="473" t="e">
        <f t="shared" ref="Q10:Q19" si="2">B10/J10-1</f>
        <v>#DIV/0!</v>
      </c>
    </row>
    <row r="11" spans="1:17">
      <c r="A11" s="468">
        <v>45352</v>
      </c>
      <c r="B11" s="259"/>
      <c r="C11" s="259"/>
      <c r="D11" s="264"/>
      <c r="E11" s="264">
        <f t="shared" si="0"/>
        <v>0</v>
      </c>
      <c r="G11" s="465"/>
      <c r="I11" s="471">
        <v>45352</v>
      </c>
      <c r="J11" s="260"/>
      <c r="K11" s="260"/>
      <c r="L11" s="472"/>
      <c r="M11" s="177">
        <f t="shared" si="1"/>
        <v>0</v>
      </c>
      <c r="N11" s="177">
        <f t="shared" si="1"/>
        <v>0</v>
      </c>
      <c r="O11" s="177">
        <f t="shared" si="1"/>
        <v>0</v>
      </c>
      <c r="P11" s="177"/>
      <c r="Q11" s="473" t="e">
        <f t="shared" si="2"/>
        <v>#DIV/0!</v>
      </c>
    </row>
    <row r="12" spans="1:17">
      <c r="A12" s="468">
        <v>45383</v>
      </c>
      <c r="B12" s="259"/>
      <c r="C12" s="259"/>
      <c r="D12" s="264"/>
      <c r="E12" s="264">
        <f t="shared" si="0"/>
        <v>0</v>
      </c>
      <c r="G12" s="474"/>
      <c r="I12" s="471">
        <v>45383</v>
      </c>
      <c r="J12" s="260"/>
      <c r="K12" s="260"/>
      <c r="L12" s="472"/>
      <c r="M12" s="177">
        <f t="shared" si="1"/>
        <v>0</v>
      </c>
      <c r="N12" s="177">
        <f t="shared" si="1"/>
        <v>0</v>
      </c>
      <c r="O12" s="177">
        <f t="shared" si="1"/>
        <v>0</v>
      </c>
      <c r="P12" s="177"/>
      <c r="Q12" s="473" t="e">
        <f t="shared" si="2"/>
        <v>#DIV/0!</v>
      </c>
    </row>
    <row r="13" spans="1:17">
      <c r="A13" s="468">
        <v>45413</v>
      </c>
      <c r="B13" s="259"/>
      <c r="C13" s="259"/>
      <c r="D13" s="264"/>
      <c r="E13" s="264">
        <f t="shared" si="0"/>
        <v>0</v>
      </c>
      <c r="G13" s="167"/>
      <c r="I13" s="471">
        <v>45413</v>
      </c>
      <c r="J13" s="260"/>
      <c r="K13" s="260"/>
      <c r="L13" s="472"/>
      <c r="M13" s="177">
        <f t="shared" si="1"/>
        <v>0</v>
      </c>
      <c r="N13" s="177">
        <f t="shared" si="1"/>
        <v>0</v>
      </c>
      <c r="O13" s="177">
        <f t="shared" si="1"/>
        <v>0</v>
      </c>
      <c r="P13" s="177"/>
      <c r="Q13" s="473" t="e">
        <f t="shared" si="2"/>
        <v>#DIV/0!</v>
      </c>
    </row>
    <row r="14" spans="1:17">
      <c r="A14" s="468">
        <v>45444</v>
      </c>
      <c r="B14" s="259"/>
      <c r="C14" s="259"/>
      <c r="D14" s="259"/>
      <c r="E14" s="264">
        <f t="shared" si="0"/>
        <v>0</v>
      </c>
      <c r="G14" s="474"/>
      <c r="I14" s="471">
        <v>45444</v>
      </c>
      <c r="J14" s="260"/>
      <c r="K14" s="260"/>
      <c r="L14" s="260"/>
      <c r="M14" s="177">
        <f t="shared" si="1"/>
        <v>0</v>
      </c>
      <c r="N14" s="177">
        <f t="shared" si="1"/>
        <v>0</v>
      </c>
      <c r="O14" s="177">
        <f t="shared" si="1"/>
        <v>0</v>
      </c>
      <c r="P14" s="177"/>
      <c r="Q14" s="473" t="e">
        <f t="shared" si="2"/>
        <v>#DIV/0!</v>
      </c>
    </row>
    <row r="15" spans="1:17">
      <c r="A15" s="468">
        <v>45474</v>
      </c>
      <c r="B15" s="259"/>
      <c r="C15" s="259"/>
      <c r="D15" s="259"/>
      <c r="E15" s="264">
        <f t="shared" si="0"/>
        <v>0</v>
      </c>
      <c r="G15" s="474"/>
      <c r="I15" s="471">
        <v>45474</v>
      </c>
      <c r="J15" s="260"/>
      <c r="K15" s="260"/>
      <c r="L15" s="260"/>
      <c r="M15" s="177">
        <f t="shared" si="1"/>
        <v>0</v>
      </c>
      <c r="N15" s="177">
        <f t="shared" si="1"/>
        <v>0</v>
      </c>
      <c r="O15" s="177">
        <f t="shared" si="1"/>
        <v>0</v>
      </c>
      <c r="P15" s="177"/>
      <c r="Q15" s="473" t="e">
        <f t="shared" si="2"/>
        <v>#DIV/0!</v>
      </c>
    </row>
    <row r="16" spans="1:17">
      <c r="A16" s="468">
        <v>45505</v>
      </c>
      <c r="B16" s="259"/>
      <c r="C16" s="259"/>
      <c r="D16" s="259"/>
      <c r="E16" s="264">
        <f t="shared" si="0"/>
        <v>0</v>
      </c>
      <c r="F16" s="177"/>
      <c r="G16" s="474"/>
      <c r="I16" s="471">
        <v>45505</v>
      </c>
      <c r="J16" s="260"/>
      <c r="K16" s="260"/>
      <c r="L16" s="260"/>
      <c r="M16" s="177">
        <f t="shared" si="1"/>
        <v>0</v>
      </c>
      <c r="N16" s="177">
        <f t="shared" si="1"/>
        <v>0</v>
      </c>
      <c r="O16" s="177">
        <f t="shared" si="1"/>
        <v>0</v>
      </c>
      <c r="P16" s="177"/>
      <c r="Q16" s="473" t="e">
        <f t="shared" si="2"/>
        <v>#DIV/0!</v>
      </c>
    </row>
    <row r="17" spans="1:17">
      <c r="A17" s="468">
        <v>45536</v>
      </c>
      <c r="B17" s="259"/>
      <c r="C17" s="259"/>
      <c r="D17" s="264"/>
      <c r="E17" s="264">
        <f>D17/(1-$G$9)</f>
        <v>0</v>
      </c>
      <c r="F17" s="177"/>
      <c r="G17" s="167"/>
      <c r="I17" s="471">
        <v>45536</v>
      </c>
      <c r="J17" s="260"/>
      <c r="K17" s="261"/>
      <c r="L17" s="472"/>
      <c r="M17" s="177">
        <f t="shared" si="1"/>
        <v>0</v>
      </c>
      <c r="N17" s="177">
        <f t="shared" si="1"/>
        <v>0</v>
      </c>
      <c r="O17" s="177">
        <f t="shared" si="1"/>
        <v>0</v>
      </c>
      <c r="P17" s="177"/>
      <c r="Q17" s="473" t="e">
        <f t="shared" si="2"/>
        <v>#DIV/0!</v>
      </c>
    </row>
    <row r="18" spans="1:17">
      <c r="A18" s="468">
        <v>45566</v>
      </c>
      <c r="B18" s="259"/>
      <c r="C18" s="259"/>
      <c r="D18" s="264"/>
      <c r="E18" s="264">
        <f t="shared" si="0"/>
        <v>0</v>
      </c>
      <c r="F18" s="177"/>
      <c r="G18" s="474"/>
      <c r="I18" s="471">
        <v>45566</v>
      </c>
      <c r="J18" s="260"/>
      <c r="K18" s="261"/>
      <c r="L18" s="472"/>
      <c r="M18" s="177">
        <f t="shared" si="1"/>
        <v>0</v>
      </c>
      <c r="N18" s="177">
        <f t="shared" si="1"/>
        <v>0</v>
      </c>
      <c r="O18" s="177">
        <f t="shared" si="1"/>
        <v>0</v>
      </c>
      <c r="P18" s="177"/>
      <c r="Q18" s="473" t="e">
        <f t="shared" si="2"/>
        <v>#DIV/0!</v>
      </c>
    </row>
    <row r="19" spans="1:17">
      <c r="A19" s="468">
        <v>45597</v>
      </c>
      <c r="B19" s="259"/>
      <c r="C19" s="259"/>
      <c r="D19" s="264"/>
      <c r="E19" s="264">
        <f>D19/(1-$G$9)</f>
        <v>0</v>
      </c>
      <c r="G19" s="474"/>
      <c r="I19" s="471">
        <v>45597</v>
      </c>
      <c r="J19" s="260"/>
      <c r="K19" s="261"/>
      <c r="L19" s="472"/>
      <c r="M19" s="177">
        <f t="shared" si="1"/>
        <v>0</v>
      </c>
      <c r="N19" s="177">
        <f t="shared" si="1"/>
        <v>0</v>
      </c>
      <c r="O19" s="177">
        <f t="shared" si="1"/>
        <v>0</v>
      </c>
      <c r="P19" s="177"/>
      <c r="Q19" s="473" t="e">
        <f t="shared" si="2"/>
        <v>#DIV/0!</v>
      </c>
    </row>
    <row r="20" spans="1:17">
      <c r="A20" s="262">
        <v>45627</v>
      </c>
      <c r="B20" s="263"/>
      <c r="C20" s="259"/>
      <c r="D20" s="264"/>
      <c r="E20" s="264">
        <f>D20/(1-$G$9)</f>
        <v>0</v>
      </c>
      <c r="G20" s="474"/>
      <c r="I20" s="475"/>
      <c r="J20" s="265"/>
      <c r="K20" s="266"/>
      <c r="L20" s="476"/>
      <c r="M20" s="177"/>
      <c r="N20" s="177"/>
      <c r="O20" s="177"/>
      <c r="P20" s="177"/>
    </row>
    <row r="21" spans="1:17">
      <c r="A21" s="95" t="s">
        <v>220</v>
      </c>
      <c r="B21" s="267">
        <f>SUM(B9:B20)</f>
        <v>0</v>
      </c>
      <c r="C21" s="268">
        <f>SUM(C9:C20)</f>
        <v>0</v>
      </c>
      <c r="D21" s="268">
        <f>SUM(D9:D20)</f>
        <v>0</v>
      </c>
      <c r="E21" s="268">
        <f>SUM(E9:E20)</f>
        <v>0</v>
      </c>
      <c r="G21" s="474"/>
      <c r="J21" s="167"/>
    </row>
    <row r="22" spans="1:17">
      <c r="B22" s="269"/>
      <c r="C22" s="269"/>
      <c r="D22" s="269"/>
      <c r="E22" s="269"/>
      <c r="G22" s="474"/>
      <c r="J22" s="167"/>
    </row>
    <row r="23" spans="1:17" ht="15">
      <c r="B23" s="477"/>
      <c r="C23" s="269"/>
      <c r="D23" s="269"/>
      <c r="E23" s="269"/>
      <c r="F23" s="269"/>
      <c r="G23" s="474"/>
      <c r="H23" s="269"/>
      <c r="J23" s="478"/>
      <c r="K23" s="167"/>
      <c r="L23" s="167"/>
    </row>
    <row r="24" spans="1:17">
      <c r="B24" s="265"/>
      <c r="C24" s="269"/>
      <c r="D24" s="269"/>
      <c r="E24" s="269"/>
      <c r="F24" s="269"/>
      <c r="G24" s="474"/>
      <c r="H24" s="269"/>
      <c r="J24" s="167"/>
      <c r="K24" s="167"/>
      <c r="L24" s="167"/>
    </row>
    <row r="25" spans="1:17">
      <c r="A25" s="14"/>
      <c r="B25" s="265"/>
      <c r="C25" s="265"/>
      <c r="D25" s="265"/>
      <c r="E25" s="265"/>
      <c r="F25" s="269"/>
      <c r="G25" s="269"/>
      <c r="H25" s="269"/>
      <c r="J25" s="167"/>
      <c r="K25" s="167"/>
      <c r="L25" s="167"/>
    </row>
    <row r="26" spans="1:17">
      <c r="B26" s="265"/>
      <c r="C26" s="269"/>
      <c r="D26" s="269"/>
      <c r="E26" s="269"/>
      <c r="F26" s="269"/>
      <c r="G26" s="479"/>
      <c r="H26" s="479"/>
      <c r="I26" s="167"/>
      <c r="J26" s="167"/>
      <c r="K26" s="167"/>
      <c r="L26" s="167"/>
    </row>
    <row r="27" spans="1:17">
      <c r="B27" s="265"/>
      <c r="C27" s="269"/>
      <c r="D27" s="269"/>
      <c r="E27" s="269"/>
      <c r="F27" s="269"/>
      <c r="G27" s="479"/>
      <c r="H27" s="479"/>
      <c r="I27" s="167"/>
      <c r="J27" s="167"/>
      <c r="K27" s="167"/>
      <c r="L27" s="167"/>
    </row>
    <row r="28" spans="1:17">
      <c r="B28" s="265"/>
      <c r="C28" s="269"/>
      <c r="D28" s="269"/>
      <c r="E28" s="269"/>
      <c r="F28" s="269"/>
      <c r="G28" s="479"/>
      <c r="H28" s="479"/>
      <c r="I28" s="167"/>
      <c r="J28" s="167"/>
      <c r="K28" s="167"/>
      <c r="L28" s="167"/>
    </row>
    <row r="29" spans="1:17">
      <c r="B29" s="265"/>
      <c r="C29" s="269"/>
      <c r="D29" s="269"/>
      <c r="E29" s="269"/>
      <c r="F29" s="269"/>
      <c r="G29" s="479"/>
      <c r="H29" s="479"/>
      <c r="I29" s="167"/>
      <c r="J29" s="167"/>
      <c r="K29" s="167"/>
      <c r="L29" s="167"/>
    </row>
    <row r="30" spans="1:17">
      <c r="B30" s="265"/>
      <c r="C30" s="269"/>
      <c r="D30" s="269"/>
      <c r="E30" s="269"/>
      <c r="F30" s="269"/>
      <c r="G30" s="479"/>
      <c r="H30" s="479"/>
      <c r="I30" s="167"/>
      <c r="J30" s="167"/>
      <c r="K30" s="167"/>
      <c r="L30" s="167"/>
    </row>
    <row r="31" spans="1:17">
      <c r="B31" s="265"/>
      <c r="C31" s="269"/>
      <c r="D31" s="269"/>
      <c r="E31" s="269"/>
      <c r="F31" s="269"/>
      <c r="G31" s="269"/>
      <c r="H31" s="269"/>
      <c r="J31" s="167"/>
      <c r="K31" s="167"/>
      <c r="L31" s="167"/>
    </row>
    <row r="32" spans="1:17">
      <c r="B32" s="265"/>
      <c r="C32" s="269"/>
      <c r="D32" s="269"/>
      <c r="E32" s="269"/>
      <c r="F32" s="269"/>
      <c r="G32" s="269"/>
      <c r="H32" s="269"/>
      <c r="J32" s="167"/>
      <c r="K32" s="167"/>
      <c r="L32" s="167"/>
    </row>
    <row r="33" spans="2:11">
      <c r="B33" s="265"/>
      <c r="C33" s="269"/>
      <c r="D33" s="269"/>
      <c r="E33" s="269"/>
      <c r="F33" s="269"/>
      <c r="G33" s="269"/>
      <c r="H33" s="269"/>
      <c r="J33" s="167"/>
      <c r="K33" s="167"/>
    </row>
    <row r="34" spans="2:11">
      <c r="B34" s="265"/>
      <c r="C34" s="269"/>
      <c r="D34" s="269"/>
      <c r="E34" s="269"/>
      <c r="F34" s="269"/>
      <c r="G34" s="269"/>
      <c r="H34" s="269"/>
      <c r="J34" s="167"/>
      <c r="K34" s="167"/>
    </row>
    <row r="35" spans="2:11">
      <c r="B35" s="265"/>
      <c r="C35" s="269"/>
      <c r="D35" s="269"/>
      <c r="E35" s="269"/>
      <c r="F35" s="269"/>
      <c r="G35" s="269"/>
      <c r="H35" s="269"/>
      <c r="K35" s="167"/>
    </row>
    <row r="36" spans="2:11">
      <c r="B36" s="269"/>
      <c r="C36" s="269"/>
      <c r="D36" s="269"/>
      <c r="E36" s="269"/>
      <c r="F36" s="269"/>
      <c r="G36" s="269"/>
      <c r="H36" s="269"/>
      <c r="K36" s="167"/>
    </row>
    <row r="37" spans="2:11">
      <c r="B37" s="269"/>
      <c r="C37" s="269"/>
      <c r="D37" s="269"/>
      <c r="E37" s="269"/>
      <c r="F37" s="269"/>
      <c r="G37" s="269"/>
      <c r="H37" s="269"/>
      <c r="K37" s="167"/>
    </row>
    <row r="38" spans="2:11">
      <c r="B38" s="269"/>
      <c r="C38" s="269"/>
      <c r="D38" s="269"/>
      <c r="E38" s="269"/>
      <c r="F38" s="269"/>
      <c r="G38" s="269"/>
      <c r="H38" s="269"/>
      <c r="K38" s="167"/>
    </row>
    <row r="39" spans="2:11">
      <c r="B39" s="269"/>
      <c r="C39" s="269"/>
      <c r="D39" s="269"/>
      <c r="E39" s="269"/>
      <c r="F39" s="269"/>
      <c r="G39" s="269"/>
      <c r="H39" s="269"/>
      <c r="K39" s="167"/>
    </row>
    <row r="40" spans="2:11">
      <c r="B40" s="269"/>
      <c r="C40" s="269"/>
      <c r="D40" s="269"/>
      <c r="E40" s="269"/>
      <c r="F40" s="269"/>
      <c r="G40" s="269"/>
      <c r="H40" s="269"/>
      <c r="K40" s="167"/>
    </row>
    <row r="41" spans="2:11">
      <c r="B41" s="269"/>
      <c r="C41" s="269"/>
      <c r="D41" s="269"/>
      <c r="E41" s="269"/>
      <c r="F41" s="269"/>
      <c r="G41" s="269"/>
      <c r="H41" s="269"/>
      <c r="K41" s="167"/>
    </row>
    <row r="42" spans="2:11">
      <c r="B42" s="269"/>
      <c r="C42" s="269"/>
      <c r="D42" s="269"/>
      <c r="E42" s="269"/>
      <c r="F42" s="269"/>
      <c r="G42" s="269"/>
      <c r="H42" s="269"/>
    </row>
    <row r="43" spans="2:11">
      <c r="B43" s="269"/>
      <c r="C43" s="269"/>
      <c r="D43" s="269"/>
      <c r="E43" s="269"/>
      <c r="F43" s="269"/>
      <c r="G43" s="269"/>
      <c r="H43" s="269"/>
    </row>
    <row r="44" spans="2:11">
      <c r="B44" s="269"/>
      <c r="C44" s="269"/>
      <c r="D44" s="269"/>
      <c r="E44" s="269"/>
      <c r="F44" s="269"/>
      <c r="G44" s="269"/>
      <c r="H44" s="269"/>
    </row>
    <row r="45" spans="2:11">
      <c r="B45" s="269"/>
      <c r="C45" s="269"/>
      <c r="D45" s="269"/>
      <c r="E45" s="269"/>
      <c r="F45" s="269"/>
      <c r="G45" s="269"/>
      <c r="H45" s="269"/>
    </row>
    <row r="46" spans="2:11">
      <c r="B46" s="269"/>
      <c r="C46" s="269"/>
      <c r="D46" s="269"/>
      <c r="E46" s="269"/>
      <c r="F46" s="269"/>
      <c r="G46" s="269"/>
      <c r="H46" s="269"/>
    </row>
    <row r="47" spans="2:11">
      <c r="B47" s="269"/>
      <c r="C47" s="269"/>
      <c r="D47" s="269"/>
      <c r="E47" s="269"/>
      <c r="F47" s="269"/>
      <c r="G47" s="269"/>
      <c r="H47" s="269"/>
    </row>
    <row r="48" spans="2:11">
      <c r="B48" s="480"/>
      <c r="C48" s="480"/>
      <c r="D48" s="480"/>
      <c r="E48" s="480"/>
      <c r="F48" s="269"/>
      <c r="G48" s="269"/>
      <c r="H48" s="269"/>
    </row>
    <row r="49" spans="2:5">
      <c r="B49" s="480"/>
      <c r="C49" s="480"/>
      <c r="D49" s="480"/>
      <c r="E49" s="480"/>
    </row>
  </sheetData>
  <printOptions horizontalCentered="1"/>
  <pageMargins left="0.75" right="0.75" top="1" bottom="1" header="0.5" footer="0.5"/>
  <pageSetup scale="39" orientation="landscape" r:id="rId1"/>
  <headerFooter alignWithMargins="0">
    <oddFooter xml:space="preserve">&amp;L&amp;F 
&amp;A&amp;R&amp;D
Page &amp;P of &amp;N </oddFooter>
  </headerFooter>
  <customProperties>
    <customPr name="_pios_id" r:id="rId2"/>
  </customProperties>
  <drawing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AC38"/>
  <sheetViews>
    <sheetView zoomScale="80" zoomScaleNormal="80" workbookViewId="0">
      <selection activeCell="J49" sqref="J49"/>
    </sheetView>
  </sheetViews>
  <sheetFormatPr defaultColWidth="9.140625" defaultRowHeight="12.75"/>
  <cols>
    <col min="1" max="1" width="56" style="291" customWidth="1"/>
    <col min="2" max="2" width="15.85546875" style="80" bestFit="1" customWidth="1"/>
    <col min="3" max="3" width="13.85546875" style="80" customWidth="1"/>
    <col min="4" max="4" width="15" style="80" customWidth="1"/>
    <col min="5" max="7" width="12.85546875" style="80" customWidth="1"/>
    <col min="8" max="8" width="15.42578125" style="80" customWidth="1"/>
    <col min="9" max="10" width="14" style="80" customWidth="1"/>
    <col min="11" max="11" width="14.7109375" style="80" customWidth="1"/>
    <col min="12" max="13" width="13.42578125" style="80" bestFit="1" customWidth="1"/>
    <col min="14" max="14" width="15.140625" style="80" customWidth="1"/>
    <col min="15" max="15" width="14.85546875" style="292" customWidth="1"/>
    <col min="16" max="16" width="12.140625" style="292" bestFit="1" customWidth="1"/>
    <col min="17" max="17" width="12.140625" style="291" bestFit="1" customWidth="1"/>
    <col min="18" max="18" width="10.5703125" style="291" bestFit="1" customWidth="1"/>
    <col min="19" max="19" width="9.85546875" style="291" bestFit="1" customWidth="1"/>
    <col min="20" max="28" width="9.140625" style="291"/>
    <col min="29" max="29" width="10.5703125" style="291" bestFit="1" customWidth="1"/>
    <col min="30" max="16384" width="9.140625" style="291"/>
  </cols>
  <sheetData>
    <row r="1" spans="1:29" ht="18">
      <c r="A1" s="436" t="s">
        <v>149</v>
      </c>
    </row>
    <row r="2" spans="1:29">
      <c r="B2" s="270"/>
      <c r="C2" s="270"/>
      <c r="D2" s="270"/>
      <c r="E2" s="270"/>
      <c r="F2" s="270"/>
      <c r="G2" s="270"/>
      <c r="H2" s="270"/>
      <c r="I2" s="270"/>
      <c r="J2" s="270"/>
      <c r="K2" s="270"/>
      <c r="L2" s="270"/>
      <c r="M2" s="270"/>
      <c r="N2" s="284"/>
    </row>
    <row r="3" spans="1:29" s="481" customFormat="1" ht="15">
      <c r="B3" s="3">
        <f>'Summary normalization'!B4</f>
        <v>45292</v>
      </c>
      <c r="C3" s="3">
        <f>'Summary normalization'!C4</f>
        <v>45323</v>
      </c>
      <c r="D3" s="3">
        <f>'Summary normalization'!D4</f>
        <v>45352</v>
      </c>
      <c r="E3" s="3">
        <f>'Summary normalization'!E4</f>
        <v>45383</v>
      </c>
      <c r="F3" s="3">
        <f>'Summary normalization'!F4</f>
        <v>45413</v>
      </c>
      <c r="G3" s="3">
        <f>'Summary normalization'!G4</f>
        <v>45444</v>
      </c>
      <c r="H3" s="3">
        <f>'Summary normalization'!H4</f>
        <v>45474</v>
      </c>
      <c r="I3" s="3">
        <f>'Summary normalization'!I4</f>
        <v>45505</v>
      </c>
      <c r="J3" s="3">
        <f>'Summary normalization'!J4</f>
        <v>45536</v>
      </c>
      <c r="K3" s="3">
        <f>'Summary normalization'!K4</f>
        <v>45566</v>
      </c>
      <c r="L3" s="3">
        <f>'Summary normalization'!L4</f>
        <v>45597</v>
      </c>
      <c r="M3" s="3">
        <f>'Summary normalization'!M4</f>
        <v>45627</v>
      </c>
      <c r="N3" s="482" t="s">
        <v>39</v>
      </c>
      <c r="O3" s="293"/>
      <c r="P3" s="293"/>
    </row>
    <row r="4" spans="1:29">
      <c r="A4" s="483" t="s">
        <v>133</v>
      </c>
      <c r="B4" s="271"/>
      <c r="C4" s="272"/>
      <c r="D4" s="272"/>
      <c r="E4" s="272"/>
      <c r="F4" s="272"/>
      <c r="G4" s="272"/>
      <c r="H4" s="272"/>
      <c r="I4" s="272"/>
      <c r="J4" s="272"/>
      <c r="K4" s="272"/>
      <c r="L4" s="272"/>
      <c r="M4" s="272"/>
      <c r="N4" s="284"/>
      <c r="O4" s="273"/>
    </row>
    <row r="5" spans="1:29">
      <c r="A5" s="95" t="s">
        <v>142</v>
      </c>
      <c r="B5" s="274"/>
      <c r="C5" s="274"/>
      <c r="D5" s="274"/>
      <c r="E5" s="274"/>
      <c r="F5" s="274"/>
      <c r="G5" s="274"/>
      <c r="H5" s="274"/>
      <c r="I5" s="274"/>
      <c r="J5" s="274"/>
      <c r="K5" s="274"/>
      <c r="L5" s="274"/>
      <c r="M5" s="274"/>
      <c r="N5" s="275">
        <f>SUM(B5:M5)</f>
        <v>0</v>
      </c>
      <c r="O5" s="273"/>
    </row>
    <row r="6" spans="1:29" s="483" customFormat="1">
      <c r="A6" s="484" t="s">
        <v>143</v>
      </c>
      <c r="B6" s="276"/>
      <c r="C6" s="276"/>
      <c r="D6" s="276"/>
      <c r="E6" s="276"/>
      <c r="F6" s="276"/>
      <c r="G6" s="276"/>
      <c r="H6" s="276"/>
      <c r="I6" s="276"/>
      <c r="J6" s="276"/>
      <c r="K6" s="276"/>
      <c r="L6" s="276"/>
      <c r="M6" s="276"/>
      <c r="N6" s="277">
        <f>SUM(B6:M6)</f>
        <v>0</v>
      </c>
      <c r="O6" s="278"/>
      <c r="P6" s="485"/>
    </row>
    <row r="7" spans="1:29" s="485" customFormat="1">
      <c r="A7" s="338" t="s">
        <v>134</v>
      </c>
      <c r="B7" s="279"/>
      <c r="C7" s="279"/>
      <c r="D7" s="279"/>
      <c r="E7" s="279"/>
      <c r="F7" s="279"/>
      <c r="G7" s="279"/>
      <c r="H7" s="279"/>
      <c r="I7" s="279"/>
      <c r="J7" s="279"/>
      <c r="K7" s="279"/>
      <c r="L7" s="279"/>
      <c r="M7" s="279"/>
      <c r="N7" s="275">
        <f t="shared" ref="C7:N7" si="0">SUM(N5:N6)</f>
        <v>0</v>
      </c>
      <c r="O7" s="280"/>
      <c r="P7" s="280"/>
      <c r="Q7" s="486"/>
      <c r="R7" s="487"/>
      <c r="S7" s="487"/>
      <c r="T7" s="487"/>
      <c r="U7" s="487"/>
      <c r="V7" s="487"/>
      <c r="W7" s="487"/>
      <c r="X7" s="487"/>
      <c r="Y7" s="487"/>
      <c r="Z7" s="487"/>
      <c r="AA7" s="487"/>
      <c r="AB7" s="487"/>
      <c r="AC7" s="280"/>
    </row>
    <row r="8" spans="1:29" ht="7.9" customHeight="1">
      <c r="A8" s="95"/>
      <c r="B8" s="272"/>
      <c r="C8" s="272"/>
      <c r="D8" s="272"/>
      <c r="E8" s="272"/>
      <c r="F8" s="272"/>
      <c r="G8" s="272"/>
      <c r="H8" s="272"/>
      <c r="I8" s="272"/>
      <c r="J8" s="272"/>
      <c r="K8" s="272"/>
      <c r="L8" s="272"/>
      <c r="M8" s="272"/>
      <c r="N8" s="284"/>
      <c r="O8" s="273"/>
    </row>
    <row r="9" spans="1:29">
      <c r="A9" s="95" t="s">
        <v>135</v>
      </c>
      <c r="B9" s="274"/>
      <c r="C9" s="274"/>
      <c r="D9" s="274"/>
      <c r="E9" s="274"/>
      <c r="F9" s="274"/>
      <c r="G9" s="274"/>
      <c r="H9" s="274"/>
      <c r="I9" s="274"/>
      <c r="J9" s="274"/>
      <c r="K9" s="274"/>
      <c r="L9" s="274"/>
      <c r="M9" s="274"/>
      <c r="N9" s="275">
        <f>SUM(B9:M9)</f>
        <v>0</v>
      </c>
      <c r="O9" s="273"/>
    </row>
    <row r="10" spans="1:29">
      <c r="A10" s="95" t="s">
        <v>40</v>
      </c>
      <c r="B10" s="274"/>
      <c r="C10" s="274"/>
      <c r="D10" s="274"/>
      <c r="E10" s="274"/>
      <c r="F10" s="274"/>
      <c r="G10" s="274"/>
      <c r="H10" s="274"/>
      <c r="I10" s="274"/>
      <c r="J10" s="274"/>
      <c r="K10" s="274"/>
      <c r="L10" s="274"/>
      <c r="M10" s="274"/>
      <c r="N10" s="275">
        <f>SUM(B10:M10)</f>
        <v>0</v>
      </c>
      <c r="O10" s="273"/>
    </row>
    <row r="11" spans="1:29" s="483" customFormat="1">
      <c r="A11" s="484" t="s">
        <v>41</v>
      </c>
      <c r="B11" s="276"/>
      <c r="C11" s="276"/>
      <c r="D11" s="276"/>
      <c r="E11" s="276"/>
      <c r="F11" s="276"/>
      <c r="G11" s="276"/>
      <c r="H11" s="276"/>
      <c r="I11" s="276"/>
      <c r="J11" s="276"/>
      <c r="K11" s="276"/>
      <c r="L11" s="276"/>
      <c r="M11" s="276"/>
      <c r="N11" s="277">
        <f>SUM(B11:M11)</f>
        <v>0</v>
      </c>
      <c r="O11" s="278"/>
      <c r="P11" s="485"/>
    </row>
    <row r="12" spans="1:29">
      <c r="A12" s="95" t="s">
        <v>137</v>
      </c>
      <c r="B12" s="181"/>
      <c r="C12" s="181"/>
      <c r="D12" s="181"/>
      <c r="E12" s="181"/>
      <c r="F12" s="181"/>
      <c r="G12" s="181"/>
      <c r="H12" s="181"/>
      <c r="I12" s="181"/>
      <c r="J12" s="181"/>
      <c r="K12" s="181"/>
      <c r="L12" s="181"/>
      <c r="M12" s="181"/>
      <c r="N12" s="275">
        <f>SUM(B12:M12)</f>
        <v>0</v>
      </c>
      <c r="O12" s="273"/>
    </row>
    <row r="13" spans="1:29" ht="8.4499999999999993" customHeight="1">
      <c r="A13" s="95"/>
      <c r="B13" s="181"/>
      <c r="C13" s="181"/>
      <c r="D13" s="181"/>
      <c r="E13" s="181"/>
      <c r="F13" s="181"/>
      <c r="G13" s="181"/>
      <c r="H13" s="181"/>
      <c r="I13" s="181"/>
      <c r="J13" s="181"/>
      <c r="K13" s="181"/>
      <c r="L13" s="181"/>
      <c r="M13" s="181"/>
      <c r="N13" s="275"/>
      <c r="O13" s="273"/>
    </row>
    <row r="14" spans="1:29" ht="13.5" thickBot="1">
      <c r="A14" s="281" t="s">
        <v>141</v>
      </c>
      <c r="B14" s="282"/>
      <c r="C14" s="282"/>
      <c r="D14" s="282"/>
      <c r="E14" s="282"/>
      <c r="F14" s="282"/>
      <c r="G14" s="282"/>
      <c r="H14" s="282"/>
      <c r="I14" s="282"/>
      <c r="J14" s="282"/>
      <c r="K14" s="282"/>
      <c r="L14" s="282"/>
      <c r="M14" s="282"/>
      <c r="N14" s="283">
        <f t="shared" ref="C14:N14" si="1">N7+N12</f>
        <v>0</v>
      </c>
      <c r="O14" s="267"/>
    </row>
    <row r="15" spans="1:29">
      <c r="N15" s="284"/>
    </row>
    <row r="16" spans="1:29">
      <c r="A16" s="483" t="s">
        <v>132</v>
      </c>
      <c r="B16" s="14"/>
      <c r="N16" s="284"/>
    </row>
    <row r="17" spans="1:29">
      <c r="A17" s="95" t="s">
        <v>375</v>
      </c>
      <c r="B17" s="285"/>
      <c r="C17" s="285"/>
      <c r="D17" s="285"/>
      <c r="E17" s="285"/>
      <c r="F17" s="285"/>
      <c r="G17" s="285"/>
      <c r="H17" s="285"/>
      <c r="I17" s="285"/>
      <c r="J17" s="285"/>
      <c r="K17" s="285"/>
      <c r="L17" s="285"/>
      <c r="M17" s="285"/>
      <c r="N17" s="275">
        <f>SUM(B17:M17)</f>
        <v>0</v>
      </c>
      <c r="O17" s="267"/>
      <c r="P17" s="267"/>
      <c r="Q17" s="488"/>
      <c r="R17" s="489"/>
      <c r="S17" s="489"/>
      <c r="T17" s="489"/>
      <c r="U17" s="489"/>
      <c r="V17" s="489"/>
      <c r="W17" s="489"/>
      <c r="X17" s="489"/>
      <c r="Y17" s="489"/>
      <c r="Z17" s="489"/>
      <c r="AA17" s="489"/>
      <c r="AB17" s="489"/>
      <c r="AC17" s="290"/>
    </row>
    <row r="18" spans="1:29" s="485" customFormat="1">
      <c r="A18" s="338" t="s">
        <v>330</v>
      </c>
      <c r="B18" s="166"/>
      <c r="C18" s="166"/>
      <c r="D18" s="286"/>
      <c r="E18" s="286"/>
      <c r="F18" s="286"/>
      <c r="G18" s="286"/>
      <c r="H18" s="286"/>
      <c r="I18" s="286"/>
      <c r="J18" s="286"/>
      <c r="K18" s="286"/>
      <c r="L18" s="286"/>
      <c r="M18" s="286"/>
      <c r="N18" s="287">
        <f>SUM(B18:M18)</f>
        <v>0</v>
      </c>
      <c r="O18" s="280"/>
      <c r="P18" s="280"/>
      <c r="Q18" s="486"/>
      <c r="R18" s="487"/>
      <c r="S18" s="487"/>
      <c r="T18" s="487"/>
      <c r="U18" s="487"/>
      <c r="V18" s="487"/>
      <c r="W18" s="487"/>
      <c r="X18" s="487"/>
      <c r="Y18" s="487"/>
      <c r="Z18" s="487"/>
      <c r="AA18" s="487"/>
      <c r="AB18" s="487"/>
      <c r="AC18" s="280"/>
    </row>
    <row r="19" spans="1:29">
      <c r="A19" s="95" t="s">
        <v>134</v>
      </c>
      <c r="B19" s="279"/>
      <c r="C19" s="279"/>
      <c r="D19" s="279"/>
      <c r="E19" s="279"/>
      <c r="F19" s="279"/>
      <c r="G19" s="279"/>
      <c r="H19" s="279"/>
      <c r="I19" s="279"/>
      <c r="J19" s="279"/>
      <c r="K19" s="279"/>
      <c r="L19" s="279"/>
      <c r="M19" s="279"/>
      <c r="N19" s="275">
        <f t="shared" ref="B19:N19" si="2">SUM(N17:N18)</f>
        <v>0</v>
      </c>
      <c r="O19" s="267"/>
      <c r="P19" s="267"/>
      <c r="Q19" s="488"/>
      <c r="R19" s="489"/>
      <c r="S19" s="157"/>
    </row>
    <row r="20" spans="1:29" ht="8.4499999999999993" customHeight="1">
      <c r="B20" s="181"/>
      <c r="C20" s="181"/>
      <c r="D20" s="181"/>
      <c r="E20" s="181"/>
      <c r="F20" s="181"/>
      <c r="G20" s="181"/>
      <c r="H20" s="181"/>
      <c r="I20" s="181"/>
      <c r="J20" s="181"/>
      <c r="K20" s="181"/>
      <c r="L20" s="181"/>
      <c r="M20" s="181"/>
      <c r="N20" s="275"/>
      <c r="O20" s="267"/>
      <c r="P20" s="267"/>
      <c r="R20" s="157"/>
      <c r="S20" s="157"/>
    </row>
    <row r="21" spans="1:29">
      <c r="A21" s="95" t="s">
        <v>135</v>
      </c>
      <c r="B21" s="285"/>
      <c r="C21" s="285"/>
      <c r="D21" s="285"/>
      <c r="E21" s="285"/>
      <c r="F21" s="285"/>
      <c r="G21" s="285"/>
      <c r="H21" s="285"/>
      <c r="I21" s="285"/>
      <c r="J21" s="285"/>
      <c r="K21" s="285"/>
      <c r="L21" s="285"/>
      <c r="M21" s="490"/>
      <c r="N21" s="275">
        <f>SUM(B21:M21)</f>
        <v>0</v>
      </c>
      <c r="O21" s="273"/>
      <c r="P21" s="267"/>
      <c r="Q21" s="488"/>
      <c r="R21" s="489"/>
      <c r="S21" s="157"/>
      <c r="T21" s="157"/>
      <c r="U21" s="157"/>
      <c r="V21" s="157"/>
      <c r="W21" s="157"/>
      <c r="X21" s="157"/>
      <c r="Y21" s="157"/>
      <c r="Z21" s="157"/>
      <c r="AA21" s="157"/>
      <c r="AB21" s="157"/>
      <c r="AC21" s="157"/>
    </row>
    <row r="22" spans="1:29">
      <c r="A22" s="95" t="s">
        <v>40</v>
      </c>
      <c r="B22" s="285"/>
      <c r="C22" s="285"/>
      <c r="D22" s="285"/>
      <c r="E22" s="285"/>
      <c r="F22" s="285"/>
      <c r="G22" s="285"/>
      <c r="H22" s="285"/>
      <c r="I22" s="285"/>
      <c r="J22" s="285"/>
      <c r="K22" s="285"/>
      <c r="L22" s="285"/>
      <c r="M22" s="490"/>
      <c r="N22" s="275">
        <f>SUM(B22:M22)</f>
        <v>0</v>
      </c>
      <c r="O22" s="273"/>
      <c r="P22" s="267"/>
      <c r="Q22" s="488"/>
      <c r="R22" s="489"/>
      <c r="S22" s="157"/>
      <c r="T22" s="157"/>
      <c r="U22" s="157"/>
      <c r="V22" s="157"/>
      <c r="W22" s="157"/>
      <c r="X22" s="157"/>
      <c r="Y22" s="157"/>
      <c r="Z22" s="157"/>
      <c r="AA22" s="157"/>
      <c r="AB22" s="157"/>
      <c r="AC22" s="157"/>
    </row>
    <row r="23" spans="1:29">
      <c r="A23" s="95" t="s">
        <v>41</v>
      </c>
      <c r="B23" s="285"/>
      <c r="C23" s="285"/>
      <c r="D23" s="285"/>
      <c r="E23" s="285"/>
      <c r="F23" s="285"/>
      <c r="G23" s="285"/>
      <c r="H23" s="285"/>
      <c r="I23" s="285"/>
      <c r="J23" s="285"/>
      <c r="K23" s="285"/>
      <c r="L23" s="285"/>
      <c r="M23" s="490"/>
      <c r="N23" s="287">
        <f>SUM(B23:M23)</f>
        <v>0</v>
      </c>
      <c r="O23" s="273"/>
      <c r="P23" s="267"/>
      <c r="Q23" s="488"/>
      <c r="R23" s="489"/>
      <c r="S23" s="157"/>
      <c r="T23" s="157"/>
      <c r="U23" s="157"/>
      <c r="V23" s="157"/>
      <c r="W23" s="157"/>
      <c r="X23" s="157"/>
      <c r="Y23" s="157"/>
      <c r="Z23" s="157"/>
      <c r="AA23" s="157"/>
      <c r="AB23" s="157"/>
      <c r="AC23" s="157"/>
    </row>
    <row r="24" spans="1:29">
      <c r="A24" s="95" t="s">
        <v>137</v>
      </c>
      <c r="B24" s="491"/>
      <c r="C24" s="491"/>
      <c r="D24" s="491"/>
      <c r="E24" s="491"/>
      <c r="F24" s="491"/>
      <c r="G24" s="491"/>
      <c r="H24" s="491"/>
      <c r="I24" s="491"/>
      <c r="J24" s="491"/>
      <c r="K24" s="491"/>
      <c r="L24" s="491"/>
      <c r="M24" s="491"/>
      <c r="N24" s="275">
        <f t="shared" ref="B24:N24" si="3">SUM(N21:N23)</f>
        <v>0</v>
      </c>
      <c r="O24" s="273"/>
      <c r="P24" s="267"/>
      <c r="Q24" s="488"/>
      <c r="R24" s="489"/>
      <c r="S24" s="157"/>
    </row>
    <row r="25" spans="1:29" ht="7.9" customHeight="1">
      <c r="B25" s="181"/>
      <c r="C25" s="181"/>
      <c r="D25" s="181"/>
      <c r="E25" s="181"/>
      <c r="F25" s="181"/>
      <c r="G25" s="181"/>
      <c r="H25" s="181"/>
      <c r="I25" s="181"/>
      <c r="J25" s="181"/>
      <c r="K25" s="181"/>
      <c r="L25" s="181"/>
      <c r="M25" s="181"/>
      <c r="N25" s="275"/>
      <c r="S25" s="290"/>
    </row>
    <row r="26" spans="1:29" ht="13.5" thickBot="1">
      <c r="A26" s="281" t="s">
        <v>136</v>
      </c>
      <c r="B26" s="282"/>
      <c r="C26" s="282"/>
      <c r="D26" s="282"/>
      <c r="E26" s="282"/>
      <c r="F26" s="282"/>
      <c r="G26" s="282"/>
      <c r="H26" s="282"/>
      <c r="I26" s="282"/>
      <c r="J26" s="282"/>
      <c r="K26" s="282"/>
      <c r="L26" s="282"/>
      <c r="M26" s="282"/>
      <c r="N26" s="283">
        <f>N24+N19</f>
        <v>0</v>
      </c>
    </row>
    <row r="27" spans="1:29">
      <c r="N27" s="284"/>
    </row>
    <row r="28" spans="1:29">
      <c r="A28" s="483" t="s">
        <v>144</v>
      </c>
      <c r="N28" s="284"/>
    </row>
    <row r="29" spans="1:29">
      <c r="A29" s="95" t="s">
        <v>177</v>
      </c>
      <c r="B29" s="279"/>
      <c r="C29" s="279"/>
      <c r="D29" s="279"/>
      <c r="E29" s="279"/>
      <c r="F29" s="279"/>
      <c r="G29" s="279"/>
      <c r="H29" s="279"/>
      <c r="I29" s="279"/>
      <c r="J29" s="279"/>
      <c r="K29" s="279"/>
      <c r="L29" s="279"/>
      <c r="M29" s="279"/>
      <c r="N29" s="275">
        <f>SUM(B29:M29)</f>
        <v>0</v>
      </c>
    </row>
    <row r="30" spans="1:29">
      <c r="A30" s="95" t="s">
        <v>145</v>
      </c>
      <c r="B30" s="181"/>
      <c r="C30" s="181"/>
      <c r="D30" s="181"/>
      <c r="E30" s="181"/>
      <c r="F30" s="181"/>
      <c r="G30" s="181"/>
      <c r="H30" s="181"/>
      <c r="I30" s="181"/>
      <c r="J30" s="181"/>
      <c r="K30" s="181"/>
      <c r="L30" s="181"/>
      <c r="M30" s="181"/>
      <c r="N30" s="275">
        <f>-N29</f>
        <v>0</v>
      </c>
    </row>
    <row r="31" spans="1:29">
      <c r="A31" s="95" t="s">
        <v>139</v>
      </c>
      <c r="B31" s="492"/>
      <c r="C31" s="492"/>
      <c r="D31" s="492"/>
      <c r="E31" s="492"/>
      <c r="F31" s="492"/>
      <c r="G31" s="492"/>
      <c r="H31" s="492"/>
      <c r="I31" s="492"/>
      <c r="J31" s="492"/>
      <c r="K31" s="492"/>
      <c r="L31" s="492"/>
      <c r="M31" s="492"/>
      <c r="N31" s="493" t="e">
        <f>AVERAGE(B31:M31)</f>
        <v>#DIV/0!</v>
      </c>
      <c r="O31" s="494"/>
      <c r="P31" s="495"/>
    </row>
    <row r="32" spans="1:29" ht="13.5" thickBot="1">
      <c r="A32" s="281" t="s">
        <v>146</v>
      </c>
      <c r="B32" s="288">
        <v>-7604192.2659645649</v>
      </c>
      <c r="C32" s="288">
        <v>-6418005.180730002</v>
      </c>
      <c r="D32" s="288">
        <v>-4165897.6518010395</v>
      </c>
      <c r="E32" s="288">
        <v>-4870702.4913455974</v>
      </c>
      <c r="F32" s="288">
        <v>-3070631.6668667202</v>
      </c>
      <c r="G32" s="288">
        <v>-3919061.0918969968</v>
      </c>
      <c r="H32" s="288">
        <v>-4107789.4591949973</v>
      </c>
      <c r="I32" s="288">
        <v>-3221355.5075984392</v>
      </c>
      <c r="J32" s="288">
        <v>-3263434.9105839985</v>
      </c>
      <c r="K32" s="288">
        <v>-1619359.6356709998</v>
      </c>
      <c r="L32" s="288">
        <v>838483.58809702226</v>
      </c>
      <c r="M32" s="288">
        <v>1947685.0431924022</v>
      </c>
      <c r="N32" s="289">
        <f>SUM(B32:M32)</f>
        <v>-39474261.23036392</v>
      </c>
      <c r="P32" s="267"/>
      <c r="Q32" s="290"/>
      <c r="R32" s="290"/>
    </row>
    <row r="33" spans="1:14" ht="13.5" thickTop="1">
      <c r="B33" s="496"/>
      <c r="C33" s="496"/>
      <c r="D33" s="496"/>
      <c r="E33" s="496"/>
      <c r="F33" s="496"/>
      <c r="G33" s="496"/>
      <c r="H33" s="496"/>
      <c r="I33" s="496"/>
      <c r="J33" s="167"/>
      <c r="K33" s="167"/>
      <c r="L33" s="167"/>
      <c r="M33" s="167"/>
      <c r="N33" s="497"/>
    </row>
    <row r="35" spans="1:14" s="498" customFormat="1">
      <c r="B35" s="499" t="s">
        <v>147</v>
      </c>
      <c r="C35" s="500" t="str">
        <f>IF(N14 &gt;N26,"&gt;","&lt;")</f>
        <v>&lt;</v>
      </c>
      <c r="D35" s="501" t="s">
        <v>140</v>
      </c>
      <c r="E35" s="501"/>
      <c r="F35" s="501"/>
      <c r="G35" s="500" t="str">
        <f>IF(N14 &gt;N26,"MORE","LESS")</f>
        <v>LESS</v>
      </c>
      <c r="H35" s="501" t="s">
        <v>168</v>
      </c>
      <c r="I35" s="501"/>
      <c r="J35" s="500" t="str">
        <f>IF(N14 &gt;N26,"INCREASE","DECREASE")</f>
        <v>DECREASE</v>
      </c>
      <c r="K35" s="501" t="s">
        <v>42</v>
      </c>
      <c r="L35" s="501">
        <f>+N32</f>
        <v>-39474261.23036392</v>
      </c>
    </row>
    <row r="38" spans="1:14">
      <c r="A38" s="502" t="s">
        <v>178</v>
      </c>
    </row>
  </sheetData>
  <pageMargins left="0.7" right="0.7" top="0.75" bottom="0.75" header="0.3" footer="0.3"/>
  <pageSetup scale="47" orientation="landscape"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A1:AA50"/>
  <sheetViews>
    <sheetView zoomScale="90" zoomScaleNormal="90" workbookViewId="0">
      <selection activeCell="C6" sqref="C6:M17"/>
    </sheetView>
  </sheetViews>
  <sheetFormatPr defaultColWidth="9.140625" defaultRowHeight="12.75"/>
  <cols>
    <col min="1" max="1" width="4" style="440" bestFit="1" customWidth="1"/>
    <col min="2" max="2" width="14.140625" style="440" bestFit="1" customWidth="1"/>
    <col min="3" max="3" width="11.85546875" style="440" customWidth="1"/>
    <col min="4" max="4" width="11.140625" style="440" bestFit="1" customWidth="1"/>
    <col min="5" max="5" width="11.42578125" style="440" bestFit="1" customWidth="1"/>
    <col min="6" max="8" width="11.140625" style="440" bestFit="1" customWidth="1"/>
    <col min="9" max="9" width="10.140625" style="440" bestFit="1" customWidth="1"/>
    <col min="10" max="10" width="10.7109375" style="440" bestFit="1" customWidth="1"/>
    <col min="11" max="11" width="11.42578125" style="440" bestFit="1" customWidth="1"/>
    <col min="12" max="12" width="12.140625" style="440" bestFit="1" customWidth="1"/>
    <col min="13" max="14" width="11.140625" style="440" bestFit="1" customWidth="1"/>
    <col min="15" max="15" width="13.85546875" style="440" bestFit="1" customWidth="1"/>
    <col min="16" max="16" width="11.7109375" style="440" bestFit="1" customWidth="1"/>
    <col min="17" max="17" width="12.140625" style="440" bestFit="1" customWidth="1"/>
    <col min="18" max="21" width="9.140625" style="440"/>
    <col min="22" max="23" width="10.140625" style="440" bestFit="1" customWidth="1"/>
    <col min="24" max="16384" width="9.140625" style="440"/>
  </cols>
  <sheetData>
    <row r="1" spans="1:27" ht="18">
      <c r="A1" s="503" t="s">
        <v>124</v>
      </c>
    </row>
    <row r="3" spans="1:27">
      <c r="F3" s="14"/>
    </row>
    <row r="4" spans="1:27">
      <c r="B4" s="291"/>
      <c r="C4" s="642" t="s">
        <v>376</v>
      </c>
      <c r="D4" s="643"/>
      <c r="E4" s="643"/>
      <c r="F4" s="643"/>
      <c r="G4" s="644"/>
      <c r="H4" s="292"/>
      <c r="I4" s="642" t="s">
        <v>127</v>
      </c>
      <c r="J4" s="643"/>
      <c r="K4" s="643"/>
      <c r="L4" s="643"/>
      <c r="M4" s="644"/>
    </row>
    <row r="5" spans="1:27" ht="25.5">
      <c r="B5" s="293"/>
      <c r="C5" s="270" t="s">
        <v>80</v>
      </c>
      <c r="D5" s="374" t="s">
        <v>102</v>
      </c>
      <c r="E5" s="270" t="s">
        <v>103</v>
      </c>
      <c r="F5" s="270" t="s">
        <v>81</v>
      </c>
      <c r="G5" s="374" t="s">
        <v>104</v>
      </c>
      <c r="H5" s="504"/>
      <c r="I5" s="270" t="s">
        <v>80</v>
      </c>
      <c r="J5" s="374" t="s">
        <v>102</v>
      </c>
      <c r="K5" s="270" t="s">
        <v>103</v>
      </c>
      <c r="L5" s="270" t="s">
        <v>81</v>
      </c>
      <c r="M5" s="374" t="s">
        <v>104</v>
      </c>
    </row>
    <row r="6" spans="1:27">
      <c r="B6" s="444" t="s">
        <v>83</v>
      </c>
      <c r="C6" s="163"/>
      <c r="D6" s="163"/>
      <c r="E6" s="163"/>
      <c r="F6" s="163"/>
      <c r="G6" s="163"/>
      <c r="H6" s="164"/>
      <c r="I6" s="163"/>
      <c r="J6" s="163"/>
      <c r="K6" s="163"/>
      <c r="L6" s="163"/>
      <c r="M6" s="163"/>
      <c r="U6" s="164"/>
      <c r="V6" s="164"/>
      <c r="W6" s="164"/>
      <c r="X6" s="164"/>
      <c r="Y6" s="164"/>
      <c r="Z6" s="164"/>
      <c r="AA6" s="164"/>
    </row>
    <row r="7" spans="1:27">
      <c r="B7" s="444" t="s">
        <v>84</v>
      </c>
      <c r="C7" s="163"/>
      <c r="D7" s="163"/>
      <c r="E7" s="163"/>
      <c r="F7" s="163"/>
      <c r="G7" s="163"/>
      <c r="H7" s="164"/>
      <c r="I7" s="163"/>
      <c r="J7" s="163"/>
      <c r="K7" s="163"/>
      <c r="L7" s="163"/>
      <c r="M7" s="163"/>
      <c r="U7" s="164"/>
      <c r="V7" s="164"/>
      <c r="W7" s="164"/>
      <c r="X7" s="164"/>
      <c r="Y7" s="164"/>
      <c r="Z7" s="164"/>
      <c r="AA7" s="164"/>
    </row>
    <row r="8" spans="1:27">
      <c r="B8" s="444" t="s">
        <v>85</v>
      </c>
      <c r="C8" s="163"/>
      <c r="D8" s="163"/>
      <c r="E8" s="163"/>
      <c r="F8" s="163"/>
      <c r="G8" s="163"/>
      <c r="H8" s="164"/>
      <c r="I8" s="163"/>
      <c r="J8" s="163"/>
      <c r="K8" s="163"/>
      <c r="L8" s="163"/>
      <c r="M8" s="163"/>
      <c r="U8" s="164"/>
      <c r="V8" s="164"/>
      <c r="W8" s="164"/>
      <c r="X8" s="164"/>
      <c r="Y8" s="164"/>
      <c r="Z8" s="164"/>
      <c r="AA8" s="164"/>
    </row>
    <row r="9" spans="1:27">
      <c r="B9" s="444" t="s">
        <v>86</v>
      </c>
      <c r="C9" s="163"/>
      <c r="D9" s="163"/>
      <c r="E9" s="163"/>
      <c r="F9" s="163"/>
      <c r="G9" s="163"/>
      <c r="H9" s="164"/>
      <c r="I9" s="163"/>
      <c r="J9" s="163"/>
      <c r="K9" s="163"/>
      <c r="L9" s="163"/>
      <c r="M9" s="163"/>
      <c r="U9" s="164"/>
      <c r="V9" s="164"/>
      <c r="W9" s="164"/>
      <c r="X9" s="164"/>
      <c r="Y9" s="164"/>
      <c r="Z9" s="164"/>
      <c r="AA9" s="164"/>
    </row>
    <row r="10" spans="1:27">
      <c r="B10" s="444" t="s">
        <v>65</v>
      </c>
      <c r="C10" s="163"/>
      <c r="D10" s="163"/>
      <c r="E10" s="163"/>
      <c r="F10" s="163"/>
      <c r="G10" s="163"/>
      <c r="H10" s="164"/>
      <c r="I10" s="163"/>
      <c r="J10" s="163"/>
      <c r="K10" s="163"/>
      <c r="L10" s="163"/>
      <c r="M10" s="163"/>
      <c r="U10" s="164"/>
      <c r="V10" s="164"/>
      <c r="W10" s="164"/>
      <c r="X10" s="164"/>
      <c r="Y10" s="164"/>
      <c r="Z10" s="164"/>
      <c r="AA10" s="164"/>
    </row>
    <row r="11" spans="1:27">
      <c r="B11" s="444" t="s">
        <v>87</v>
      </c>
      <c r="C11" s="163"/>
      <c r="D11" s="163"/>
      <c r="E11" s="163"/>
      <c r="F11" s="163"/>
      <c r="G11" s="163"/>
      <c r="H11" s="164"/>
      <c r="I11" s="163"/>
      <c r="J11" s="163"/>
      <c r="K11" s="163"/>
      <c r="L11" s="163"/>
      <c r="M11" s="163"/>
      <c r="U11" s="164"/>
      <c r="V11" s="164"/>
      <c r="W11" s="164"/>
      <c r="X11" s="164"/>
      <c r="Y11" s="164"/>
      <c r="Z11" s="164"/>
      <c r="AA11" s="164"/>
    </row>
    <row r="12" spans="1:27">
      <c r="B12" s="444" t="s">
        <v>88</v>
      </c>
      <c r="C12" s="163"/>
      <c r="D12" s="163"/>
      <c r="E12" s="163"/>
      <c r="F12" s="163"/>
      <c r="G12" s="163"/>
      <c r="H12" s="164"/>
      <c r="I12" s="163"/>
      <c r="J12" s="163"/>
      <c r="K12" s="163"/>
      <c r="L12" s="163"/>
      <c r="M12" s="163"/>
      <c r="U12" s="164"/>
      <c r="V12" s="164"/>
      <c r="W12" s="164"/>
      <c r="X12" s="164"/>
      <c r="Y12" s="164"/>
      <c r="Z12" s="164"/>
      <c r="AA12" s="164"/>
    </row>
    <row r="13" spans="1:27">
      <c r="B13" s="444" t="s">
        <v>89</v>
      </c>
      <c r="C13" s="163"/>
      <c r="D13" s="163"/>
      <c r="E13" s="163"/>
      <c r="F13" s="163"/>
      <c r="G13" s="163"/>
      <c r="H13" s="164"/>
      <c r="I13" s="163"/>
      <c r="J13" s="163"/>
      <c r="K13" s="163"/>
      <c r="L13" s="163"/>
      <c r="M13" s="163"/>
      <c r="U13" s="164"/>
      <c r="V13" s="164"/>
      <c r="W13" s="164"/>
      <c r="X13" s="164"/>
      <c r="Y13" s="164"/>
      <c r="Z13" s="164"/>
      <c r="AA13" s="164"/>
    </row>
    <row r="14" spans="1:27">
      <c r="B14" s="444" t="s">
        <v>90</v>
      </c>
      <c r="C14" s="163"/>
      <c r="D14" s="163"/>
      <c r="E14" s="163"/>
      <c r="F14" s="163"/>
      <c r="G14" s="163"/>
      <c r="H14" s="164"/>
      <c r="I14" s="163"/>
      <c r="J14" s="163"/>
      <c r="K14" s="163"/>
      <c r="L14" s="163"/>
      <c r="M14" s="163"/>
      <c r="U14" s="164"/>
      <c r="V14" s="164"/>
      <c r="W14" s="164"/>
      <c r="X14" s="164"/>
      <c r="Y14" s="164"/>
      <c r="Z14" s="164"/>
      <c r="AA14" s="164"/>
    </row>
    <row r="15" spans="1:27">
      <c r="B15" s="444" t="s">
        <v>91</v>
      </c>
      <c r="C15" s="163"/>
      <c r="D15" s="163"/>
      <c r="E15" s="163"/>
      <c r="F15" s="163"/>
      <c r="G15" s="163"/>
      <c r="H15" s="164"/>
      <c r="I15" s="163"/>
      <c r="J15" s="163"/>
      <c r="K15" s="163"/>
      <c r="L15" s="163"/>
      <c r="M15" s="163"/>
      <c r="U15" s="164"/>
      <c r="V15" s="164"/>
      <c r="W15" s="164"/>
      <c r="X15" s="164"/>
      <c r="Y15" s="164"/>
      <c r="Z15" s="164"/>
      <c r="AA15" s="164"/>
    </row>
    <row r="16" spans="1:27">
      <c r="B16" s="444" t="s">
        <v>92</v>
      </c>
      <c r="C16" s="163"/>
      <c r="D16" s="163"/>
      <c r="E16" s="163"/>
      <c r="F16" s="163"/>
      <c r="G16" s="163"/>
      <c r="H16" s="164"/>
      <c r="I16" s="163"/>
      <c r="J16" s="163"/>
      <c r="K16" s="163"/>
      <c r="L16" s="163"/>
      <c r="M16" s="163"/>
      <c r="U16" s="164"/>
      <c r="V16" s="164"/>
      <c r="W16" s="164"/>
      <c r="X16" s="164"/>
      <c r="Y16" s="164"/>
      <c r="Z16" s="164"/>
      <c r="AA16" s="164"/>
    </row>
    <row r="17" spans="1:27">
      <c r="B17" s="505" t="s">
        <v>93</v>
      </c>
      <c r="C17" s="263"/>
      <c r="D17" s="263"/>
      <c r="E17" s="263"/>
      <c r="F17" s="263"/>
      <c r="G17" s="263"/>
      <c r="H17" s="445"/>
      <c r="I17" s="263"/>
      <c r="J17" s="263"/>
      <c r="K17" s="263"/>
      <c r="L17" s="263"/>
      <c r="M17" s="263"/>
      <c r="U17" s="164"/>
      <c r="V17" s="164"/>
      <c r="W17" s="164"/>
      <c r="X17" s="164"/>
      <c r="Y17" s="164"/>
      <c r="Z17" s="164"/>
      <c r="AA17" s="164"/>
    </row>
    <row r="18" spans="1:27">
      <c r="B18" s="444" t="s">
        <v>34</v>
      </c>
      <c r="C18" s="504">
        <f>SUM(C6:C17)</f>
        <v>0</v>
      </c>
      <c r="D18" s="504">
        <f t="shared" ref="D18:G18" si="0">SUM(D6:D17)</f>
        <v>0</v>
      </c>
      <c r="E18" s="504">
        <f t="shared" si="0"/>
        <v>0</v>
      </c>
      <c r="F18" s="504">
        <f t="shared" si="0"/>
        <v>0</v>
      </c>
      <c r="G18" s="504">
        <f t="shared" si="0"/>
        <v>0</v>
      </c>
      <c r="H18" s="504"/>
      <c r="I18" s="504">
        <f>SUM(I6:I17)</f>
        <v>0</v>
      </c>
      <c r="J18" s="504">
        <f t="shared" ref="J18:M18" si="1">SUM(J6:J17)</f>
        <v>0</v>
      </c>
      <c r="K18" s="504">
        <f t="shared" si="1"/>
        <v>0</v>
      </c>
      <c r="L18" s="504">
        <f t="shared" si="1"/>
        <v>0</v>
      </c>
      <c r="M18" s="504">
        <f t="shared" si="1"/>
        <v>0</v>
      </c>
      <c r="U18" s="164"/>
      <c r="V18" s="164"/>
      <c r="W18" s="164"/>
      <c r="X18" s="164"/>
      <c r="Y18" s="164"/>
      <c r="Z18" s="164"/>
    </row>
    <row r="19" spans="1:27">
      <c r="J19" s="167"/>
      <c r="K19" s="167"/>
      <c r="L19" s="167"/>
      <c r="M19" s="167"/>
      <c r="N19" s="167"/>
      <c r="O19" s="167"/>
    </row>
    <row r="20" spans="1:27">
      <c r="B20" s="291"/>
      <c r="C20" s="645" t="s">
        <v>180</v>
      </c>
      <c r="D20" s="646"/>
      <c r="E20" s="646"/>
      <c r="F20" s="646"/>
      <c r="G20" s="647"/>
      <c r="H20" s="294"/>
      <c r="I20" s="294"/>
      <c r="U20" s="506"/>
      <c r="V20" s="506"/>
      <c r="W20" s="506"/>
      <c r="X20" s="506"/>
      <c r="Y20" s="506"/>
    </row>
    <row r="21" spans="1:27" ht="25.5">
      <c r="A21" s="440" t="s">
        <v>377</v>
      </c>
      <c r="B21" s="293"/>
      <c r="C21" s="270" t="s">
        <v>80</v>
      </c>
      <c r="D21" s="374" t="s">
        <v>102</v>
      </c>
      <c r="E21" s="270" t="s">
        <v>103</v>
      </c>
      <c r="F21" s="270" t="s">
        <v>81</v>
      </c>
      <c r="G21" s="374" t="s">
        <v>104</v>
      </c>
      <c r="I21" s="442"/>
    </row>
    <row r="22" spans="1:27">
      <c r="A22" s="507">
        <v>24</v>
      </c>
      <c r="B22" s="508" t="s">
        <v>83</v>
      </c>
      <c r="C22" s="509">
        <v>8.5999999999999993E-2</v>
      </c>
      <c r="D22" s="509">
        <v>0.35</v>
      </c>
      <c r="E22" s="509">
        <v>0.35</v>
      </c>
      <c r="F22" s="510">
        <v>4.82E-2</v>
      </c>
      <c r="G22" s="510">
        <v>4.82E-2</v>
      </c>
      <c r="K22" s="511"/>
    </row>
    <row r="23" spans="1:27">
      <c r="A23" s="507">
        <v>24</v>
      </c>
      <c r="B23" s="508" t="s">
        <v>84</v>
      </c>
      <c r="C23" s="509">
        <v>8.5999999999999993E-2</v>
      </c>
      <c r="D23" s="509">
        <v>0.35</v>
      </c>
      <c r="E23" s="509">
        <v>0.35</v>
      </c>
      <c r="F23" s="510">
        <v>4.82E-2</v>
      </c>
      <c r="G23" s="510">
        <v>4.82E-2</v>
      </c>
      <c r="K23" s="511"/>
    </row>
    <row r="24" spans="1:27">
      <c r="A24" s="507">
        <v>24</v>
      </c>
      <c r="B24" s="508" t="s">
        <v>85</v>
      </c>
      <c r="C24" s="509">
        <v>0.1729</v>
      </c>
      <c r="D24" s="509">
        <v>0.35</v>
      </c>
      <c r="E24" s="509">
        <v>0.35</v>
      </c>
      <c r="F24" s="510">
        <v>4.82E-2</v>
      </c>
      <c r="G24" s="510">
        <v>4.82E-2</v>
      </c>
      <c r="K24" s="511"/>
    </row>
    <row r="25" spans="1:27">
      <c r="A25" s="507">
        <v>24</v>
      </c>
      <c r="B25" s="508" t="s">
        <v>86</v>
      </c>
      <c r="C25" s="509">
        <v>0.22579999999999997</v>
      </c>
      <c r="D25" s="509">
        <v>0.35</v>
      </c>
      <c r="E25" s="509">
        <v>0.35</v>
      </c>
      <c r="F25" s="510">
        <v>4.82E-2</v>
      </c>
      <c r="G25" s="510">
        <v>4.82E-2</v>
      </c>
      <c r="I25" s="511"/>
      <c r="K25" s="511"/>
    </row>
    <row r="26" spans="1:27">
      <c r="A26" s="507">
        <v>24</v>
      </c>
      <c r="B26" s="508" t="s">
        <v>65</v>
      </c>
      <c r="C26" s="509">
        <v>0.22579999999999997</v>
      </c>
      <c r="D26" s="509">
        <v>0.35</v>
      </c>
      <c r="E26" s="509">
        <v>0.35</v>
      </c>
      <c r="F26" s="510">
        <v>4.82E-2</v>
      </c>
      <c r="G26" s="510">
        <v>4.82E-2</v>
      </c>
      <c r="I26" s="511"/>
      <c r="K26" s="511"/>
    </row>
    <row r="27" spans="1:27">
      <c r="A27" s="507">
        <v>24</v>
      </c>
      <c r="B27" s="508" t="s">
        <v>87</v>
      </c>
      <c r="C27" s="509">
        <v>0.22579999999999997</v>
      </c>
      <c r="D27" s="509">
        <v>0.35</v>
      </c>
      <c r="E27" s="509">
        <v>0.35</v>
      </c>
      <c r="F27" s="510">
        <v>4.82E-2</v>
      </c>
      <c r="G27" s="510">
        <v>4.82E-2</v>
      </c>
      <c r="I27" s="511"/>
      <c r="K27" s="511"/>
    </row>
    <row r="28" spans="1:27">
      <c r="A28" s="507">
        <v>24</v>
      </c>
      <c r="B28" s="508" t="s">
        <v>88</v>
      </c>
      <c r="C28" s="509">
        <v>0.22579999999999997</v>
      </c>
      <c r="D28" s="509">
        <v>0.35</v>
      </c>
      <c r="E28" s="509">
        <v>0.35</v>
      </c>
      <c r="F28" s="510">
        <v>4.82E-2</v>
      </c>
      <c r="G28" s="510">
        <v>4.82E-2</v>
      </c>
      <c r="I28" s="511"/>
      <c r="K28" s="511"/>
    </row>
    <row r="29" spans="1:27">
      <c r="A29" s="507">
        <v>24</v>
      </c>
      <c r="B29" s="508" t="s">
        <v>89</v>
      </c>
      <c r="C29" s="509">
        <v>0.22579999999999997</v>
      </c>
      <c r="D29" s="509">
        <v>0.35</v>
      </c>
      <c r="E29" s="509">
        <v>0.35</v>
      </c>
      <c r="F29" s="510">
        <v>4.82E-2</v>
      </c>
      <c r="G29" s="510">
        <v>4.82E-2</v>
      </c>
      <c r="I29" s="511"/>
      <c r="K29" s="511"/>
    </row>
    <row r="30" spans="1:27">
      <c r="A30" s="507">
        <v>24</v>
      </c>
      <c r="B30" s="508" t="s">
        <v>90</v>
      </c>
      <c r="C30" s="509">
        <v>0.1729</v>
      </c>
      <c r="D30" s="509">
        <v>0.35</v>
      </c>
      <c r="E30" s="509">
        <v>0.35</v>
      </c>
      <c r="F30" s="510">
        <v>4.82E-2</v>
      </c>
      <c r="G30" s="510">
        <v>4.82E-2</v>
      </c>
      <c r="I30" s="511"/>
      <c r="K30" s="511"/>
    </row>
    <row r="31" spans="1:27">
      <c r="A31" s="507">
        <v>24</v>
      </c>
      <c r="B31" s="508" t="s">
        <v>91</v>
      </c>
      <c r="C31" s="509">
        <v>0.1729</v>
      </c>
      <c r="D31" s="509">
        <v>0.35</v>
      </c>
      <c r="E31" s="509">
        <v>0.35</v>
      </c>
      <c r="F31" s="510">
        <v>4.82E-2</v>
      </c>
      <c r="G31" s="510">
        <v>4.82E-2</v>
      </c>
      <c r="I31" s="511"/>
      <c r="K31" s="511"/>
    </row>
    <row r="32" spans="1:27">
      <c r="A32" s="507">
        <v>24</v>
      </c>
      <c r="B32" s="508" t="s">
        <v>92</v>
      </c>
      <c r="C32" s="509">
        <v>0.1729</v>
      </c>
      <c r="D32" s="509">
        <v>0.35</v>
      </c>
      <c r="E32" s="509">
        <v>0.35</v>
      </c>
      <c r="F32" s="510">
        <v>4.82E-2</v>
      </c>
      <c r="G32" s="510">
        <v>4.82E-2</v>
      </c>
      <c r="I32" s="511"/>
      <c r="K32" s="511"/>
    </row>
    <row r="33" spans="1:10">
      <c r="A33" s="507">
        <v>24</v>
      </c>
      <c r="B33" s="512" t="s">
        <v>93</v>
      </c>
      <c r="C33" s="509">
        <v>8.5999999999999993E-2</v>
      </c>
      <c r="D33" s="509">
        <v>0.35</v>
      </c>
      <c r="E33" s="509">
        <v>0.35</v>
      </c>
      <c r="F33" s="510">
        <v>4.82E-2</v>
      </c>
      <c r="G33" s="510">
        <v>4.82E-2</v>
      </c>
      <c r="I33" s="511"/>
    </row>
    <row r="34" spans="1:10">
      <c r="B34" s="444" t="s">
        <v>125</v>
      </c>
      <c r="C34" s="511">
        <f>AVERAGE(C22:C33)</f>
        <v>0.17321666666666669</v>
      </c>
      <c r="D34" s="513">
        <f t="shared" ref="D34:G34" si="2">AVERAGE(D22:D33)</f>
        <v>0.35000000000000003</v>
      </c>
      <c r="E34" s="513">
        <f t="shared" si="2"/>
        <v>0.35000000000000003</v>
      </c>
      <c r="F34" s="511">
        <f t="shared" si="2"/>
        <v>4.8200000000000014E-2</v>
      </c>
      <c r="G34" s="511">
        <f t="shared" si="2"/>
        <v>4.8200000000000014E-2</v>
      </c>
      <c r="H34" s="504"/>
      <c r="I34" s="504"/>
    </row>
    <row r="36" spans="1:10">
      <c r="B36" s="291"/>
      <c r="C36" s="642" t="s">
        <v>126</v>
      </c>
      <c r="D36" s="643"/>
      <c r="E36" s="643"/>
      <c r="F36" s="643"/>
      <c r="G36" s="643"/>
      <c r="H36" s="644"/>
      <c r="I36" s="514" t="s">
        <v>129</v>
      </c>
      <c r="J36" s="514" t="s">
        <v>130</v>
      </c>
    </row>
    <row r="37" spans="1:10" ht="38.25">
      <c r="B37" s="293"/>
      <c r="C37" s="515" t="s">
        <v>80</v>
      </c>
      <c r="D37" s="516" t="s">
        <v>102</v>
      </c>
      <c r="E37" s="517" t="s">
        <v>103</v>
      </c>
      <c r="F37" s="517" t="s">
        <v>81</v>
      </c>
      <c r="G37" s="516" t="s">
        <v>104</v>
      </c>
      <c r="H37" s="518" t="s">
        <v>34</v>
      </c>
      <c r="I37" s="519" t="s">
        <v>128</v>
      </c>
      <c r="J37" s="519" t="s">
        <v>131</v>
      </c>
    </row>
    <row r="38" spans="1:10">
      <c r="B38" s="444" t="s">
        <v>83</v>
      </c>
      <c r="C38" s="446"/>
      <c r="D38" s="445"/>
      <c r="E38" s="445"/>
      <c r="F38" s="445"/>
      <c r="G38" s="445"/>
      <c r="H38" s="520">
        <f>SUM(C38:G38)</f>
        <v>0</v>
      </c>
      <c r="I38" s="521">
        <f t="shared" ref="I38:I49" si="3">SUMPRODUCT(C22:G22,I6:M6)</f>
        <v>0</v>
      </c>
      <c r="J38" s="522">
        <f>H38+I38</f>
        <v>0</v>
      </c>
    </row>
    <row r="39" spans="1:10">
      <c r="B39" s="444" t="s">
        <v>84</v>
      </c>
      <c r="C39" s="446"/>
      <c r="D39" s="445"/>
      <c r="E39" s="445"/>
      <c r="F39" s="445"/>
      <c r="G39" s="445"/>
      <c r="H39" s="520">
        <f t="shared" ref="H39:H49" si="4">SUM(C39:G39)</f>
        <v>0</v>
      </c>
      <c r="I39" s="521">
        <f t="shared" si="3"/>
        <v>0</v>
      </c>
      <c r="J39" s="522">
        <f t="shared" ref="J39:J50" si="5">H39+I39</f>
        <v>0</v>
      </c>
    </row>
    <row r="40" spans="1:10">
      <c r="B40" s="444" t="s">
        <v>85</v>
      </c>
      <c r="C40" s="446"/>
      <c r="D40" s="445"/>
      <c r="E40" s="445"/>
      <c r="F40" s="445"/>
      <c r="G40" s="445"/>
      <c r="H40" s="520">
        <f t="shared" si="4"/>
        <v>0</v>
      </c>
      <c r="I40" s="521">
        <f t="shared" si="3"/>
        <v>0</v>
      </c>
      <c r="J40" s="522">
        <f t="shared" si="5"/>
        <v>0</v>
      </c>
    </row>
    <row r="41" spans="1:10">
      <c r="B41" s="444" t="s">
        <v>86</v>
      </c>
      <c r="C41" s="446"/>
      <c r="D41" s="445"/>
      <c r="E41" s="445"/>
      <c r="F41" s="445"/>
      <c r="G41" s="445"/>
      <c r="H41" s="520">
        <f t="shared" si="4"/>
        <v>0</v>
      </c>
      <c r="I41" s="521">
        <f t="shared" si="3"/>
        <v>0</v>
      </c>
      <c r="J41" s="522">
        <f t="shared" si="5"/>
        <v>0</v>
      </c>
    </row>
    <row r="42" spans="1:10">
      <c r="B42" s="444" t="s">
        <v>65</v>
      </c>
      <c r="C42" s="446"/>
      <c r="D42" s="445"/>
      <c r="E42" s="445"/>
      <c r="F42" s="445"/>
      <c r="G42" s="445"/>
      <c r="H42" s="520">
        <f t="shared" si="4"/>
        <v>0</v>
      </c>
      <c r="I42" s="521">
        <f t="shared" si="3"/>
        <v>0</v>
      </c>
      <c r="J42" s="522">
        <f t="shared" si="5"/>
        <v>0</v>
      </c>
    </row>
    <row r="43" spans="1:10">
      <c r="B43" s="444" t="s">
        <v>87</v>
      </c>
      <c r="C43" s="446"/>
      <c r="D43" s="445"/>
      <c r="E43" s="445"/>
      <c r="F43" s="445"/>
      <c r="G43" s="445"/>
      <c r="H43" s="520">
        <f t="shared" si="4"/>
        <v>0</v>
      </c>
      <c r="I43" s="521">
        <f t="shared" si="3"/>
        <v>0</v>
      </c>
      <c r="J43" s="522">
        <f t="shared" si="5"/>
        <v>0</v>
      </c>
    </row>
    <row r="44" spans="1:10">
      <c r="B44" s="444" t="s">
        <v>88</v>
      </c>
      <c r="C44" s="446"/>
      <c r="D44" s="445"/>
      <c r="E44" s="445"/>
      <c r="F44" s="445"/>
      <c r="G44" s="445"/>
      <c r="H44" s="520">
        <f t="shared" si="4"/>
        <v>0</v>
      </c>
      <c r="I44" s="521">
        <f t="shared" si="3"/>
        <v>0</v>
      </c>
      <c r="J44" s="522">
        <f t="shared" si="5"/>
        <v>0</v>
      </c>
    </row>
    <row r="45" spans="1:10">
      <c r="B45" s="444" t="s">
        <v>89</v>
      </c>
      <c r="C45" s="446"/>
      <c r="D45" s="445"/>
      <c r="E45" s="445"/>
      <c r="F45" s="445"/>
      <c r="G45" s="445"/>
      <c r="H45" s="520">
        <f t="shared" si="4"/>
        <v>0</v>
      </c>
      <c r="I45" s="521">
        <f t="shared" si="3"/>
        <v>0</v>
      </c>
      <c r="J45" s="522">
        <f t="shared" si="5"/>
        <v>0</v>
      </c>
    </row>
    <row r="46" spans="1:10">
      <c r="B46" s="444" t="s">
        <v>90</v>
      </c>
      <c r="C46" s="446"/>
      <c r="D46" s="445"/>
      <c r="E46" s="445"/>
      <c r="F46" s="445"/>
      <c r="G46" s="445"/>
      <c r="H46" s="520">
        <f t="shared" si="4"/>
        <v>0</v>
      </c>
      <c r="I46" s="521">
        <f t="shared" si="3"/>
        <v>0</v>
      </c>
      <c r="J46" s="522">
        <f t="shared" si="5"/>
        <v>0</v>
      </c>
    </row>
    <row r="47" spans="1:10">
      <c r="B47" s="444" t="s">
        <v>91</v>
      </c>
      <c r="C47" s="446"/>
      <c r="D47" s="445"/>
      <c r="E47" s="445"/>
      <c r="F47" s="445"/>
      <c r="G47" s="445"/>
      <c r="H47" s="520">
        <f t="shared" si="4"/>
        <v>0</v>
      </c>
      <c r="I47" s="521">
        <f t="shared" si="3"/>
        <v>0</v>
      </c>
      <c r="J47" s="522">
        <f t="shared" si="5"/>
        <v>0</v>
      </c>
    </row>
    <row r="48" spans="1:10">
      <c r="B48" s="444" t="s">
        <v>92</v>
      </c>
      <c r="C48" s="446"/>
      <c r="D48" s="445"/>
      <c r="E48" s="445"/>
      <c r="F48" s="445"/>
      <c r="G48" s="445"/>
      <c r="H48" s="520">
        <f t="shared" si="4"/>
        <v>0</v>
      </c>
      <c r="I48" s="521">
        <f t="shared" si="3"/>
        <v>0</v>
      </c>
      <c r="J48" s="522">
        <f t="shared" si="5"/>
        <v>0</v>
      </c>
    </row>
    <row r="49" spans="2:10">
      <c r="B49" s="505" t="s">
        <v>93</v>
      </c>
      <c r="C49" s="523"/>
      <c r="D49" s="524"/>
      <c r="E49" s="524"/>
      <c r="F49" s="524"/>
      <c r="G49" s="524"/>
      <c r="H49" s="525">
        <f t="shared" si="4"/>
        <v>0</v>
      </c>
      <c r="I49" s="526">
        <f t="shared" si="3"/>
        <v>0</v>
      </c>
      <c r="J49" s="527">
        <f t="shared" si="5"/>
        <v>0</v>
      </c>
    </row>
    <row r="50" spans="2:10">
      <c r="B50" s="528" t="s">
        <v>34</v>
      </c>
      <c r="C50" s="529">
        <f>SUM(C38:C49)</f>
        <v>0</v>
      </c>
      <c r="D50" s="166">
        <f t="shared" ref="D50:H50" si="6">SUM(D38:D49)</f>
        <v>0</v>
      </c>
      <c r="E50" s="166">
        <f t="shared" si="6"/>
        <v>0</v>
      </c>
      <c r="F50" s="166">
        <f t="shared" si="6"/>
        <v>0</v>
      </c>
      <c r="G50" s="166">
        <f t="shared" si="6"/>
        <v>0</v>
      </c>
      <c r="H50" s="530">
        <f t="shared" si="6"/>
        <v>0</v>
      </c>
      <c r="I50" s="531">
        <f>SUM(I38:I49)</f>
        <v>0</v>
      </c>
      <c r="J50" s="527">
        <f t="shared" si="5"/>
        <v>0</v>
      </c>
    </row>
  </sheetData>
  <mergeCells count="4">
    <mergeCell ref="C4:G4"/>
    <mergeCell ref="I4:M4"/>
    <mergeCell ref="C20:G20"/>
    <mergeCell ref="C36:H36"/>
  </mergeCells>
  <pageMargins left="0.7" right="0.7" top="0.75" bottom="0.75" header="0.3" footer="0.3"/>
  <pageSetup orientation="portrait" r:id="rId1"/>
  <customProperties>
    <customPr name="_pios_id" r:id="rId2"/>
  </customProperties>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A1:AC39"/>
  <sheetViews>
    <sheetView zoomScale="80" zoomScaleNormal="80" workbookViewId="0">
      <selection activeCell="M29" sqref="M29"/>
    </sheetView>
  </sheetViews>
  <sheetFormatPr defaultColWidth="9.140625" defaultRowHeight="12.75"/>
  <cols>
    <col min="1" max="1" width="13.85546875" style="296" customWidth="1"/>
    <col min="2" max="2" width="8.85546875" style="296" bestFit="1" customWidth="1"/>
    <col min="3" max="3" width="10" style="296" bestFit="1" customWidth="1"/>
    <col min="4" max="4" width="7.28515625" style="296" bestFit="1" customWidth="1"/>
    <col min="5" max="8" width="7.140625" style="296" bestFit="1" customWidth="1"/>
    <col min="9" max="9" width="8.42578125" style="296" bestFit="1" customWidth="1"/>
    <col min="10" max="10" width="12.28515625" style="296" bestFit="1" customWidth="1"/>
    <col min="11" max="11" width="9.140625" style="296" bestFit="1" customWidth="1"/>
    <col min="12" max="12" width="11.42578125" style="296" bestFit="1" customWidth="1"/>
    <col min="13" max="13" width="11.42578125" style="297" bestFit="1" customWidth="1"/>
    <col min="14" max="14" width="12" style="296" bestFit="1" customWidth="1"/>
    <col min="15" max="16384" width="9.140625" style="296"/>
  </cols>
  <sheetData>
    <row r="1" spans="1:28" ht="15.75">
      <c r="A1" s="295" t="s">
        <v>138</v>
      </c>
    </row>
    <row r="2" spans="1:28">
      <c r="A2" s="296" t="s">
        <v>378</v>
      </c>
    </row>
    <row r="4" spans="1:28">
      <c r="B4" s="298"/>
    </row>
    <row r="5" spans="1:28">
      <c r="A5" s="299"/>
      <c r="B5" s="299"/>
      <c r="C5" s="299"/>
      <c r="D5" s="299"/>
      <c r="E5" s="299"/>
      <c r="F5" s="299"/>
      <c r="G5" s="299"/>
      <c r="H5" s="299"/>
      <c r="I5" s="299"/>
      <c r="J5" s="299"/>
      <c r="K5" s="299"/>
      <c r="L5" s="299"/>
    </row>
    <row r="6" spans="1:28">
      <c r="A6" s="300" t="s">
        <v>379</v>
      </c>
      <c r="B6" s="299"/>
      <c r="C6" s="299"/>
      <c r="D6" s="299"/>
      <c r="E6" s="299"/>
      <c r="F6" s="299"/>
      <c r="G6" s="299"/>
      <c r="H6" s="299"/>
      <c r="I6" s="299"/>
      <c r="J6" s="299"/>
      <c r="K6" s="299"/>
      <c r="L6" s="299"/>
    </row>
    <row r="7" spans="1:28">
      <c r="A7" s="301" t="s">
        <v>380</v>
      </c>
      <c r="B7" s="302"/>
      <c r="C7" s="302"/>
      <c r="D7" s="299"/>
      <c r="E7" s="299"/>
      <c r="F7" s="299"/>
      <c r="G7" s="299"/>
      <c r="H7" s="299"/>
      <c r="I7" s="299"/>
      <c r="J7" s="299"/>
      <c r="K7" s="299"/>
      <c r="L7" s="299"/>
    </row>
    <row r="8" spans="1:28">
      <c r="A8" s="299"/>
      <c r="B8" s="299" t="s">
        <v>83</v>
      </c>
      <c r="C8" s="299" t="s">
        <v>84</v>
      </c>
      <c r="D8" s="299" t="s">
        <v>85</v>
      </c>
      <c r="E8" s="299" t="s">
        <v>86</v>
      </c>
      <c r="F8" s="299" t="s">
        <v>65</v>
      </c>
      <c r="G8" s="299" t="s">
        <v>87</v>
      </c>
      <c r="H8" s="299" t="s">
        <v>88</v>
      </c>
      <c r="I8" s="299" t="s">
        <v>89</v>
      </c>
      <c r="J8" s="299" t="s">
        <v>90</v>
      </c>
      <c r="K8" s="299" t="s">
        <v>91</v>
      </c>
      <c r="L8" s="299" t="s">
        <v>92</v>
      </c>
      <c r="M8" s="303" t="s">
        <v>93</v>
      </c>
      <c r="N8" s="304" t="s">
        <v>331</v>
      </c>
    </row>
    <row r="9" spans="1:28">
      <c r="A9" s="305" t="s">
        <v>41</v>
      </c>
      <c r="B9" s="306"/>
      <c r="C9" s="306"/>
      <c r="D9" s="306"/>
      <c r="E9" s="306"/>
      <c r="F9" s="306"/>
      <c r="G9" s="306"/>
      <c r="H9" s="306"/>
      <c r="I9" s="306"/>
      <c r="J9" s="306"/>
      <c r="K9" s="306"/>
      <c r="L9" s="306"/>
      <c r="M9" s="307"/>
      <c r="N9" s="308">
        <f>SUM(B9:M9)</f>
        <v>0</v>
      </c>
    </row>
    <row r="10" spans="1:28">
      <c r="A10" s="305" t="s">
        <v>40</v>
      </c>
      <c r="B10" s="306"/>
      <c r="C10" s="306"/>
      <c r="D10" s="306"/>
      <c r="E10" s="306"/>
      <c r="F10" s="306"/>
      <c r="G10" s="306"/>
      <c r="H10" s="306"/>
      <c r="I10" s="306"/>
      <c r="J10" s="306"/>
      <c r="K10" s="306"/>
      <c r="L10" s="306"/>
      <c r="M10" s="307"/>
      <c r="N10" s="308">
        <f>SUM(B10:M10)</f>
        <v>0</v>
      </c>
    </row>
    <row r="11" spans="1:28">
      <c r="A11" s="305" t="s">
        <v>82</v>
      </c>
      <c r="B11" s="308">
        <f>SUM(B9:B10)</f>
        <v>0</v>
      </c>
      <c r="C11" s="308">
        <f t="shared" ref="C11:M11" si="0">SUM(C9:C10)</f>
        <v>0</v>
      </c>
      <c r="D11" s="308">
        <f t="shared" si="0"/>
        <v>0</v>
      </c>
      <c r="E11" s="308">
        <f t="shared" si="0"/>
        <v>0</v>
      </c>
      <c r="F11" s="308">
        <f t="shared" si="0"/>
        <v>0</v>
      </c>
      <c r="G11" s="308">
        <f t="shared" si="0"/>
        <v>0</v>
      </c>
      <c r="H11" s="308">
        <f t="shared" si="0"/>
        <v>0</v>
      </c>
      <c r="I11" s="308">
        <f t="shared" si="0"/>
        <v>0</v>
      </c>
      <c r="J11" s="308">
        <f t="shared" si="0"/>
        <v>0</v>
      </c>
      <c r="K11" s="308">
        <f t="shared" si="0"/>
        <v>0</v>
      </c>
      <c r="L11" s="308">
        <f t="shared" si="0"/>
        <v>0</v>
      </c>
      <c r="M11" s="309">
        <f t="shared" si="0"/>
        <v>0</v>
      </c>
      <c r="N11" s="308">
        <f>SUM(B11:M11)</f>
        <v>0</v>
      </c>
    </row>
    <row r="12" spans="1:28">
      <c r="A12" s="305"/>
      <c r="B12" s="299"/>
      <c r="C12" s="299"/>
      <c r="D12" s="299"/>
      <c r="E12" s="299"/>
      <c r="F12" s="299"/>
      <c r="G12" s="299"/>
      <c r="H12" s="299"/>
      <c r="I12" s="299"/>
      <c r="J12" s="299"/>
      <c r="K12" s="299"/>
      <c r="L12" s="299"/>
    </row>
    <row r="13" spans="1:28">
      <c r="A13" s="305"/>
      <c r="B13" s="299"/>
      <c r="C13" s="299"/>
      <c r="D13" s="299"/>
      <c r="E13" s="299"/>
      <c r="F13" s="299"/>
      <c r="G13" s="299"/>
      <c r="H13" s="299"/>
      <c r="I13" s="299"/>
      <c r="J13" s="299"/>
      <c r="K13" s="299"/>
      <c r="L13" s="299"/>
    </row>
    <row r="14" spans="1:28">
      <c r="A14" s="300" t="s">
        <v>381</v>
      </c>
    </row>
    <row r="15" spans="1:28">
      <c r="A15" s="301" t="s">
        <v>380</v>
      </c>
      <c r="Q15" s="299"/>
      <c r="R15" s="299"/>
      <c r="S15" s="299"/>
      <c r="T15" s="299"/>
      <c r="U15" s="299"/>
      <c r="V15" s="299"/>
      <c r="W15" s="299"/>
      <c r="X15" s="299"/>
      <c r="Y15" s="299"/>
      <c r="Z15" s="299"/>
      <c r="AA15" s="299"/>
      <c r="AB15" s="297"/>
    </row>
    <row r="16" spans="1:28">
      <c r="B16" s="299" t="s">
        <v>83</v>
      </c>
      <c r="C16" s="299" t="s">
        <v>84</v>
      </c>
      <c r="D16" s="299" t="s">
        <v>85</v>
      </c>
      <c r="E16" s="299" t="s">
        <v>86</v>
      </c>
      <c r="F16" s="299" t="s">
        <v>65</v>
      </c>
      <c r="G16" s="299" t="s">
        <v>87</v>
      </c>
      <c r="H16" s="299" t="s">
        <v>88</v>
      </c>
      <c r="I16" s="299" t="s">
        <v>89</v>
      </c>
      <c r="J16" s="299" t="s">
        <v>90</v>
      </c>
      <c r="K16" s="299" t="s">
        <v>91</v>
      </c>
      <c r="L16" s="299" t="s">
        <v>92</v>
      </c>
      <c r="M16" s="303" t="s">
        <v>93</v>
      </c>
      <c r="N16" s="304" t="s">
        <v>331</v>
      </c>
      <c r="P16" s="302"/>
      <c r="Q16" s="299"/>
      <c r="R16" s="299"/>
      <c r="S16" s="299"/>
      <c r="T16" s="299"/>
      <c r="U16" s="299"/>
      <c r="V16" s="299"/>
      <c r="W16" s="299"/>
      <c r="X16" s="299"/>
      <c r="Y16" s="299"/>
      <c r="Z16" s="299"/>
      <c r="AA16" s="299"/>
      <c r="AB16" s="297"/>
    </row>
    <row r="17" spans="1:29">
      <c r="A17" s="305" t="s">
        <v>94</v>
      </c>
      <c r="B17" s="308"/>
      <c r="C17" s="308"/>
      <c r="D17" s="308"/>
      <c r="E17" s="308"/>
      <c r="F17" s="308"/>
      <c r="G17" s="308"/>
      <c r="H17" s="308"/>
      <c r="I17" s="308"/>
      <c r="J17" s="308"/>
      <c r="K17" s="308"/>
      <c r="L17" s="308"/>
      <c r="M17" s="310"/>
      <c r="N17" s="308"/>
      <c r="P17" s="299"/>
      <c r="Q17" s="299"/>
      <c r="R17" s="299"/>
      <c r="S17" s="299"/>
      <c r="T17" s="299"/>
      <c r="U17" s="299"/>
      <c r="V17" s="299"/>
      <c r="W17" s="299"/>
      <c r="X17" s="299"/>
      <c r="Y17" s="299"/>
      <c r="Z17" s="299"/>
      <c r="AA17" s="299"/>
      <c r="AB17" s="303"/>
      <c r="AC17" s="304"/>
    </row>
    <row r="18" spans="1:29">
      <c r="A18" s="305" t="s">
        <v>95</v>
      </c>
      <c r="B18" s="308"/>
      <c r="C18" s="308"/>
      <c r="D18" s="308"/>
      <c r="E18" s="308"/>
      <c r="F18" s="308"/>
      <c r="G18" s="308"/>
      <c r="H18" s="308"/>
      <c r="I18" s="308"/>
      <c r="J18" s="308"/>
      <c r="K18" s="308"/>
      <c r="L18" s="308"/>
      <c r="M18" s="310"/>
      <c r="N18" s="308"/>
      <c r="P18" s="305"/>
      <c r="Q18" s="306"/>
      <c r="R18" s="306"/>
      <c r="S18" s="306"/>
      <c r="T18" s="306"/>
      <c r="U18" s="306"/>
      <c r="V18" s="306"/>
      <c r="W18" s="306"/>
      <c r="X18" s="306"/>
      <c r="Y18" s="306"/>
      <c r="Z18" s="306"/>
      <c r="AA18" s="306"/>
      <c r="AB18" s="307"/>
      <c r="AC18" s="308"/>
    </row>
    <row r="19" spans="1:29">
      <c r="A19" s="305" t="s">
        <v>34</v>
      </c>
      <c r="B19" s="306"/>
      <c r="C19" s="306"/>
      <c r="D19" s="306"/>
      <c r="E19" s="306"/>
      <c r="F19" s="306"/>
      <c r="G19" s="306"/>
      <c r="H19" s="306"/>
      <c r="I19" s="306"/>
      <c r="J19" s="306"/>
      <c r="K19" s="306"/>
      <c r="L19" s="306"/>
      <c r="M19" s="307"/>
      <c r="N19" s="306">
        <f>SUM(B19:M19)</f>
        <v>0</v>
      </c>
      <c r="P19" s="305"/>
      <c r="Q19" s="308"/>
      <c r="R19" s="308"/>
      <c r="S19" s="308"/>
      <c r="T19" s="308"/>
      <c r="U19" s="308"/>
      <c r="V19" s="308"/>
      <c r="W19" s="308"/>
      <c r="X19" s="308"/>
      <c r="Y19" s="308"/>
      <c r="Z19" s="308"/>
      <c r="AA19" s="308"/>
      <c r="AB19" s="310"/>
      <c r="AC19" s="308"/>
    </row>
    <row r="20" spans="1:29">
      <c r="A20" s="305"/>
      <c r="B20" s="308"/>
      <c r="C20" s="308"/>
      <c r="D20" s="308"/>
      <c r="E20" s="308"/>
      <c r="F20" s="308"/>
      <c r="G20" s="308"/>
      <c r="H20" s="308"/>
      <c r="I20" s="308"/>
      <c r="J20" s="308"/>
      <c r="K20" s="308"/>
      <c r="L20" s="308"/>
      <c r="M20" s="309"/>
      <c r="N20" s="308"/>
      <c r="P20" s="305"/>
      <c r="Q20" s="308"/>
      <c r="R20" s="308"/>
      <c r="S20" s="308"/>
      <c r="T20" s="308"/>
      <c r="U20" s="308"/>
      <c r="V20" s="308"/>
      <c r="W20" s="308"/>
      <c r="X20" s="308"/>
      <c r="Y20" s="308"/>
      <c r="Z20" s="308"/>
      <c r="AA20" s="308"/>
      <c r="AB20" s="309"/>
      <c r="AC20" s="308"/>
    </row>
    <row r="21" spans="1:29">
      <c r="A21" s="299"/>
      <c r="B21" s="299"/>
      <c r="C21" s="299"/>
      <c r="D21" s="299"/>
      <c r="E21" s="299"/>
      <c r="F21" s="299"/>
      <c r="G21" s="299"/>
      <c r="H21" s="299"/>
      <c r="I21" s="299"/>
      <c r="J21" s="299"/>
      <c r="K21" s="299"/>
      <c r="L21" s="299"/>
    </row>
    <row r="22" spans="1:29">
      <c r="A22" s="299"/>
      <c r="B22" s="299"/>
      <c r="C22" s="299"/>
      <c r="D22" s="299"/>
      <c r="E22" s="299"/>
      <c r="F22" s="299"/>
      <c r="G22" s="299"/>
      <c r="H22" s="299"/>
      <c r="I22" s="299"/>
      <c r="J22" s="299"/>
      <c r="K22" s="299"/>
      <c r="L22" s="299"/>
    </row>
    <row r="23" spans="1:29">
      <c r="A23" s="299"/>
      <c r="B23" s="299"/>
      <c r="C23" s="299"/>
      <c r="D23" s="299"/>
      <c r="E23" s="299"/>
      <c r="F23" s="299"/>
      <c r="G23" s="299"/>
      <c r="H23" s="299"/>
      <c r="I23" s="299"/>
      <c r="J23" s="299"/>
      <c r="K23" s="299"/>
      <c r="L23" s="299"/>
    </row>
    <row r="24" spans="1:29">
      <c r="B24" s="298"/>
    </row>
    <row r="34" spans="1:29">
      <c r="AB34" s="297"/>
    </row>
    <row r="35" spans="1:29">
      <c r="A35" s="311"/>
      <c r="B35" s="311"/>
      <c r="C35" s="311"/>
      <c r="P35" s="311"/>
      <c r="Q35" s="311"/>
      <c r="R35" s="311"/>
      <c r="AB35" s="297"/>
    </row>
    <row r="36" spans="1:29" s="312" customFormat="1">
      <c r="B36" s="304"/>
      <c r="C36" s="304"/>
      <c r="D36" s="304"/>
      <c r="E36" s="304"/>
      <c r="F36" s="304"/>
      <c r="G36" s="304"/>
      <c r="H36" s="304"/>
      <c r="I36" s="304"/>
      <c r="J36" s="304"/>
      <c r="K36" s="304"/>
      <c r="L36" s="304"/>
      <c r="M36" s="313"/>
      <c r="N36" s="304"/>
      <c r="Q36" s="304"/>
      <c r="R36" s="304"/>
      <c r="S36" s="304"/>
      <c r="T36" s="304"/>
      <c r="U36" s="304"/>
      <c r="V36" s="304"/>
      <c r="W36" s="304"/>
      <c r="X36" s="304"/>
      <c r="Y36" s="304"/>
      <c r="Z36" s="304"/>
      <c r="AA36" s="304"/>
      <c r="AB36" s="313"/>
      <c r="AC36" s="304"/>
    </row>
    <row r="37" spans="1:29">
      <c r="A37" s="305"/>
      <c r="B37" s="308"/>
      <c r="C37" s="308"/>
      <c r="D37" s="308"/>
      <c r="E37" s="308"/>
      <c r="F37" s="308"/>
      <c r="G37" s="308"/>
      <c r="H37" s="308"/>
      <c r="I37" s="308"/>
      <c r="J37" s="308"/>
      <c r="K37" s="308"/>
      <c r="L37" s="308"/>
      <c r="M37" s="310"/>
      <c r="N37" s="308"/>
      <c r="P37" s="305"/>
      <c r="Q37" s="308"/>
      <c r="R37" s="308"/>
      <c r="S37" s="308"/>
      <c r="T37" s="308"/>
      <c r="U37" s="308"/>
      <c r="V37" s="308"/>
      <c r="W37" s="308"/>
      <c r="X37" s="308"/>
      <c r="Y37" s="308"/>
      <c r="Z37" s="308"/>
      <c r="AA37" s="308"/>
      <c r="AB37" s="310"/>
      <c r="AC37" s="308"/>
    </row>
    <row r="38" spans="1:29">
      <c r="A38" s="305"/>
      <c r="B38" s="308"/>
      <c r="C38" s="308"/>
      <c r="D38" s="308"/>
      <c r="E38" s="308"/>
      <c r="F38" s="308"/>
      <c r="G38" s="308"/>
      <c r="H38" s="308"/>
      <c r="I38" s="308"/>
      <c r="J38" s="308"/>
      <c r="K38" s="308"/>
      <c r="L38" s="308"/>
      <c r="M38" s="310"/>
      <c r="N38" s="308"/>
      <c r="P38" s="305"/>
      <c r="Q38" s="308"/>
      <c r="R38" s="308"/>
      <c r="S38" s="308"/>
      <c r="T38" s="308"/>
      <c r="U38" s="308"/>
      <c r="V38" s="308"/>
      <c r="W38" s="308"/>
      <c r="X38" s="308"/>
      <c r="Y38" s="308"/>
      <c r="Z38" s="308"/>
      <c r="AA38" s="308"/>
      <c r="AB38" s="310"/>
      <c r="AC38" s="308"/>
    </row>
    <row r="39" spans="1:29">
      <c r="A39" s="305"/>
      <c r="B39" s="308"/>
      <c r="C39" s="308"/>
      <c r="D39" s="308"/>
      <c r="E39" s="308"/>
      <c r="F39" s="308"/>
      <c r="G39" s="308"/>
      <c r="H39" s="308"/>
      <c r="I39" s="308"/>
      <c r="J39" s="308"/>
      <c r="K39" s="308"/>
      <c r="L39" s="308"/>
      <c r="M39" s="309"/>
      <c r="N39" s="308"/>
      <c r="P39" s="305"/>
      <c r="Q39" s="308"/>
      <c r="R39" s="308"/>
      <c r="S39" s="308"/>
      <c r="T39" s="308"/>
      <c r="U39" s="308"/>
      <c r="V39" s="308"/>
      <c r="W39" s="308"/>
      <c r="X39" s="308"/>
      <c r="Y39" s="308"/>
      <c r="Z39" s="308"/>
      <c r="AA39" s="308"/>
      <c r="AB39" s="309"/>
      <c r="AC39" s="308"/>
    </row>
  </sheetData>
  <pageMargins left="0.7" right="0.7" top="0.75" bottom="0.75" header="0.3" footer="0.3"/>
  <pageSetup orientation="portrait" r:id="rId1"/>
  <customProperties>
    <customPr name="_pios_id" r:id="rId2"/>
  </customProperties>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pageSetUpPr fitToPage="1"/>
  </sheetPr>
  <dimension ref="A1:Z65"/>
  <sheetViews>
    <sheetView zoomScale="80" zoomScaleNormal="80" workbookViewId="0">
      <pane xSplit="1" ySplit="3" topLeftCell="B4" activePane="bottomRight" state="frozen"/>
      <selection activeCell="F23" sqref="F23"/>
      <selection pane="topRight" activeCell="F23" sqref="F23"/>
      <selection pane="bottomLeft" activeCell="F23" sqref="F23"/>
      <selection pane="bottomRight" activeCell="B14" sqref="B14:M19"/>
    </sheetView>
  </sheetViews>
  <sheetFormatPr defaultColWidth="9.140625" defaultRowHeight="12.75"/>
  <cols>
    <col min="1" max="1" width="61" style="532" customWidth="1"/>
    <col min="2" max="2" width="13.42578125" style="532" customWidth="1"/>
    <col min="3" max="3" width="15.42578125" style="532" customWidth="1"/>
    <col min="4" max="4" width="13.7109375" style="532" customWidth="1"/>
    <col min="5" max="8" width="15.5703125" style="532" customWidth="1"/>
    <col min="9" max="9" width="15.7109375" style="532" customWidth="1"/>
    <col min="10" max="10" width="12.85546875" style="532" customWidth="1"/>
    <col min="11" max="11" width="15.42578125" style="532" customWidth="1"/>
    <col min="12" max="12" width="14.140625" style="532" customWidth="1"/>
    <col min="13" max="13" width="13.7109375" style="532" customWidth="1"/>
    <col min="14" max="14" width="15.140625" style="532" bestFit="1" customWidth="1"/>
    <col min="15" max="15" width="10.140625" style="532" bestFit="1" customWidth="1"/>
    <col min="16" max="16" width="11.140625" style="532" bestFit="1" customWidth="1"/>
    <col min="17" max="17" width="10.140625" style="532" bestFit="1" customWidth="1"/>
    <col min="18" max="18" width="15.85546875" style="532" bestFit="1" customWidth="1"/>
    <col min="19" max="19" width="10.140625" style="532" bestFit="1" customWidth="1"/>
    <col min="20" max="16384" width="9.140625" style="532"/>
  </cols>
  <sheetData>
    <row r="1" spans="1:19" ht="18">
      <c r="A1" s="436" t="s">
        <v>150</v>
      </c>
    </row>
    <row r="2" spans="1:19">
      <c r="B2" s="314"/>
      <c r="C2" s="314"/>
      <c r="D2" s="314"/>
      <c r="E2" s="314"/>
      <c r="F2" s="314"/>
      <c r="G2" s="314"/>
      <c r="H2" s="314"/>
      <c r="I2" s="314"/>
      <c r="J2" s="314"/>
      <c r="K2" s="314"/>
      <c r="L2" s="314"/>
      <c r="M2" s="314"/>
    </row>
    <row r="3" spans="1:19" s="80" customFormat="1">
      <c r="B3" s="315">
        <f>Hydro!B3</f>
        <v>45292</v>
      </c>
      <c r="C3" s="315">
        <f>Hydro!C3</f>
        <v>45323</v>
      </c>
      <c r="D3" s="315">
        <f>Hydro!D3</f>
        <v>45352</v>
      </c>
      <c r="E3" s="315">
        <f>Hydro!E3</f>
        <v>45383</v>
      </c>
      <c r="F3" s="315">
        <f>Hydro!F3</f>
        <v>45413</v>
      </c>
      <c r="G3" s="315">
        <f>Hydro!G3</f>
        <v>45444</v>
      </c>
      <c r="H3" s="315">
        <f>Hydro!H3</f>
        <v>45474</v>
      </c>
      <c r="I3" s="315">
        <f>Hydro!I3</f>
        <v>45505</v>
      </c>
      <c r="J3" s="315">
        <f>Hydro!J3</f>
        <v>45536</v>
      </c>
      <c r="K3" s="315">
        <f>Hydro!K3</f>
        <v>45566</v>
      </c>
      <c r="L3" s="315">
        <f>Hydro!L3</f>
        <v>45597</v>
      </c>
      <c r="M3" s="533">
        <f>Hydro!M3</f>
        <v>45627</v>
      </c>
      <c r="N3" s="441" t="s">
        <v>39</v>
      </c>
    </row>
    <row r="4" spans="1:19" s="80" customFormat="1">
      <c r="A4" s="483" t="s">
        <v>151</v>
      </c>
      <c r="N4" s="284"/>
    </row>
    <row r="5" spans="1:19" s="80" customFormat="1">
      <c r="A5" s="95" t="s">
        <v>43</v>
      </c>
      <c r="B5" s="274">
        <f>'EA Database'!C83</f>
        <v>0</v>
      </c>
      <c r="C5" s="274">
        <f>'EA Database'!D83</f>
        <v>0</v>
      </c>
      <c r="D5" s="274">
        <f>'EA Database'!E83</f>
        <v>0</v>
      </c>
      <c r="E5" s="274">
        <f>'EA Database'!F83</f>
        <v>0</v>
      </c>
      <c r="F5" s="274">
        <f>'EA Database'!G83</f>
        <v>0</v>
      </c>
      <c r="G5" s="274">
        <f>'EA Database'!H83</f>
        <v>0</v>
      </c>
      <c r="H5" s="274">
        <f>'EA Database'!I83</f>
        <v>0</v>
      </c>
      <c r="I5" s="274">
        <f>'EA Database'!J83</f>
        <v>0</v>
      </c>
      <c r="J5" s="274">
        <f>'EA Database'!K83</f>
        <v>0</v>
      </c>
      <c r="K5" s="274">
        <f>'EA Database'!L83</f>
        <v>0</v>
      </c>
      <c r="L5" s="274">
        <f>'EA Database'!M83</f>
        <v>0</v>
      </c>
      <c r="M5" s="274">
        <f>'EA Database'!N83</f>
        <v>0</v>
      </c>
      <c r="N5" s="275">
        <f>SUM(B5:M5)</f>
        <v>0</v>
      </c>
      <c r="O5" s="167"/>
      <c r="P5" s="167"/>
      <c r="Q5" s="167"/>
      <c r="R5" s="167"/>
      <c r="S5" s="167"/>
    </row>
    <row r="6" spans="1:19" s="80" customFormat="1">
      <c r="A6" s="95" t="s">
        <v>44</v>
      </c>
      <c r="B6" s="274">
        <f>'EA Database'!C84</f>
        <v>0</v>
      </c>
      <c r="C6" s="274">
        <f>'EA Database'!D84</f>
        <v>0</v>
      </c>
      <c r="D6" s="274">
        <f>'EA Database'!E84</f>
        <v>0</v>
      </c>
      <c r="E6" s="274">
        <f>'EA Database'!F84</f>
        <v>0</v>
      </c>
      <c r="F6" s="274">
        <f>'EA Database'!G84</f>
        <v>0</v>
      </c>
      <c r="G6" s="274">
        <f>'EA Database'!H84</f>
        <v>0</v>
      </c>
      <c r="H6" s="274">
        <f>'EA Database'!I84</f>
        <v>0</v>
      </c>
      <c r="I6" s="274">
        <f>'EA Database'!J84</f>
        <v>0</v>
      </c>
      <c r="J6" s="274">
        <f>'EA Database'!K84</f>
        <v>0</v>
      </c>
      <c r="K6" s="274">
        <f>'EA Database'!L84</f>
        <v>0</v>
      </c>
      <c r="L6" s="274">
        <f>'EA Database'!M84</f>
        <v>0</v>
      </c>
      <c r="M6" s="274">
        <f>'EA Database'!N84</f>
        <v>0</v>
      </c>
      <c r="N6" s="275">
        <f>SUM(B6:M6)</f>
        <v>0</v>
      </c>
      <c r="O6" s="167"/>
      <c r="P6" s="167"/>
      <c r="Q6" s="167"/>
      <c r="R6" s="167"/>
      <c r="S6" s="167"/>
    </row>
    <row r="7" spans="1:19" s="80" customFormat="1">
      <c r="A7" s="95" t="s">
        <v>60</v>
      </c>
      <c r="B7" s="274">
        <f>'EA Database'!C85</f>
        <v>0</v>
      </c>
      <c r="C7" s="274">
        <f>'EA Database'!D85</f>
        <v>0</v>
      </c>
      <c r="D7" s="274">
        <f>'EA Database'!E85</f>
        <v>0</v>
      </c>
      <c r="E7" s="274">
        <f>'EA Database'!F85</f>
        <v>0</v>
      </c>
      <c r="F7" s="274">
        <f>'EA Database'!G85</f>
        <v>0</v>
      </c>
      <c r="G7" s="274">
        <f>'EA Database'!H85</f>
        <v>0</v>
      </c>
      <c r="H7" s="274">
        <f>'EA Database'!I85</f>
        <v>0</v>
      </c>
      <c r="I7" s="274">
        <f>'EA Database'!J85</f>
        <v>0</v>
      </c>
      <c r="J7" s="274">
        <f>'EA Database'!K85</f>
        <v>0</v>
      </c>
      <c r="K7" s="274">
        <f>'EA Database'!L85</f>
        <v>0</v>
      </c>
      <c r="L7" s="274">
        <f>'EA Database'!M85</f>
        <v>0</v>
      </c>
      <c r="M7" s="274">
        <f>'EA Database'!N85</f>
        <v>0</v>
      </c>
      <c r="N7" s="275">
        <f>SUM(B7:M7)</f>
        <v>0</v>
      </c>
    </row>
    <row r="8" spans="1:19" s="80" customFormat="1">
      <c r="A8" s="95" t="s">
        <v>155</v>
      </c>
      <c r="B8" s="274">
        <f>'EA Database'!C86</f>
        <v>0</v>
      </c>
      <c r="C8" s="274">
        <f>'EA Database'!D86</f>
        <v>0</v>
      </c>
      <c r="D8" s="274">
        <f>'EA Database'!E86</f>
        <v>0</v>
      </c>
      <c r="E8" s="274">
        <f>'EA Database'!F86</f>
        <v>0</v>
      </c>
      <c r="F8" s="274">
        <f>'EA Database'!G86</f>
        <v>0</v>
      </c>
      <c r="G8" s="274">
        <f>'EA Database'!H86</f>
        <v>0</v>
      </c>
      <c r="H8" s="274">
        <f>'EA Database'!I86</f>
        <v>0</v>
      </c>
      <c r="I8" s="274">
        <f>'EA Database'!J86</f>
        <v>0</v>
      </c>
      <c r="J8" s="274">
        <f>'EA Database'!K86</f>
        <v>0</v>
      </c>
      <c r="K8" s="274">
        <f>'EA Database'!L86</f>
        <v>0</v>
      </c>
      <c r="L8" s="274">
        <f>'EA Database'!M86</f>
        <v>0</v>
      </c>
      <c r="M8" s="274">
        <f>'EA Database'!N86</f>
        <v>0</v>
      </c>
      <c r="N8" s="275">
        <f>SUM(B8:M8)</f>
        <v>0</v>
      </c>
      <c r="O8" s="167"/>
      <c r="P8" s="167"/>
      <c r="Q8" s="167"/>
      <c r="R8" s="167"/>
      <c r="S8" s="167"/>
    </row>
    <row r="9" spans="1:19" s="80" customFormat="1">
      <c r="A9" s="95" t="s">
        <v>326</v>
      </c>
      <c r="B9" s="274">
        <f>'EA Database'!C87</f>
        <v>0</v>
      </c>
      <c r="C9" s="274">
        <f>'EA Database'!D87</f>
        <v>0</v>
      </c>
      <c r="D9" s="274">
        <f>'EA Database'!E87</f>
        <v>0</v>
      </c>
      <c r="E9" s="274">
        <f>'EA Database'!F87</f>
        <v>0</v>
      </c>
      <c r="F9" s="274">
        <f>'EA Database'!G87</f>
        <v>0</v>
      </c>
      <c r="G9" s="274">
        <f>'EA Database'!H87</f>
        <v>0</v>
      </c>
      <c r="H9" s="274">
        <f>'EA Database'!I87</f>
        <v>0</v>
      </c>
      <c r="I9" s="274">
        <f>'EA Database'!J87</f>
        <v>0</v>
      </c>
      <c r="J9" s="274">
        <f>'EA Database'!K87</f>
        <v>0</v>
      </c>
      <c r="K9" s="274">
        <f>'EA Database'!L87</f>
        <v>0</v>
      </c>
      <c r="L9" s="274">
        <f>'EA Database'!M87</f>
        <v>0</v>
      </c>
      <c r="M9" s="534">
        <f>'EA Database'!N87</f>
        <v>0</v>
      </c>
      <c r="N9" s="275">
        <f t="shared" ref="N9:N10" si="0">SUM(B9:M9)</f>
        <v>0</v>
      </c>
      <c r="O9" s="167"/>
      <c r="P9" s="167"/>
      <c r="Q9" s="167"/>
      <c r="R9" s="167"/>
      <c r="S9" s="167"/>
    </row>
    <row r="10" spans="1:19" s="80" customFormat="1">
      <c r="A10" s="95" t="s">
        <v>325</v>
      </c>
      <c r="B10" s="274">
        <f>'EA Database'!C88</f>
        <v>0</v>
      </c>
      <c r="C10" s="274">
        <f>'EA Database'!D88</f>
        <v>0</v>
      </c>
      <c r="D10" s="274">
        <f>'EA Database'!E88</f>
        <v>0</v>
      </c>
      <c r="E10" s="274">
        <f>'EA Database'!F88</f>
        <v>0</v>
      </c>
      <c r="F10" s="274">
        <f>'EA Database'!G88</f>
        <v>0</v>
      </c>
      <c r="G10" s="274">
        <f>'EA Database'!H88</f>
        <v>0</v>
      </c>
      <c r="H10" s="274">
        <f>'EA Database'!I88</f>
        <v>0</v>
      </c>
      <c r="I10" s="274">
        <f>'EA Database'!J88</f>
        <v>0</v>
      </c>
      <c r="J10" s="274">
        <f>'EA Database'!K88</f>
        <v>0</v>
      </c>
      <c r="K10" s="274">
        <f>'EA Database'!L88</f>
        <v>0</v>
      </c>
      <c r="L10" s="274">
        <f>'EA Database'!M88</f>
        <v>0</v>
      </c>
      <c r="M10" s="534">
        <f>'EA Database'!N88</f>
        <v>0</v>
      </c>
      <c r="N10" s="275">
        <f t="shared" si="0"/>
        <v>0</v>
      </c>
      <c r="O10" s="167"/>
      <c r="P10" s="167"/>
      <c r="Q10" s="167"/>
      <c r="R10" s="167"/>
      <c r="S10" s="167"/>
    </row>
    <row r="11" spans="1:19" s="80" customFormat="1" ht="13.5" thickBot="1">
      <c r="A11" s="281" t="s">
        <v>153</v>
      </c>
      <c r="B11" s="282">
        <f>SUM(B5:B10)</f>
        <v>0</v>
      </c>
      <c r="C11" s="282">
        <f t="shared" ref="C11:M11" si="1">SUM(C5:C10)</f>
        <v>0</v>
      </c>
      <c r="D11" s="282">
        <f t="shared" si="1"/>
        <v>0</v>
      </c>
      <c r="E11" s="282">
        <f t="shared" si="1"/>
        <v>0</v>
      </c>
      <c r="F11" s="282">
        <f t="shared" si="1"/>
        <v>0</v>
      </c>
      <c r="G11" s="282">
        <f t="shared" si="1"/>
        <v>0</v>
      </c>
      <c r="H11" s="282">
        <f t="shared" si="1"/>
        <v>0</v>
      </c>
      <c r="I11" s="282">
        <f t="shared" si="1"/>
        <v>0</v>
      </c>
      <c r="J11" s="282">
        <f t="shared" si="1"/>
        <v>0</v>
      </c>
      <c r="K11" s="282">
        <f t="shared" si="1"/>
        <v>0</v>
      </c>
      <c r="L11" s="282">
        <f t="shared" si="1"/>
        <v>0</v>
      </c>
      <c r="M11" s="282">
        <f t="shared" si="1"/>
        <v>0</v>
      </c>
      <c r="N11" s="283">
        <f>SUM(N5:N10)</f>
        <v>0</v>
      </c>
    </row>
    <row r="12" spans="1:19" s="80" customFormat="1">
      <c r="N12" s="284"/>
    </row>
    <row r="13" spans="1:19" s="80" customFormat="1">
      <c r="A13" s="483" t="s">
        <v>154</v>
      </c>
      <c r="B13" s="14"/>
      <c r="N13" s="284"/>
    </row>
    <row r="14" spans="1:19" s="80" customFormat="1">
      <c r="A14" s="95" t="s">
        <v>43</v>
      </c>
      <c r="B14" s="181"/>
      <c r="C14" s="181"/>
      <c r="D14" s="181"/>
      <c r="E14" s="181"/>
      <c r="F14" s="181"/>
      <c r="G14" s="181"/>
      <c r="H14" s="181"/>
      <c r="I14" s="181"/>
      <c r="J14" s="181"/>
      <c r="K14" s="181"/>
      <c r="L14" s="181"/>
      <c r="M14" s="181"/>
      <c r="N14" s="275">
        <f>SUM(B14:M14)</f>
        <v>0</v>
      </c>
      <c r="O14" s="181"/>
      <c r="P14" s="181"/>
    </row>
    <row r="15" spans="1:19" s="80" customFormat="1">
      <c r="A15" s="95" t="s">
        <v>44</v>
      </c>
      <c r="B15" s="181"/>
      <c r="C15" s="181"/>
      <c r="D15" s="181"/>
      <c r="E15" s="181"/>
      <c r="F15" s="181"/>
      <c r="G15" s="181"/>
      <c r="H15" s="181"/>
      <c r="I15" s="181"/>
      <c r="J15" s="181"/>
      <c r="K15" s="181"/>
      <c r="L15" s="181"/>
      <c r="M15" s="181"/>
      <c r="N15" s="275">
        <f>SUM(B15:M15)</f>
        <v>0</v>
      </c>
      <c r="O15" s="181"/>
      <c r="P15" s="181"/>
    </row>
    <row r="16" spans="1:19" s="80" customFormat="1">
      <c r="A16" s="95" t="s">
        <v>58</v>
      </c>
      <c r="B16" s="181"/>
      <c r="C16" s="181"/>
      <c r="D16" s="181"/>
      <c r="E16" s="181"/>
      <c r="F16" s="181"/>
      <c r="G16" s="181"/>
      <c r="H16" s="181"/>
      <c r="I16" s="181"/>
      <c r="J16" s="181"/>
      <c r="K16" s="181"/>
      <c r="L16" s="181"/>
      <c r="M16" s="181"/>
      <c r="N16" s="275">
        <f>SUM(B16:M16)</f>
        <v>0</v>
      </c>
      <c r="O16" s="181"/>
      <c r="P16" s="181"/>
    </row>
    <row r="17" spans="1:26" s="80" customFormat="1">
      <c r="A17" s="95" t="s">
        <v>155</v>
      </c>
      <c r="B17" s="181"/>
      <c r="C17" s="181"/>
      <c r="D17" s="181"/>
      <c r="E17" s="181"/>
      <c r="F17" s="181"/>
      <c r="G17" s="181"/>
      <c r="H17" s="181"/>
      <c r="I17" s="181"/>
      <c r="J17" s="181"/>
      <c r="K17" s="181"/>
      <c r="L17" s="181"/>
      <c r="M17" s="181"/>
      <c r="N17" s="275">
        <f>SUM(B17:M17)</f>
        <v>0</v>
      </c>
      <c r="O17" s="181"/>
      <c r="P17" s="181"/>
    </row>
    <row r="18" spans="1:26" s="80" customFormat="1">
      <c r="A18" s="95" t="s">
        <v>326</v>
      </c>
      <c r="B18" s="181"/>
      <c r="C18" s="181"/>
      <c r="D18" s="181"/>
      <c r="E18" s="181"/>
      <c r="F18" s="181"/>
      <c r="G18" s="181"/>
      <c r="H18" s="181"/>
      <c r="I18" s="181"/>
      <c r="J18" s="181"/>
      <c r="K18" s="181"/>
      <c r="L18" s="181"/>
      <c r="M18" s="181"/>
      <c r="N18" s="275">
        <f t="shared" ref="N18:N19" si="2">SUM(B18:M18)</f>
        <v>0</v>
      </c>
      <c r="O18" s="181"/>
      <c r="P18" s="181"/>
    </row>
    <row r="19" spans="1:26" s="80" customFormat="1">
      <c r="A19" s="95" t="s">
        <v>325</v>
      </c>
      <c r="B19" s="181"/>
      <c r="C19" s="181"/>
      <c r="D19" s="181"/>
      <c r="E19" s="181"/>
      <c r="F19" s="181"/>
      <c r="G19" s="181"/>
      <c r="H19" s="181"/>
      <c r="I19" s="181"/>
      <c r="J19" s="181"/>
      <c r="K19" s="181"/>
      <c r="L19" s="181"/>
      <c r="M19" s="181"/>
      <c r="N19" s="275">
        <f t="shared" si="2"/>
        <v>0</v>
      </c>
      <c r="O19" s="181"/>
      <c r="P19" s="181"/>
    </row>
    <row r="20" spans="1:26" s="80" customFormat="1" ht="13.5" thickBot="1">
      <c r="A20" s="281" t="s">
        <v>156</v>
      </c>
      <c r="B20" s="282">
        <f>SUM(B14:B19)</f>
        <v>0</v>
      </c>
      <c r="C20" s="282">
        <f t="shared" ref="C20:L20" si="3">SUM(C14:C19)</f>
        <v>0</v>
      </c>
      <c r="D20" s="282">
        <f t="shared" si="3"/>
        <v>0</v>
      </c>
      <c r="E20" s="282">
        <f t="shared" si="3"/>
        <v>0</v>
      </c>
      <c r="F20" s="282">
        <f t="shared" si="3"/>
        <v>0</v>
      </c>
      <c r="G20" s="282">
        <f t="shared" si="3"/>
        <v>0</v>
      </c>
      <c r="H20" s="282">
        <f t="shared" si="3"/>
        <v>0</v>
      </c>
      <c r="I20" s="282">
        <f t="shared" si="3"/>
        <v>0</v>
      </c>
      <c r="J20" s="282">
        <f t="shared" si="3"/>
        <v>0</v>
      </c>
      <c r="K20" s="282">
        <f t="shared" si="3"/>
        <v>0</v>
      </c>
      <c r="L20" s="282">
        <f t="shared" si="3"/>
        <v>0</v>
      </c>
      <c r="M20" s="282">
        <f>SUM(M14:M19)</f>
        <v>0</v>
      </c>
      <c r="N20" s="283">
        <f>SUM(N14:N19)</f>
        <v>0</v>
      </c>
      <c r="O20" s="488"/>
      <c r="P20" s="496"/>
      <c r="Q20" s="181"/>
      <c r="R20" s="181"/>
      <c r="S20" s="181"/>
      <c r="T20" s="181"/>
      <c r="U20" s="181"/>
      <c r="V20" s="181"/>
      <c r="W20" s="181"/>
      <c r="X20" s="181"/>
      <c r="Y20" s="181"/>
      <c r="Z20" s="181"/>
    </row>
    <row r="21" spans="1:26" s="80" customFormat="1">
      <c r="B21" s="181"/>
      <c r="C21" s="181"/>
      <c r="D21" s="181"/>
      <c r="E21" s="181"/>
      <c r="F21" s="181"/>
      <c r="G21" s="181"/>
      <c r="H21" s="181"/>
      <c r="I21" s="181"/>
      <c r="J21" s="181"/>
      <c r="K21" s="181"/>
      <c r="L21" s="181"/>
      <c r="M21" s="181"/>
      <c r="N21" s="275"/>
    </row>
    <row r="22" spans="1:26" s="80" customFormat="1">
      <c r="A22" s="535" t="s">
        <v>167</v>
      </c>
      <c r="N22" s="284"/>
    </row>
    <row r="23" spans="1:26" s="80" customFormat="1">
      <c r="A23" s="95" t="s">
        <v>43</v>
      </c>
      <c r="B23" s="181">
        <f>B14-B5</f>
        <v>0</v>
      </c>
      <c r="C23" s="181">
        <f t="shared" ref="C23:N23" si="4">C14-C5</f>
        <v>0</v>
      </c>
      <c r="D23" s="181">
        <f t="shared" si="4"/>
        <v>0</v>
      </c>
      <c r="E23" s="181">
        <f t="shared" si="4"/>
        <v>0</v>
      </c>
      <c r="F23" s="181">
        <f t="shared" si="4"/>
        <v>0</v>
      </c>
      <c r="G23" s="181">
        <f t="shared" si="4"/>
        <v>0</v>
      </c>
      <c r="H23" s="181">
        <f t="shared" si="4"/>
        <v>0</v>
      </c>
      <c r="I23" s="181">
        <f t="shared" si="4"/>
        <v>0</v>
      </c>
      <c r="J23" s="181">
        <f t="shared" si="4"/>
        <v>0</v>
      </c>
      <c r="K23" s="181">
        <f t="shared" si="4"/>
        <v>0</v>
      </c>
      <c r="L23" s="181">
        <f>L14-L5</f>
        <v>0</v>
      </c>
      <c r="M23" s="181">
        <f t="shared" si="4"/>
        <v>0</v>
      </c>
      <c r="N23" s="275">
        <f t="shared" si="4"/>
        <v>0</v>
      </c>
      <c r="O23" s="181"/>
      <c r="P23" s="181"/>
      <c r="Q23" s="181"/>
      <c r="R23" s="181"/>
      <c r="S23" s="181"/>
      <c r="T23" s="181"/>
      <c r="U23" s="181"/>
      <c r="V23" s="181"/>
      <c r="W23" s="181"/>
      <c r="X23" s="181"/>
      <c r="Y23" s="181"/>
      <c r="Z23" s="181"/>
    </row>
    <row r="24" spans="1:26" s="80" customFormat="1">
      <c r="A24" s="95" t="s">
        <v>44</v>
      </c>
      <c r="B24" s="181">
        <f t="shared" ref="B24:N26" si="5">B15-B6</f>
        <v>0</v>
      </c>
      <c r="C24" s="181">
        <f t="shared" si="5"/>
        <v>0</v>
      </c>
      <c r="D24" s="181">
        <f t="shared" si="5"/>
        <v>0</v>
      </c>
      <c r="E24" s="181">
        <f t="shared" si="5"/>
        <v>0</v>
      </c>
      <c r="F24" s="181">
        <f t="shared" si="5"/>
        <v>0</v>
      </c>
      <c r="G24" s="181">
        <f t="shared" si="5"/>
        <v>0</v>
      </c>
      <c r="H24" s="181">
        <f t="shared" si="5"/>
        <v>0</v>
      </c>
      <c r="I24" s="181">
        <f t="shared" si="5"/>
        <v>0</v>
      </c>
      <c r="J24" s="181">
        <f t="shared" si="5"/>
        <v>0</v>
      </c>
      <c r="K24" s="181">
        <f t="shared" si="5"/>
        <v>0</v>
      </c>
      <c r="L24" s="181">
        <f t="shared" si="5"/>
        <v>0</v>
      </c>
      <c r="M24" s="181">
        <f t="shared" si="5"/>
        <v>0</v>
      </c>
      <c r="N24" s="275">
        <f t="shared" si="5"/>
        <v>0</v>
      </c>
      <c r="O24" s="181"/>
      <c r="P24" s="181"/>
      <c r="Q24" s="181"/>
      <c r="R24" s="181"/>
      <c r="S24" s="181"/>
      <c r="T24" s="181"/>
      <c r="U24" s="181"/>
      <c r="V24" s="181"/>
      <c r="W24" s="181"/>
      <c r="X24" s="181"/>
      <c r="Y24" s="181"/>
      <c r="Z24" s="181"/>
    </row>
    <row r="25" spans="1:26" s="80" customFormat="1">
      <c r="A25" s="95" t="s">
        <v>60</v>
      </c>
      <c r="B25" s="181">
        <f t="shared" si="5"/>
        <v>0</v>
      </c>
      <c r="C25" s="181">
        <f t="shared" si="5"/>
        <v>0</v>
      </c>
      <c r="D25" s="181">
        <f t="shared" si="5"/>
        <v>0</v>
      </c>
      <c r="E25" s="181">
        <f t="shared" si="5"/>
        <v>0</v>
      </c>
      <c r="F25" s="181">
        <f t="shared" si="5"/>
        <v>0</v>
      </c>
      <c r="G25" s="181">
        <f t="shared" si="5"/>
        <v>0</v>
      </c>
      <c r="H25" s="181">
        <f t="shared" si="5"/>
        <v>0</v>
      </c>
      <c r="I25" s="181">
        <f t="shared" si="5"/>
        <v>0</v>
      </c>
      <c r="J25" s="181">
        <f t="shared" si="5"/>
        <v>0</v>
      </c>
      <c r="K25" s="181">
        <f t="shared" si="5"/>
        <v>0</v>
      </c>
      <c r="L25" s="181">
        <f t="shared" si="5"/>
        <v>0</v>
      </c>
      <c r="M25" s="181">
        <f t="shared" si="5"/>
        <v>0</v>
      </c>
      <c r="N25" s="275">
        <f t="shared" si="5"/>
        <v>0</v>
      </c>
      <c r="O25" s="181"/>
      <c r="P25" s="181"/>
      <c r="Q25" s="181"/>
      <c r="R25" s="181"/>
      <c r="S25" s="181"/>
      <c r="T25" s="181"/>
      <c r="U25" s="181"/>
      <c r="V25" s="181"/>
      <c r="W25" s="181"/>
      <c r="X25" s="181"/>
      <c r="Y25" s="181"/>
      <c r="Z25" s="181"/>
    </row>
    <row r="26" spans="1:26" s="80" customFormat="1">
      <c r="A26" s="95" t="s">
        <v>155</v>
      </c>
      <c r="B26" s="181">
        <f>B17-B8</f>
        <v>0</v>
      </c>
      <c r="C26" s="181">
        <f t="shared" si="5"/>
        <v>0</v>
      </c>
      <c r="D26" s="181">
        <f>D17-D8</f>
        <v>0</v>
      </c>
      <c r="E26" s="181">
        <f t="shared" si="5"/>
        <v>0</v>
      </c>
      <c r="F26" s="181">
        <f>F17-F8</f>
        <v>0</v>
      </c>
      <c r="G26" s="181">
        <f t="shared" si="5"/>
        <v>0</v>
      </c>
      <c r="H26" s="181">
        <f t="shared" si="5"/>
        <v>0</v>
      </c>
      <c r="I26" s="181">
        <f t="shared" si="5"/>
        <v>0</v>
      </c>
      <c r="J26" s="181">
        <f t="shared" si="5"/>
        <v>0</v>
      </c>
      <c r="K26" s="181">
        <f t="shared" si="5"/>
        <v>0</v>
      </c>
      <c r="L26" s="181">
        <f t="shared" si="5"/>
        <v>0</v>
      </c>
      <c r="M26" s="181">
        <f t="shared" si="5"/>
        <v>0</v>
      </c>
      <c r="N26" s="275">
        <f t="shared" si="5"/>
        <v>0</v>
      </c>
      <c r="O26" s="181"/>
      <c r="P26" s="181"/>
      <c r="Q26" s="181"/>
      <c r="R26" s="181"/>
      <c r="S26" s="181"/>
      <c r="T26" s="181"/>
      <c r="U26" s="181"/>
      <c r="V26" s="181"/>
      <c r="W26" s="181"/>
      <c r="X26" s="181"/>
      <c r="Y26" s="181"/>
      <c r="Z26" s="181"/>
    </row>
    <row r="27" spans="1:26" s="80" customFormat="1">
      <c r="A27" s="95" t="s">
        <v>326</v>
      </c>
      <c r="B27" s="181">
        <f t="shared" ref="B27:N29" si="6">B18-B9</f>
        <v>0</v>
      </c>
      <c r="C27" s="181">
        <f t="shared" si="6"/>
        <v>0</v>
      </c>
      <c r="D27" s="181">
        <f t="shared" si="6"/>
        <v>0</v>
      </c>
      <c r="E27" s="181">
        <f t="shared" si="6"/>
        <v>0</v>
      </c>
      <c r="F27" s="181">
        <f t="shared" si="6"/>
        <v>0</v>
      </c>
      <c r="G27" s="181">
        <f t="shared" si="6"/>
        <v>0</v>
      </c>
      <c r="H27" s="181">
        <f t="shared" si="6"/>
        <v>0</v>
      </c>
      <c r="I27" s="181">
        <f t="shared" si="6"/>
        <v>0</v>
      </c>
      <c r="J27" s="181">
        <f t="shared" si="6"/>
        <v>0</v>
      </c>
      <c r="K27" s="181">
        <f t="shared" si="6"/>
        <v>0</v>
      </c>
      <c r="L27" s="181">
        <f t="shared" si="6"/>
        <v>0</v>
      </c>
      <c r="M27" s="181">
        <f t="shared" si="6"/>
        <v>0</v>
      </c>
      <c r="N27" s="275">
        <f t="shared" si="6"/>
        <v>0</v>
      </c>
      <c r="O27" s="181"/>
      <c r="P27" s="181"/>
      <c r="Q27" s="181"/>
      <c r="R27" s="181"/>
      <c r="S27" s="181"/>
      <c r="T27" s="181"/>
      <c r="U27" s="181"/>
      <c r="V27" s="181"/>
      <c r="W27" s="181"/>
      <c r="X27" s="181"/>
      <c r="Y27" s="181"/>
      <c r="Z27" s="181"/>
    </row>
    <row r="28" spans="1:26" s="80" customFormat="1">
      <c r="A28" s="95" t="s">
        <v>325</v>
      </c>
      <c r="B28" s="181">
        <f t="shared" si="6"/>
        <v>0</v>
      </c>
      <c r="C28" s="181">
        <f t="shared" si="6"/>
        <v>0</v>
      </c>
      <c r="D28" s="181">
        <f t="shared" si="6"/>
        <v>0</v>
      </c>
      <c r="E28" s="181">
        <f t="shared" si="6"/>
        <v>0</v>
      </c>
      <c r="F28" s="181">
        <f t="shared" si="6"/>
        <v>0</v>
      </c>
      <c r="G28" s="181">
        <f t="shared" si="6"/>
        <v>0</v>
      </c>
      <c r="H28" s="181">
        <f t="shared" si="6"/>
        <v>0</v>
      </c>
      <c r="I28" s="181">
        <f t="shared" si="6"/>
        <v>0</v>
      </c>
      <c r="J28" s="181">
        <f t="shared" si="6"/>
        <v>0</v>
      </c>
      <c r="K28" s="181">
        <f t="shared" si="6"/>
        <v>0</v>
      </c>
      <c r="L28" s="181">
        <f t="shared" si="6"/>
        <v>0</v>
      </c>
      <c r="M28" s="181">
        <f t="shared" si="6"/>
        <v>0</v>
      </c>
      <c r="N28" s="275">
        <f t="shared" si="6"/>
        <v>0</v>
      </c>
      <c r="O28" s="181"/>
      <c r="P28" s="181"/>
      <c r="Q28" s="181"/>
      <c r="R28" s="181"/>
      <c r="S28" s="181"/>
      <c r="T28" s="181"/>
      <c r="U28" s="181"/>
      <c r="V28" s="181"/>
      <c r="W28" s="181"/>
      <c r="X28" s="181"/>
      <c r="Y28" s="181"/>
      <c r="Z28" s="181"/>
    </row>
    <row r="29" spans="1:26" s="80" customFormat="1" ht="13.5" thickBot="1">
      <c r="A29" s="95" t="s">
        <v>46</v>
      </c>
      <c r="B29" s="282">
        <f>B20-B11</f>
        <v>0</v>
      </c>
      <c r="C29" s="282">
        <f t="shared" si="6"/>
        <v>0</v>
      </c>
      <c r="D29" s="282">
        <f t="shared" si="6"/>
        <v>0</v>
      </c>
      <c r="E29" s="282">
        <f t="shared" si="6"/>
        <v>0</v>
      </c>
      <c r="F29" s="282">
        <f t="shared" si="6"/>
        <v>0</v>
      </c>
      <c r="G29" s="282">
        <f t="shared" si="6"/>
        <v>0</v>
      </c>
      <c r="H29" s="282">
        <f t="shared" si="6"/>
        <v>0</v>
      </c>
      <c r="I29" s="282">
        <f t="shared" si="6"/>
        <v>0</v>
      </c>
      <c r="J29" s="282">
        <f t="shared" si="6"/>
        <v>0</v>
      </c>
      <c r="K29" s="282">
        <f t="shared" si="6"/>
        <v>0</v>
      </c>
      <c r="L29" s="282">
        <f t="shared" si="6"/>
        <v>0</v>
      </c>
      <c r="M29" s="282">
        <f t="shared" si="6"/>
        <v>0</v>
      </c>
      <c r="N29" s="283">
        <f t="shared" si="6"/>
        <v>0</v>
      </c>
    </row>
    <row r="30" spans="1:26" s="80" customFormat="1">
      <c r="A30" s="95"/>
      <c r="B30" s="316"/>
      <c r="C30" s="279"/>
      <c r="D30" s="279"/>
      <c r="E30" s="279"/>
      <c r="F30" s="279"/>
      <c r="G30" s="279"/>
      <c r="H30" s="279"/>
      <c r="I30" s="279"/>
      <c r="J30" s="279"/>
      <c r="K30" s="279"/>
      <c r="L30" s="279"/>
      <c r="M30" s="279"/>
      <c r="N30" s="275"/>
    </row>
    <row r="31" spans="1:26" s="80" customFormat="1">
      <c r="A31" s="483" t="s">
        <v>159</v>
      </c>
      <c r="B31" s="279"/>
      <c r="C31" s="279"/>
      <c r="D31" s="279"/>
      <c r="E31" s="279"/>
      <c r="F31" s="279"/>
      <c r="G31" s="279"/>
      <c r="H31" s="279"/>
      <c r="I31" s="279"/>
      <c r="J31" s="279"/>
      <c r="K31" s="279"/>
      <c r="L31" s="279"/>
      <c r="M31" s="279"/>
      <c r="N31" s="275"/>
    </row>
    <row r="32" spans="1:26" s="80" customFormat="1">
      <c r="A32" s="95" t="s">
        <v>160</v>
      </c>
      <c r="B32" s="279">
        <f>-B29</f>
        <v>0</v>
      </c>
      <c r="C32" s="279">
        <f t="shared" ref="C32:L32" si="7">-C29</f>
        <v>0</v>
      </c>
      <c r="D32" s="279">
        <f t="shared" si="7"/>
        <v>0</v>
      </c>
      <c r="E32" s="279">
        <f t="shared" si="7"/>
        <v>0</v>
      </c>
      <c r="F32" s="279">
        <f t="shared" si="7"/>
        <v>0</v>
      </c>
      <c r="G32" s="279">
        <f t="shared" si="7"/>
        <v>0</v>
      </c>
      <c r="H32" s="279">
        <f t="shared" si="7"/>
        <v>0</v>
      </c>
      <c r="I32" s="279">
        <f t="shared" si="7"/>
        <v>0</v>
      </c>
      <c r="J32" s="279">
        <f t="shared" si="7"/>
        <v>0</v>
      </c>
      <c r="K32" s="279">
        <f t="shared" si="7"/>
        <v>0</v>
      </c>
      <c r="L32" s="279">
        <f t="shared" si="7"/>
        <v>0</v>
      </c>
      <c r="M32" s="279">
        <f>-M29</f>
        <v>0</v>
      </c>
      <c r="N32" s="275">
        <f>-N29</f>
        <v>0</v>
      </c>
      <c r="R32" s="536"/>
    </row>
    <row r="33" spans="1:18" s="80" customFormat="1">
      <c r="A33" s="95" t="s">
        <v>139</v>
      </c>
      <c r="B33" s="492">
        <f>Load!B6</f>
        <v>0</v>
      </c>
      <c r="C33" s="492">
        <f>Load!C6</f>
        <v>0</v>
      </c>
      <c r="D33" s="492">
        <f>Load!D6</f>
        <v>0</v>
      </c>
      <c r="E33" s="492">
        <f>Load!E6</f>
        <v>0</v>
      </c>
      <c r="F33" s="492">
        <f>Load!F6</f>
        <v>0</v>
      </c>
      <c r="G33" s="492">
        <f>Load!G6</f>
        <v>0</v>
      </c>
      <c r="H33" s="492">
        <f>Load!H6</f>
        <v>0</v>
      </c>
      <c r="I33" s="492">
        <f>Load!I6</f>
        <v>0</v>
      </c>
      <c r="J33" s="492">
        <f>Load!J6</f>
        <v>0</v>
      </c>
      <c r="K33" s="492">
        <f>Load!K6</f>
        <v>0</v>
      </c>
      <c r="L33" s="492">
        <f>Load!L6</f>
        <v>0</v>
      </c>
      <c r="M33" s="492">
        <f>Load!M6</f>
        <v>0</v>
      </c>
      <c r="N33" s="537">
        <f>AVERAGE(B33:M33)</f>
        <v>0</v>
      </c>
      <c r="R33" s="536"/>
    </row>
    <row r="34" spans="1:18" s="80" customFormat="1">
      <c r="A34" s="281" t="s">
        <v>161</v>
      </c>
      <c r="B34" s="317">
        <f>B32*B33</f>
        <v>0</v>
      </c>
      <c r="C34" s="317">
        <f t="shared" ref="C34:L34" si="8">C32*C33</f>
        <v>0</v>
      </c>
      <c r="D34" s="317">
        <f t="shared" si="8"/>
        <v>0</v>
      </c>
      <c r="E34" s="317">
        <f t="shared" si="8"/>
        <v>0</v>
      </c>
      <c r="F34" s="317">
        <f t="shared" si="8"/>
        <v>0</v>
      </c>
      <c r="G34" s="317">
        <f t="shared" si="8"/>
        <v>0</v>
      </c>
      <c r="H34" s="317">
        <f t="shared" si="8"/>
        <v>0</v>
      </c>
      <c r="I34" s="317">
        <f t="shared" si="8"/>
        <v>0</v>
      </c>
      <c r="J34" s="317">
        <f>J32*J33</f>
        <v>0</v>
      </c>
      <c r="K34" s="317">
        <f t="shared" si="8"/>
        <v>0</v>
      </c>
      <c r="L34" s="317">
        <f t="shared" si="8"/>
        <v>0</v>
      </c>
      <c r="M34" s="317">
        <f>M32*M33</f>
        <v>0</v>
      </c>
      <c r="N34" s="318">
        <f>SUM(B34:M34)</f>
        <v>0</v>
      </c>
      <c r="R34" s="536"/>
    </row>
    <row r="35" spans="1:18" s="80" customFormat="1">
      <c r="A35" s="281"/>
      <c r="B35" s="319"/>
      <c r="C35" s="319"/>
      <c r="D35" s="319"/>
      <c r="E35" s="319"/>
      <c r="F35" s="319"/>
      <c r="G35" s="319"/>
      <c r="H35" s="319"/>
      <c r="I35" s="319"/>
      <c r="J35" s="319"/>
      <c r="K35" s="319"/>
      <c r="L35" s="319"/>
      <c r="M35" s="319"/>
      <c r="N35" s="320"/>
      <c r="R35" s="536"/>
    </row>
    <row r="36" spans="1:18" s="365" customFormat="1">
      <c r="A36" s="538"/>
      <c r="B36" s="539" t="s">
        <v>163</v>
      </c>
      <c r="C36" s="540" t="str">
        <f>IF(N11 &gt;N20,"&gt;","&lt;")</f>
        <v>&lt;</v>
      </c>
      <c r="D36" s="501" t="s">
        <v>162</v>
      </c>
      <c r="E36" s="501"/>
      <c r="F36" s="501"/>
      <c r="G36" s="540" t="str">
        <f>IF(N11 &gt;N20,"MORE","LESS")</f>
        <v>LESS</v>
      </c>
      <c r="H36" s="501" t="s">
        <v>79</v>
      </c>
      <c r="I36" s="501"/>
      <c r="J36" s="540" t="str">
        <f>IF(N11 &gt;N20,"INCREASE","DECREASE")</f>
        <v>DECREASE</v>
      </c>
      <c r="K36" s="501" t="s">
        <v>164</v>
      </c>
      <c r="L36" s="541">
        <f>N34</f>
        <v>0</v>
      </c>
      <c r="M36" s="501"/>
      <c r="N36" s="542"/>
      <c r="R36" s="543"/>
    </row>
    <row r="37" spans="1:18" s="80" customFormat="1">
      <c r="A37" s="544"/>
      <c r="B37" s="316"/>
      <c r="C37" s="321"/>
      <c r="D37" s="545"/>
      <c r="E37" s="545"/>
      <c r="F37" s="545"/>
      <c r="G37" s="546"/>
      <c r="H37" s="545"/>
      <c r="I37" s="545"/>
      <c r="J37" s="546"/>
      <c r="K37" s="545"/>
      <c r="L37" s="547"/>
      <c r="M37" s="545"/>
      <c r="N37" s="542"/>
      <c r="R37" s="536"/>
    </row>
    <row r="38" spans="1:18" s="80" customFormat="1">
      <c r="A38" s="548" t="s">
        <v>169</v>
      </c>
      <c r="B38" s="322">
        <v>76.709999999999994</v>
      </c>
      <c r="C38" s="322">
        <f>B38</f>
        <v>76.709999999999994</v>
      </c>
      <c r="D38" s="322">
        <f t="shared" ref="D38:M38" si="9">C38</f>
        <v>76.709999999999994</v>
      </c>
      <c r="E38" s="322">
        <f t="shared" si="9"/>
        <v>76.709999999999994</v>
      </c>
      <c r="F38" s="322">
        <f t="shared" si="9"/>
        <v>76.709999999999994</v>
      </c>
      <c r="G38" s="322">
        <f t="shared" si="9"/>
        <v>76.709999999999994</v>
      </c>
      <c r="H38" s="322">
        <f t="shared" si="9"/>
        <v>76.709999999999994</v>
      </c>
      <c r="I38" s="322">
        <f t="shared" si="9"/>
        <v>76.709999999999994</v>
      </c>
      <c r="J38" s="322">
        <f t="shared" si="9"/>
        <v>76.709999999999994</v>
      </c>
      <c r="K38" s="322">
        <f t="shared" si="9"/>
        <v>76.709999999999994</v>
      </c>
      <c r="L38" s="322">
        <f t="shared" si="9"/>
        <v>76.709999999999994</v>
      </c>
      <c r="M38" s="322">
        <f t="shared" si="9"/>
        <v>76.709999999999994</v>
      </c>
      <c r="N38" s="537">
        <f>AVERAGE(B38:M38)</f>
        <v>76.710000000000008</v>
      </c>
      <c r="R38" s="536"/>
    </row>
    <row r="39" spans="1:18" s="80" customFormat="1">
      <c r="A39" s="548" t="s">
        <v>170</v>
      </c>
      <c r="B39" s="549">
        <f>B38-B33</f>
        <v>76.709999999999994</v>
      </c>
      <c r="C39" s="549">
        <f>C38-C33</f>
        <v>76.709999999999994</v>
      </c>
      <c r="D39" s="549">
        <f>D38-D33</f>
        <v>76.709999999999994</v>
      </c>
      <c r="E39" s="549">
        <f t="shared" ref="E39:K39" si="10">E38-E33</f>
        <v>76.709999999999994</v>
      </c>
      <c r="F39" s="549">
        <f t="shared" si="10"/>
        <v>76.709999999999994</v>
      </c>
      <c r="G39" s="549">
        <f t="shared" si="10"/>
        <v>76.709999999999994</v>
      </c>
      <c r="H39" s="549">
        <f t="shared" si="10"/>
        <v>76.709999999999994</v>
      </c>
      <c r="I39" s="549">
        <f t="shared" si="10"/>
        <v>76.709999999999994</v>
      </c>
      <c r="J39" s="549">
        <f t="shared" si="10"/>
        <v>76.709999999999994</v>
      </c>
      <c r="K39" s="549">
        <f t="shared" si="10"/>
        <v>76.709999999999994</v>
      </c>
      <c r="L39" s="549">
        <f>L38-L33</f>
        <v>76.709999999999994</v>
      </c>
      <c r="M39" s="549">
        <f>M38-M33</f>
        <v>76.709999999999994</v>
      </c>
      <c r="N39" s="550">
        <f>N38-N33</f>
        <v>76.710000000000008</v>
      </c>
      <c r="R39" s="536"/>
    </row>
    <row r="40" spans="1:18" s="80" customFormat="1">
      <c r="A40" s="281" t="s">
        <v>171</v>
      </c>
      <c r="B40" s="317">
        <f>B39*B26</f>
        <v>0</v>
      </c>
      <c r="C40" s="317">
        <f t="shared" ref="C40:M40" si="11">C39*C26</f>
        <v>0</v>
      </c>
      <c r="D40" s="317">
        <f t="shared" si="11"/>
        <v>0</v>
      </c>
      <c r="E40" s="317">
        <f t="shared" si="11"/>
        <v>0</v>
      </c>
      <c r="F40" s="317">
        <f t="shared" si="11"/>
        <v>0</v>
      </c>
      <c r="G40" s="317">
        <f t="shared" si="11"/>
        <v>0</v>
      </c>
      <c r="H40" s="317">
        <f t="shared" si="11"/>
        <v>0</v>
      </c>
      <c r="I40" s="317">
        <f t="shared" si="11"/>
        <v>0</v>
      </c>
      <c r="J40" s="317">
        <f t="shared" si="11"/>
        <v>0</v>
      </c>
      <c r="K40" s="317">
        <f t="shared" si="11"/>
        <v>0</v>
      </c>
      <c r="L40" s="317">
        <f t="shared" si="11"/>
        <v>0</v>
      </c>
      <c r="M40" s="317">
        <f t="shared" si="11"/>
        <v>0</v>
      </c>
      <c r="N40" s="318">
        <f>SUM(B40:M40)</f>
        <v>0</v>
      </c>
      <c r="R40" s="536"/>
    </row>
    <row r="41" spans="1:18" s="80" customFormat="1">
      <c r="A41" s="544"/>
      <c r="B41" s="551"/>
      <c r="C41" s="546"/>
      <c r="D41" s="545"/>
      <c r="E41" s="545"/>
      <c r="F41" s="545"/>
      <c r="G41" s="546"/>
      <c r="H41" s="545"/>
      <c r="I41" s="545"/>
      <c r="J41" s="546"/>
      <c r="K41" s="545"/>
      <c r="L41" s="547"/>
      <c r="M41" s="545"/>
      <c r="N41" s="542"/>
      <c r="R41" s="536"/>
    </row>
    <row r="42" spans="1:18" s="498" customFormat="1">
      <c r="A42" s="538"/>
      <c r="B42" s="539" t="s">
        <v>172</v>
      </c>
      <c r="C42" s="540" t="str">
        <f>IF(N8 &gt;N17,"&gt;","&lt;")</f>
        <v>&lt;</v>
      </c>
      <c r="D42" s="501" t="s">
        <v>174</v>
      </c>
      <c r="E42" s="501"/>
      <c r="F42" s="501"/>
      <c r="G42" s="540" t="str">
        <f>IF(N17&gt;N8,"MORE","LESS")</f>
        <v>LESS</v>
      </c>
      <c r="H42" s="501" t="s">
        <v>173</v>
      </c>
      <c r="I42" s="501"/>
      <c r="J42" s="540" t="str">
        <f>IF(N40&gt;0,"INCREASE","DECREASE")</f>
        <v>DECREASE</v>
      </c>
      <c r="K42" s="501" t="s">
        <v>164</v>
      </c>
      <c r="L42" s="541">
        <f>N40</f>
        <v>0</v>
      </c>
      <c r="M42" s="501" t="s">
        <v>175</v>
      </c>
      <c r="N42" s="552"/>
      <c r="O42" s="540" t="str">
        <f>IF(N38&gt;N33,"HIGHER","LOWER")</f>
        <v>HIGHER</v>
      </c>
      <c r="P42" s="498" t="s">
        <v>176</v>
      </c>
    </row>
    <row r="43" spans="1:18" s="80" customFormat="1">
      <c r="A43" s="544"/>
      <c r="B43" s="551"/>
      <c r="C43" s="546"/>
      <c r="D43" s="545"/>
      <c r="E43" s="545"/>
      <c r="F43" s="545"/>
      <c r="G43" s="546"/>
      <c r="H43" s="545"/>
      <c r="I43" s="545"/>
      <c r="J43" s="546"/>
      <c r="K43" s="545"/>
      <c r="L43" s="547"/>
      <c r="M43" s="545"/>
      <c r="N43" s="542"/>
    </row>
    <row r="44" spans="1:18" s="80" customFormat="1">
      <c r="A44" s="548" t="s">
        <v>339</v>
      </c>
      <c r="B44" s="322">
        <v>42.3</v>
      </c>
      <c r="C44" s="322">
        <v>42.3</v>
      </c>
      <c r="D44" s="322">
        <v>42.3</v>
      </c>
      <c r="E44" s="322">
        <v>42.3</v>
      </c>
      <c r="F44" s="322">
        <v>42.3</v>
      </c>
      <c r="G44" s="322">
        <v>42.3</v>
      </c>
      <c r="H44" s="322">
        <v>42.3</v>
      </c>
      <c r="I44" s="322">
        <v>42.3</v>
      </c>
      <c r="J44" s="322">
        <v>42.3</v>
      </c>
      <c r="K44" s="322">
        <v>42.3</v>
      </c>
      <c r="L44" s="322">
        <v>42.3</v>
      </c>
      <c r="M44" s="322">
        <v>42.3</v>
      </c>
      <c r="N44" s="537">
        <f>AVERAGE(B44:M44)</f>
        <v>42.300000000000004</v>
      </c>
    </row>
    <row r="45" spans="1:18" s="80" customFormat="1">
      <c r="A45" s="548" t="s">
        <v>170</v>
      </c>
      <c r="B45" s="549">
        <f>B44-B33</f>
        <v>42.3</v>
      </c>
      <c r="C45" s="549">
        <f>C44-C33</f>
        <v>42.3</v>
      </c>
      <c r="D45" s="549">
        <f t="shared" ref="D45:M45" si="12">D44-D33</f>
        <v>42.3</v>
      </c>
      <c r="E45" s="549">
        <f t="shared" si="12"/>
        <v>42.3</v>
      </c>
      <c r="F45" s="549">
        <f t="shared" si="12"/>
        <v>42.3</v>
      </c>
      <c r="G45" s="549">
        <f t="shared" si="12"/>
        <v>42.3</v>
      </c>
      <c r="H45" s="549">
        <f t="shared" si="12"/>
        <v>42.3</v>
      </c>
      <c r="I45" s="549">
        <f t="shared" si="12"/>
        <v>42.3</v>
      </c>
      <c r="J45" s="549">
        <f t="shared" si="12"/>
        <v>42.3</v>
      </c>
      <c r="K45" s="549">
        <f t="shared" si="12"/>
        <v>42.3</v>
      </c>
      <c r="L45" s="549">
        <f t="shared" si="12"/>
        <v>42.3</v>
      </c>
      <c r="M45" s="549">
        <f t="shared" si="12"/>
        <v>42.3</v>
      </c>
      <c r="N45" s="550">
        <f>AVERAGE(B45:M45)</f>
        <v>42.300000000000004</v>
      </c>
    </row>
    <row r="46" spans="1:18" s="80" customFormat="1">
      <c r="A46" s="281" t="s">
        <v>171</v>
      </c>
      <c r="B46" s="317">
        <f>B45*B27</f>
        <v>0</v>
      </c>
      <c r="C46" s="317">
        <f t="shared" ref="C46:M46" si="13">C45*C27</f>
        <v>0</v>
      </c>
      <c r="D46" s="317">
        <f t="shared" si="13"/>
        <v>0</v>
      </c>
      <c r="E46" s="317">
        <f t="shared" si="13"/>
        <v>0</v>
      </c>
      <c r="F46" s="317">
        <f t="shared" si="13"/>
        <v>0</v>
      </c>
      <c r="G46" s="317">
        <f t="shared" si="13"/>
        <v>0</v>
      </c>
      <c r="H46" s="317">
        <f t="shared" si="13"/>
        <v>0</v>
      </c>
      <c r="I46" s="317">
        <f t="shared" si="13"/>
        <v>0</v>
      </c>
      <c r="J46" s="317">
        <f t="shared" si="13"/>
        <v>0</v>
      </c>
      <c r="K46" s="317">
        <f t="shared" si="13"/>
        <v>0</v>
      </c>
      <c r="L46" s="317">
        <f t="shared" si="13"/>
        <v>0</v>
      </c>
      <c r="M46" s="317">
        <f t="shared" si="13"/>
        <v>0</v>
      </c>
      <c r="N46" s="318">
        <f>SUM(B46:M46)</f>
        <v>0</v>
      </c>
    </row>
    <row r="47" spans="1:18" s="80" customFormat="1">
      <c r="A47" s="544"/>
      <c r="B47" s="551"/>
      <c r="C47" s="546"/>
      <c r="D47" s="545"/>
      <c r="E47" s="545"/>
      <c r="F47" s="545"/>
      <c r="G47" s="546"/>
      <c r="H47" s="545"/>
      <c r="I47" s="545"/>
      <c r="J47" s="546"/>
      <c r="K47" s="545"/>
      <c r="L47" s="547"/>
      <c r="M47" s="545"/>
      <c r="N47" s="542"/>
    </row>
    <row r="48" spans="1:18" s="498" customFormat="1">
      <c r="A48" s="538"/>
      <c r="B48" s="539" t="s">
        <v>338</v>
      </c>
      <c r="C48" s="540" t="str">
        <f>IF(N9 &gt;N18,"&gt;","&lt;")</f>
        <v>&lt;</v>
      </c>
      <c r="D48" s="501" t="s">
        <v>174</v>
      </c>
      <c r="E48" s="501"/>
      <c r="F48" s="501"/>
      <c r="G48" s="540" t="str">
        <f>IF(N18&gt;N9,"MORE","LESS")</f>
        <v>LESS</v>
      </c>
      <c r="H48" s="501" t="s">
        <v>337</v>
      </c>
      <c r="I48" s="501"/>
      <c r="J48" s="540" t="str">
        <f>IF(N46&gt;0,"INCREASE","DECREASE")</f>
        <v>DECREASE</v>
      </c>
      <c r="K48" s="501" t="s">
        <v>164</v>
      </c>
      <c r="L48" s="541">
        <f>N46</f>
        <v>0</v>
      </c>
      <c r="M48" s="501" t="s">
        <v>336</v>
      </c>
      <c r="N48" s="552"/>
      <c r="O48" s="540" t="str">
        <f>IF(N44&gt;N33,"HIGHER","LOWER")</f>
        <v>HIGHER</v>
      </c>
      <c r="P48" s="498" t="s">
        <v>176</v>
      </c>
    </row>
    <row r="49" spans="1:16" s="80" customFormat="1">
      <c r="A49" s="544"/>
      <c r="B49" s="551"/>
      <c r="C49" s="546"/>
      <c r="D49" s="545"/>
      <c r="E49" s="545"/>
      <c r="F49" s="545"/>
      <c r="G49" s="546"/>
      <c r="H49" s="545"/>
      <c r="I49" s="545"/>
      <c r="J49" s="546"/>
      <c r="K49" s="545"/>
      <c r="L49" s="547"/>
      <c r="M49" s="545"/>
      <c r="N49" s="542"/>
    </row>
    <row r="50" spans="1:16" s="80" customFormat="1">
      <c r="A50" s="548" t="s">
        <v>335</v>
      </c>
      <c r="B50" s="455">
        <v>26.72</v>
      </c>
      <c r="C50" s="455">
        <v>26.72</v>
      </c>
      <c r="D50" s="455">
        <v>26.72</v>
      </c>
      <c r="E50" s="455">
        <v>26.72</v>
      </c>
      <c r="F50" s="455">
        <v>26.72</v>
      </c>
      <c r="G50" s="455">
        <v>26.72</v>
      </c>
      <c r="H50" s="455">
        <v>26.72</v>
      </c>
      <c r="I50" s="455">
        <v>26.72</v>
      </c>
      <c r="J50" s="455">
        <v>26.72</v>
      </c>
      <c r="K50" s="455">
        <v>26.72</v>
      </c>
      <c r="L50" s="455">
        <v>26.72</v>
      </c>
      <c r="M50" s="455">
        <v>26.72</v>
      </c>
      <c r="N50" s="537">
        <f>AVERAGE(B50:M50)</f>
        <v>26.72</v>
      </c>
    </row>
    <row r="51" spans="1:16" s="80" customFormat="1">
      <c r="A51" s="548" t="s">
        <v>170</v>
      </c>
      <c r="B51" s="549">
        <f>B50-B33</f>
        <v>26.72</v>
      </c>
      <c r="C51" s="549">
        <f>C50-C33</f>
        <v>26.72</v>
      </c>
      <c r="D51" s="549">
        <f t="shared" ref="D51:M51" si="14">D50-D33</f>
        <v>26.72</v>
      </c>
      <c r="E51" s="549">
        <f t="shared" si="14"/>
        <v>26.72</v>
      </c>
      <c r="F51" s="549">
        <f t="shared" si="14"/>
        <v>26.72</v>
      </c>
      <c r="G51" s="549">
        <f t="shared" si="14"/>
        <v>26.72</v>
      </c>
      <c r="H51" s="549">
        <f t="shared" si="14"/>
        <v>26.72</v>
      </c>
      <c r="I51" s="549">
        <f t="shared" si="14"/>
        <v>26.72</v>
      </c>
      <c r="J51" s="549">
        <f t="shared" si="14"/>
        <v>26.72</v>
      </c>
      <c r="K51" s="549">
        <f t="shared" si="14"/>
        <v>26.72</v>
      </c>
      <c r="L51" s="549">
        <f t="shared" si="14"/>
        <v>26.72</v>
      </c>
      <c r="M51" s="549">
        <f t="shared" si="14"/>
        <v>26.72</v>
      </c>
      <c r="N51" s="537">
        <f>AVERAGE(B51:M51)</f>
        <v>26.72</v>
      </c>
    </row>
    <row r="52" spans="1:16" s="80" customFormat="1">
      <c r="A52" s="281" t="s">
        <v>171</v>
      </c>
      <c r="B52" s="317">
        <f>B51*B28</f>
        <v>0</v>
      </c>
      <c r="C52" s="317">
        <f>C51*C28</f>
        <v>0</v>
      </c>
      <c r="D52" s="317">
        <f t="shared" ref="D52:M52" si="15">D51*D28</f>
        <v>0</v>
      </c>
      <c r="E52" s="317">
        <f t="shared" si="15"/>
        <v>0</v>
      </c>
      <c r="F52" s="317">
        <f t="shared" si="15"/>
        <v>0</v>
      </c>
      <c r="G52" s="317">
        <f t="shared" si="15"/>
        <v>0</v>
      </c>
      <c r="H52" s="317">
        <f t="shared" si="15"/>
        <v>0</v>
      </c>
      <c r="I52" s="317">
        <f t="shared" si="15"/>
        <v>0</v>
      </c>
      <c r="J52" s="317">
        <f t="shared" si="15"/>
        <v>0</v>
      </c>
      <c r="K52" s="317">
        <f t="shared" si="15"/>
        <v>0</v>
      </c>
      <c r="L52" s="317">
        <f t="shared" si="15"/>
        <v>0</v>
      </c>
      <c r="M52" s="317">
        <f t="shared" si="15"/>
        <v>0</v>
      </c>
      <c r="N52" s="318">
        <f>SUM(B52:M52)</f>
        <v>0</v>
      </c>
    </row>
    <row r="53" spans="1:16" s="80" customFormat="1">
      <c r="A53" s="544"/>
      <c r="B53" s="551"/>
      <c r="C53" s="546"/>
      <c r="D53" s="545"/>
      <c r="E53" s="545"/>
      <c r="F53" s="545"/>
      <c r="G53" s="546"/>
      <c r="H53" s="545"/>
      <c r="I53" s="545"/>
      <c r="J53" s="546"/>
      <c r="K53" s="545"/>
      <c r="L53" s="547"/>
      <c r="M53" s="545"/>
      <c r="N53" s="542"/>
    </row>
    <row r="54" spans="1:16" s="498" customFormat="1">
      <c r="A54" s="538"/>
      <c r="B54" s="539" t="s">
        <v>334</v>
      </c>
      <c r="C54" s="540" t="str">
        <f>IF(N10 &gt;N19,"&gt;","&lt;")</f>
        <v>&lt;</v>
      </c>
      <c r="D54" s="501" t="s">
        <v>174</v>
      </c>
      <c r="E54" s="501"/>
      <c r="F54" s="501"/>
      <c r="G54" s="540" t="str">
        <f>IF(N19&gt;N10,"MORE","LESS")</f>
        <v>LESS</v>
      </c>
      <c r="H54" s="501" t="s">
        <v>333</v>
      </c>
      <c r="I54" s="501"/>
      <c r="J54" s="540" t="str">
        <f>IF(N52&gt;0,"INCREASE","DECREASE")</f>
        <v>DECREASE</v>
      </c>
      <c r="K54" s="501" t="s">
        <v>164</v>
      </c>
      <c r="L54" s="541">
        <f>N52</f>
        <v>0</v>
      </c>
      <c r="M54" s="501" t="s">
        <v>332</v>
      </c>
      <c r="N54" s="552"/>
      <c r="O54" s="540" t="str">
        <f>IF(N50&gt;N33,"HIGHER","LOWER")</f>
        <v>HIGHER</v>
      </c>
      <c r="P54" s="498" t="s">
        <v>176</v>
      </c>
    </row>
    <row r="55" spans="1:16" s="80" customFormat="1">
      <c r="A55" s="544"/>
      <c r="B55" s="551"/>
      <c r="C55" s="546"/>
      <c r="D55" s="545"/>
      <c r="E55" s="545"/>
      <c r="F55" s="545"/>
      <c r="G55" s="546"/>
      <c r="H55" s="545"/>
      <c r="I55" s="545"/>
      <c r="J55" s="546"/>
      <c r="K55" s="545"/>
      <c r="L55" s="547"/>
      <c r="M55" s="545"/>
      <c r="N55" s="542"/>
    </row>
    <row r="56" spans="1:16" s="80" customFormat="1">
      <c r="A56" s="538"/>
      <c r="B56" s="539"/>
      <c r="C56" s="540"/>
      <c r="D56" s="501"/>
      <c r="E56" s="501"/>
      <c r="F56" s="501"/>
      <c r="G56" s="540"/>
      <c r="H56" s="501"/>
      <c r="I56" s="501"/>
      <c r="J56" s="540"/>
      <c r="K56" s="501"/>
      <c r="L56" s="541"/>
      <c r="M56" s="501"/>
      <c r="N56" s="552"/>
      <c r="O56" s="540"/>
      <c r="P56" s="498"/>
    </row>
    <row r="57" spans="1:16" s="80" customFormat="1">
      <c r="A57" s="95" t="s">
        <v>182</v>
      </c>
      <c r="B57" s="553">
        <f>B23*'Wind integration'!B19</f>
        <v>0</v>
      </c>
      <c r="C57" s="553">
        <f>C23*'Wind integration'!C19</f>
        <v>0</v>
      </c>
      <c r="D57" s="553">
        <f>D23*'Wind integration'!D19</f>
        <v>0</v>
      </c>
      <c r="E57" s="553">
        <f>E23*'Wind integration'!E19</f>
        <v>0</v>
      </c>
      <c r="F57" s="553">
        <f>F23*'Wind integration'!F19</f>
        <v>0</v>
      </c>
      <c r="G57" s="554">
        <f>G23*'Wind integration'!G27</f>
        <v>0</v>
      </c>
      <c r="H57" s="554">
        <f>H23*'Wind integration'!H27</f>
        <v>0</v>
      </c>
      <c r="I57" s="554">
        <f>I23*'Wind integration'!I27</f>
        <v>0</v>
      </c>
      <c r="J57" s="554">
        <f>J23*'Wind integration'!J27</f>
        <v>0</v>
      </c>
      <c r="K57" s="554">
        <f>K23*'Wind integration'!K27</f>
        <v>0</v>
      </c>
      <c r="L57" s="554">
        <f>L23*'Wind integration'!L27</f>
        <v>0</v>
      </c>
      <c r="M57" s="553">
        <f>M23*'Wind integration'!M27</f>
        <v>0</v>
      </c>
      <c r="N57" s="555">
        <f t="shared" ref="N57:N59" si="16">SUM(B57:M57)</f>
        <v>0</v>
      </c>
      <c r="O57" s="540"/>
      <c r="P57" s="498"/>
    </row>
    <row r="58" spans="1:16">
      <c r="A58" s="95" t="s">
        <v>183</v>
      </c>
      <c r="B58" s="553">
        <f>B24*'Wind integration'!B20</f>
        <v>0</v>
      </c>
      <c r="C58" s="553">
        <f>C24*'Wind integration'!C20</f>
        <v>0</v>
      </c>
      <c r="D58" s="553">
        <f>D24*'Wind integration'!D20</f>
        <v>0</v>
      </c>
      <c r="E58" s="553">
        <f>E24*'Wind integration'!E20</f>
        <v>0</v>
      </c>
      <c r="F58" s="553">
        <f>F24*'Wind integration'!F20</f>
        <v>0</v>
      </c>
      <c r="G58" s="554">
        <f>G24*'Wind integration'!G28</f>
        <v>0</v>
      </c>
      <c r="H58" s="554">
        <f>H24*'Wind integration'!H28</f>
        <v>0</v>
      </c>
      <c r="I58" s="554">
        <f>I24*'Wind integration'!I28</f>
        <v>0</v>
      </c>
      <c r="J58" s="554">
        <f>J24*'Wind integration'!J28</f>
        <v>0</v>
      </c>
      <c r="K58" s="554">
        <f>K24*'Wind integration'!K28</f>
        <v>0</v>
      </c>
      <c r="L58" s="554">
        <f>L24*'Wind integration'!L28</f>
        <v>0</v>
      </c>
      <c r="M58" s="553">
        <f>M24*'Wind integration'!M28</f>
        <v>0</v>
      </c>
      <c r="N58" s="555">
        <f t="shared" si="16"/>
        <v>0</v>
      </c>
    </row>
    <row r="59" spans="1:16" s="80" customFormat="1">
      <c r="A59" s="281" t="s">
        <v>184</v>
      </c>
      <c r="B59" s="317">
        <f>B57+B58</f>
        <v>0</v>
      </c>
      <c r="C59" s="317">
        <f t="shared" ref="C59:M59" si="17">C57+C58</f>
        <v>0</v>
      </c>
      <c r="D59" s="317">
        <f t="shared" si="17"/>
        <v>0</v>
      </c>
      <c r="E59" s="317">
        <f t="shared" si="17"/>
        <v>0</v>
      </c>
      <c r="F59" s="317">
        <f t="shared" si="17"/>
        <v>0</v>
      </c>
      <c r="G59" s="317">
        <f t="shared" si="17"/>
        <v>0</v>
      </c>
      <c r="H59" s="317">
        <f t="shared" si="17"/>
        <v>0</v>
      </c>
      <c r="I59" s="317">
        <f t="shared" si="17"/>
        <v>0</v>
      </c>
      <c r="J59" s="317">
        <f t="shared" si="17"/>
        <v>0</v>
      </c>
      <c r="K59" s="317">
        <f t="shared" si="17"/>
        <v>0</v>
      </c>
      <c r="L59" s="317">
        <f t="shared" si="17"/>
        <v>0</v>
      </c>
      <c r="M59" s="317">
        <f t="shared" si="17"/>
        <v>0</v>
      </c>
      <c r="N59" s="318">
        <f t="shared" si="16"/>
        <v>0</v>
      </c>
    </row>
    <row r="60" spans="1:16">
      <c r="A60" s="556"/>
      <c r="N60" s="432"/>
    </row>
    <row r="61" spans="1:16">
      <c r="A61" s="538"/>
      <c r="B61" s="539" t="s">
        <v>185</v>
      </c>
      <c r="C61" s="540" t="str">
        <f>IF(N5+N6 &gt;N14+N15,"&gt;","&lt;")</f>
        <v>&lt;</v>
      </c>
      <c r="D61" s="501" t="s">
        <v>174</v>
      </c>
      <c r="E61" s="501"/>
      <c r="F61" s="501"/>
      <c r="G61" s="540" t="str">
        <f>IF(N5+N6&lt;N14+N15,"MORE","LESS")</f>
        <v>LESS</v>
      </c>
      <c r="H61" s="501" t="s">
        <v>186</v>
      </c>
      <c r="I61" s="501"/>
      <c r="J61" s="540" t="str">
        <f>IF(G61="MORE","INCREASE","DECREASE")</f>
        <v>DECREASE</v>
      </c>
      <c r="K61" s="501" t="s">
        <v>164</v>
      </c>
      <c r="L61" s="541">
        <f>N59</f>
        <v>0</v>
      </c>
      <c r="N61" s="432"/>
    </row>
    <row r="62" spans="1:16">
      <c r="B62" s="557"/>
      <c r="C62" s="557"/>
      <c r="D62" s="557"/>
      <c r="E62" s="557"/>
      <c r="F62" s="557"/>
      <c r="G62" s="557"/>
      <c r="H62" s="557"/>
      <c r="I62" s="557"/>
      <c r="J62" s="557"/>
      <c r="K62" s="557"/>
      <c r="L62" s="557"/>
      <c r="M62" s="557"/>
      <c r="N62" s="558"/>
    </row>
    <row r="63" spans="1:16" s="80" customFormat="1" ht="15">
      <c r="A63" s="323" t="s">
        <v>187</v>
      </c>
      <c r="B63" s="324">
        <v>-8819841.7489586677</v>
      </c>
      <c r="C63" s="324">
        <v>2622603.4004851184</v>
      </c>
      <c r="D63" s="324">
        <v>-3931643.3852268741</v>
      </c>
      <c r="E63" s="324">
        <v>3102545.2486891295</v>
      </c>
      <c r="F63" s="324">
        <v>1750033.1375371332</v>
      </c>
      <c r="G63" s="324">
        <v>27789.004144867788</v>
      </c>
      <c r="H63" s="324">
        <v>-3312005.5298382039</v>
      </c>
      <c r="I63" s="324">
        <v>-1737320.2789143033</v>
      </c>
      <c r="J63" s="324">
        <v>1379880.8918986081</v>
      </c>
      <c r="K63" s="324">
        <v>-1970850.693583857</v>
      </c>
      <c r="L63" s="324">
        <v>-380458.74947147258</v>
      </c>
      <c r="M63" s="324">
        <v>-3473021.4891893617</v>
      </c>
      <c r="N63" s="325">
        <f t="shared" ref="C63:N63" si="18">N34+N40+N46+N52+N59</f>
        <v>0</v>
      </c>
    </row>
    <row r="64" spans="1:16">
      <c r="B64" s="559"/>
      <c r="C64" s="559"/>
      <c r="D64" s="559"/>
      <c r="E64" s="559"/>
      <c r="F64" s="559"/>
      <c r="G64" s="559"/>
      <c r="H64" s="559"/>
      <c r="I64" s="559"/>
      <c r="J64" s="559"/>
      <c r="K64" s="559"/>
      <c r="L64" s="559"/>
      <c r="M64" s="559"/>
      <c r="N64" s="560"/>
    </row>
    <row r="65" spans="1:14">
      <c r="A65" s="538"/>
      <c r="B65" s="539"/>
      <c r="C65" s="540"/>
      <c r="D65" s="501"/>
      <c r="E65" s="501"/>
      <c r="F65" s="501"/>
      <c r="G65" s="540"/>
      <c r="H65" s="501"/>
      <c r="I65" s="501"/>
      <c r="J65" s="540"/>
      <c r="K65" s="501"/>
      <c r="L65" s="541"/>
      <c r="N65" s="432"/>
    </row>
  </sheetData>
  <pageMargins left="0.7" right="0.7" top="0.75" bottom="0.75" header="0.3" footer="0.3"/>
  <pageSetup scale="56" orientation="landscape" r:id="rId1"/>
  <customProperties>
    <customPr name="_pios_id" r:id="rId2"/>
  </customProperties>
  <drawing r:id="rId3"/>
  <legacy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P30"/>
  <sheetViews>
    <sheetView zoomScale="90" zoomScaleNormal="90" workbookViewId="0">
      <selection activeCell="P11" sqref="P11:P12"/>
    </sheetView>
  </sheetViews>
  <sheetFormatPr defaultColWidth="8.85546875" defaultRowHeight="12.75"/>
  <cols>
    <col min="1" max="1" width="24.85546875" style="326" customWidth="1"/>
    <col min="2" max="7" width="12.5703125" style="326" bestFit="1" customWidth="1"/>
    <col min="8" max="9" width="11.5703125" style="326" bestFit="1" customWidth="1"/>
    <col min="10" max="13" width="12.5703125" style="326" bestFit="1" customWidth="1"/>
    <col min="14" max="14" width="8.85546875" style="326"/>
    <col min="15" max="16" width="14.7109375" style="326" bestFit="1" customWidth="1"/>
    <col min="17" max="16384" width="8.85546875" style="326"/>
  </cols>
  <sheetData>
    <row r="1" spans="1:16" ht="15.75">
      <c r="A1" s="295" t="s">
        <v>157</v>
      </c>
    </row>
    <row r="2" spans="1:16">
      <c r="A2" s="302" t="s">
        <v>158</v>
      </c>
    </row>
    <row r="5" spans="1:16">
      <c r="A5" s="327"/>
    </row>
    <row r="6" spans="1:16">
      <c r="B6" s="328" t="s">
        <v>61</v>
      </c>
      <c r="C6" s="328" t="s">
        <v>62</v>
      </c>
      <c r="D6" s="328" t="s">
        <v>63</v>
      </c>
      <c r="E6" s="328" t="s">
        <v>64</v>
      </c>
      <c r="F6" s="328" t="s">
        <v>65</v>
      </c>
      <c r="G6" s="328" t="s">
        <v>66</v>
      </c>
      <c r="H6" s="328" t="s">
        <v>67</v>
      </c>
      <c r="I6" s="328" t="s">
        <v>68</v>
      </c>
      <c r="J6" s="328" t="s">
        <v>69</v>
      </c>
      <c r="K6" s="328" t="s">
        <v>70</v>
      </c>
      <c r="L6" s="328" t="s">
        <v>71</v>
      </c>
      <c r="M6" s="328" t="s">
        <v>72</v>
      </c>
      <c r="P6" s="328" t="s">
        <v>382</v>
      </c>
    </row>
    <row r="7" spans="1:16">
      <c r="A7" s="11" t="s">
        <v>43</v>
      </c>
      <c r="B7" s="181"/>
      <c r="C7" s="181"/>
      <c r="D7" s="181"/>
      <c r="E7" s="181"/>
      <c r="F7" s="181"/>
      <c r="G7" s="181"/>
      <c r="H7" s="181"/>
      <c r="I7" s="181"/>
      <c r="J7" s="181"/>
      <c r="K7" s="181"/>
      <c r="L7" s="181"/>
      <c r="M7" s="181"/>
    </row>
    <row r="8" spans="1:16">
      <c r="A8" s="11" t="s">
        <v>44</v>
      </c>
      <c r="B8" s="181"/>
      <c r="C8" s="181"/>
      <c r="D8" s="181"/>
      <c r="E8" s="181"/>
      <c r="F8" s="181"/>
      <c r="G8" s="181"/>
      <c r="H8" s="181"/>
      <c r="I8" s="181"/>
      <c r="J8" s="181"/>
      <c r="K8" s="181"/>
      <c r="L8" s="181"/>
      <c r="M8" s="181"/>
    </row>
    <row r="9" spans="1:16">
      <c r="A9" s="11" t="s">
        <v>58</v>
      </c>
      <c r="B9" s="181"/>
      <c r="C9" s="181"/>
      <c r="D9" s="181"/>
      <c r="E9" s="181"/>
      <c r="F9" s="181"/>
      <c r="G9" s="181"/>
      <c r="H9" s="181"/>
      <c r="I9" s="181"/>
      <c r="J9" s="181"/>
      <c r="K9" s="181"/>
      <c r="L9" s="181"/>
      <c r="M9" s="181"/>
    </row>
    <row r="10" spans="1:16">
      <c r="A10" s="11" t="s">
        <v>155</v>
      </c>
      <c r="B10" s="181"/>
      <c r="C10" s="181"/>
      <c r="D10" s="181"/>
      <c r="E10" s="181"/>
      <c r="F10" s="181"/>
      <c r="G10" s="181"/>
      <c r="H10" s="181"/>
      <c r="I10" s="181"/>
      <c r="J10" s="181"/>
      <c r="K10" s="181"/>
      <c r="L10" s="181"/>
      <c r="M10" s="181"/>
    </row>
    <row r="11" spans="1:16">
      <c r="A11" s="11" t="s">
        <v>326</v>
      </c>
      <c r="B11" s="181"/>
      <c r="C11" s="181"/>
      <c r="D11" s="181"/>
      <c r="E11" s="181"/>
      <c r="F11" s="181"/>
      <c r="G11" s="181"/>
      <c r="H11" s="181"/>
      <c r="I11" s="181"/>
      <c r="J11" s="181"/>
      <c r="K11" s="181"/>
      <c r="L11" s="181"/>
      <c r="M11" s="181"/>
      <c r="O11" s="329">
        <f>SUM(B11:M11)</f>
        <v>0</v>
      </c>
      <c r="P11" s="329"/>
    </row>
    <row r="12" spans="1:16">
      <c r="A12" s="11" t="s">
        <v>325</v>
      </c>
      <c r="B12" s="181"/>
      <c r="C12" s="181"/>
      <c r="D12" s="181"/>
      <c r="E12" s="181"/>
      <c r="F12" s="181"/>
      <c r="G12" s="181"/>
      <c r="H12" s="181"/>
      <c r="I12" s="181"/>
      <c r="J12" s="181"/>
      <c r="K12" s="181"/>
      <c r="L12" s="181"/>
      <c r="M12" s="181"/>
      <c r="O12" s="329">
        <f>SUM(B12:M12)</f>
        <v>0</v>
      </c>
      <c r="P12" s="329"/>
    </row>
    <row r="13" spans="1:16">
      <c r="B13" s="181"/>
      <c r="C13" s="181"/>
    </row>
    <row r="14" spans="1:16">
      <c r="A14" s="330"/>
      <c r="B14" s="331"/>
      <c r="C14" s="332"/>
      <c r="D14" s="332"/>
      <c r="E14" s="332"/>
      <c r="F14" s="332"/>
      <c r="G14" s="332"/>
      <c r="H14" s="332"/>
      <c r="I14" s="332"/>
      <c r="J14" s="332"/>
      <c r="K14" s="332"/>
      <c r="L14" s="332"/>
      <c r="M14" s="332"/>
    </row>
    <row r="15" spans="1:16">
      <c r="A15" s="332"/>
      <c r="B15" s="333"/>
      <c r="C15" s="333"/>
      <c r="D15" s="333"/>
      <c r="E15" s="333"/>
      <c r="F15" s="333"/>
      <c r="G15" s="333"/>
      <c r="H15" s="333"/>
      <c r="I15" s="333"/>
      <c r="J15" s="333"/>
      <c r="K15" s="333"/>
      <c r="L15" s="333"/>
      <c r="M15" s="333"/>
    </row>
    <row r="16" spans="1:16">
      <c r="A16" s="334"/>
      <c r="B16" s="335"/>
      <c r="C16" s="335"/>
      <c r="D16" s="335"/>
      <c r="E16" s="335"/>
      <c r="F16" s="335"/>
      <c r="G16" s="335"/>
      <c r="H16" s="335"/>
      <c r="I16" s="335"/>
      <c r="J16" s="335"/>
      <c r="K16" s="335"/>
      <c r="L16" s="335"/>
      <c r="M16" s="335"/>
    </row>
    <row r="17" spans="1:13">
      <c r="A17" s="334"/>
      <c r="B17" s="335"/>
      <c r="C17" s="335"/>
      <c r="D17" s="335"/>
      <c r="E17" s="335"/>
      <c r="F17" s="335"/>
      <c r="G17" s="335"/>
      <c r="H17" s="335"/>
      <c r="I17" s="335"/>
      <c r="J17" s="335"/>
      <c r="K17" s="335"/>
      <c r="L17" s="335"/>
      <c r="M17" s="335"/>
    </row>
    <row r="18" spans="1:13">
      <c r="A18" s="334"/>
      <c r="B18" s="335"/>
      <c r="C18" s="335"/>
      <c r="D18" s="335"/>
      <c r="E18" s="335"/>
      <c r="F18" s="335"/>
      <c r="G18" s="335"/>
      <c r="H18" s="335"/>
      <c r="I18" s="335"/>
      <c r="J18" s="335"/>
      <c r="K18" s="335"/>
      <c r="L18" s="335"/>
      <c r="M18" s="335"/>
    </row>
    <row r="19" spans="1:13">
      <c r="A19" s="334"/>
      <c r="B19" s="335"/>
      <c r="C19" s="335"/>
      <c r="D19" s="335"/>
      <c r="E19" s="335"/>
      <c r="F19" s="335"/>
      <c r="G19" s="335"/>
      <c r="H19" s="335"/>
      <c r="I19" s="335"/>
      <c r="J19" s="335"/>
      <c r="K19" s="335"/>
      <c r="L19" s="335"/>
      <c r="M19" s="335"/>
    </row>
    <row r="20" spans="1:13">
      <c r="A20" s="334"/>
      <c r="B20" s="335"/>
      <c r="C20" s="335"/>
      <c r="D20" s="335"/>
      <c r="E20" s="335"/>
      <c r="F20" s="335"/>
      <c r="G20" s="335"/>
      <c r="H20" s="335"/>
      <c r="I20" s="335"/>
      <c r="J20" s="335"/>
      <c r="K20" s="335"/>
      <c r="L20" s="335"/>
      <c r="M20" s="335"/>
    </row>
    <row r="21" spans="1:13">
      <c r="A21" s="334"/>
      <c r="B21" s="335"/>
      <c r="C21" s="335"/>
      <c r="D21" s="335"/>
      <c r="E21" s="335"/>
      <c r="F21" s="335"/>
      <c r="G21" s="335"/>
      <c r="H21" s="335"/>
      <c r="I21" s="335"/>
      <c r="J21" s="335"/>
      <c r="K21" s="335"/>
      <c r="L21" s="335"/>
      <c r="M21" s="335"/>
    </row>
    <row r="22" spans="1:13">
      <c r="A22" s="336"/>
      <c r="B22" s="336"/>
      <c r="C22" s="336"/>
      <c r="D22" s="336"/>
      <c r="E22" s="336"/>
      <c r="F22" s="336"/>
      <c r="G22" s="336"/>
      <c r="H22" s="336"/>
      <c r="I22" s="336"/>
      <c r="J22" s="336"/>
      <c r="K22" s="336"/>
      <c r="L22" s="336"/>
      <c r="M22" s="336"/>
    </row>
    <row r="23" spans="1:13">
      <c r="A23" s="337"/>
      <c r="B23" s="336"/>
      <c r="C23" s="336"/>
      <c r="D23" s="336"/>
      <c r="E23" s="336"/>
      <c r="F23" s="336"/>
      <c r="G23" s="336"/>
      <c r="H23" s="336"/>
      <c r="I23" s="336"/>
      <c r="J23" s="336"/>
      <c r="K23" s="336"/>
      <c r="L23" s="336"/>
      <c r="M23" s="336"/>
    </row>
    <row r="24" spans="1:13">
      <c r="A24" s="338"/>
      <c r="B24" s="279"/>
      <c r="C24" s="279"/>
      <c r="D24" s="279"/>
      <c r="E24" s="279"/>
      <c r="F24" s="279"/>
      <c r="G24" s="279"/>
      <c r="H24" s="279"/>
      <c r="I24" s="279"/>
      <c r="J24" s="279"/>
      <c r="K24" s="279"/>
      <c r="L24" s="279"/>
      <c r="M24" s="279"/>
    </row>
    <row r="25" spans="1:13">
      <c r="A25" s="338"/>
      <c r="B25" s="279"/>
      <c r="C25" s="279"/>
      <c r="D25" s="279"/>
      <c r="E25" s="279"/>
      <c r="F25" s="279"/>
      <c r="G25" s="279"/>
      <c r="H25" s="279"/>
      <c r="I25" s="279"/>
      <c r="J25" s="279"/>
      <c r="K25" s="279"/>
      <c r="L25" s="279"/>
      <c r="M25" s="279"/>
    </row>
    <row r="26" spans="1:13">
      <c r="A26" s="338"/>
      <c r="B26" s="279"/>
      <c r="C26" s="279"/>
      <c r="D26" s="279"/>
      <c r="E26" s="279"/>
      <c r="F26" s="279"/>
      <c r="G26" s="279"/>
      <c r="H26" s="279"/>
      <c r="I26" s="279"/>
      <c r="J26" s="279"/>
      <c r="K26" s="279"/>
      <c r="L26" s="279"/>
      <c r="M26" s="279"/>
    </row>
    <row r="27" spans="1:13">
      <c r="A27" s="338"/>
      <c r="B27" s="279"/>
      <c r="C27" s="279"/>
      <c r="D27" s="279"/>
      <c r="E27" s="279"/>
      <c r="F27" s="279"/>
      <c r="G27" s="279"/>
      <c r="H27" s="279"/>
      <c r="I27" s="279"/>
      <c r="J27" s="279"/>
      <c r="K27" s="279"/>
      <c r="L27" s="279"/>
      <c r="M27" s="279"/>
    </row>
    <row r="28" spans="1:13">
      <c r="A28" s="338"/>
      <c r="B28" s="279"/>
      <c r="C28" s="279"/>
      <c r="D28" s="279"/>
      <c r="E28" s="279"/>
      <c r="F28" s="279"/>
      <c r="G28" s="279"/>
      <c r="H28" s="279"/>
      <c r="I28" s="279"/>
      <c r="J28" s="279"/>
      <c r="K28" s="279"/>
      <c r="L28" s="279"/>
      <c r="M28" s="279"/>
    </row>
    <row r="29" spans="1:13">
      <c r="A29" s="338"/>
      <c r="B29" s="279"/>
      <c r="C29" s="279"/>
      <c r="D29" s="279"/>
      <c r="E29" s="279"/>
      <c r="F29" s="279"/>
      <c r="G29" s="279"/>
      <c r="H29" s="279"/>
      <c r="I29" s="279"/>
      <c r="J29" s="279"/>
      <c r="K29" s="279"/>
      <c r="L29" s="279"/>
      <c r="M29" s="279"/>
    </row>
    <row r="30" spans="1:13">
      <c r="A30" s="339"/>
      <c r="B30" s="279"/>
      <c r="C30" s="279"/>
      <c r="D30" s="279"/>
      <c r="E30" s="279"/>
      <c r="F30" s="279"/>
      <c r="G30" s="279"/>
      <c r="H30" s="279"/>
      <c r="I30" s="279"/>
      <c r="J30" s="279"/>
      <c r="K30" s="279"/>
      <c r="L30" s="279"/>
      <c r="M30" s="267"/>
    </row>
  </sheetData>
  <pageMargins left="0.7" right="0.7" top="0.75" bottom="0.75" header="0.3" footer="0.3"/>
  <pageSetup orientation="portrait" r:id="rId1"/>
  <customProperties>
    <customPr name="_pios_id" r:id="rId2"/>
  </customPropertie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79998168889431442"/>
  </sheetPr>
  <dimension ref="A1:M28"/>
  <sheetViews>
    <sheetView zoomScale="90" zoomScaleNormal="90" workbookViewId="0">
      <selection activeCell="L33" sqref="L33"/>
    </sheetView>
  </sheetViews>
  <sheetFormatPr defaultRowHeight="12.75"/>
  <cols>
    <col min="1" max="1" width="24.85546875" customWidth="1"/>
    <col min="2" max="2" width="12.28515625" customWidth="1"/>
    <col min="3" max="3" width="9.5703125" bestFit="1" customWidth="1"/>
    <col min="4" max="4" width="21.140625" bestFit="1" customWidth="1"/>
    <col min="5" max="8" width="6.42578125" bestFit="1" customWidth="1"/>
    <col min="9" max="9" width="7.140625" bestFit="1" customWidth="1"/>
    <col min="10" max="10" width="10.7109375" bestFit="1" customWidth="1"/>
    <col min="11" max="11" width="7.85546875" bestFit="1" customWidth="1"/>
    <col min="12" max="12" width="10.140625" bestFit="1" customWidth="1"/>
    <col min="13" max="13" width="10.28515625" bestFit="1" customWidth="1"/>
  </cols>
  <sheetData>
    <row r="1" spans="1:12" ht="15.75">
      <c r="A1" s="234" t="s">
        <v>179</v>
      </c>
    </row>
    <row r="5" spans="1:12" ht="15">
      <c r="A5" s="340" t="s">
        <v>166</v>
      </c>
      <c r="B5" s="341"/>
      <c r="C5" s="341"/>
      <c r="D5" s="341"/>
    </row>
    <row r="6" spans="1:12" ht="15">
      <c r="A6" s="342"/>
      <c r="B6" s="202" t="s">
        <v>109</v>
      </c>
      <c r="C6" s="202" t="s">
        <v>329</v>
      </c>
      <c r="D6" s="202" t="s">
        <v>383</v>
      </c>
      <c r="E6" s="202"/>
      <c r="F6" s="202"/>
      <c r="G6" s="202"/>
      <c r="H6" s="202"/>
      <c r="I6" s="202"/>
      <c r="J6" s="202"/>
      <c r="K6" s="202"/>
      <c r="L6" s="202"/>
    </row>
    <row r="7" spans="1:12" ht="18.75">
      <c r="A7" s="343" t="s">
        <v>43</v>
      </c>
      <c r="B7" s="344"/>
      <c r="C7" s="344"/>
      <c r="D7" s="344"/>
      <c r="E7" s="344"/>
      <c r="F7" s="345"/>
      <c r="G7" s="344"/>
      <c r="H7" s="344"/>
      <c r="I7" s="344"/>
      <c r="J7" s="344"/>
      <c r="K7" s="344"/>
      <c r="L7" s="344"/>
    </row>
    <row r="8" spans="1:12" ht="15">
      <c r="A8" s="343" t="s">
        <v>44</v>
      </c>
      <c r="B8" s="344"/>
      <c r="C8" s="344"/>
      <c r="D8" s="344"/>
      <c r="E8" s="344"/>
      <c r="F8" s="344"/>
      <c r="G8" s="344"/>
      <c r="H8" s="344"/>
      <c r="I8" s="344"/>
      <c r="J8" s="344"/>
      <c r="K8" s="344"/>
      <c r="L8" s="344"/>
    </row>
    <row r="9" spans="1:12" ht="15">
      <c r="A9" s="343" t="s">
        <v>60</v>
      </c>
      <c r="B9" s="344"/>
      <c r="C9" s="344"/>
      <c r="D9" s="344"/>
      <c r="E9" s="344"/>
      <c r="F9" s="344"/>
      <c r="G9" s="344"/>
      <c r="H9" s="344"/>
      <c r="I9" s="344"/>
      <c r="J9" s="344"/>
      <c r="K9" s="344"/>
      <c r="L9" s="344"/>
    </row>
    <row r="10" spans="1:12" ht="15">
      <c r="A10" s="343" t="s">
        <v>165</v>
      </c>
      <c r="B10" s="344"/>
      <c r="C10" s="344"/>
      <c r="D10" s="344"/>
      <c r="E10" s="344"/>
      <c r="F10" s="344"/>
      <c r="G10" s="344"/>
      <c r="H10" s="344"/>
      <c r="I10" s="344"/>
      <c r="J10" s="344"/>
      <c r="K10" s="344"/>
      <c r="L10" s="344"/>
    </row>
    <row r="11" spans="1:12" ht="15">
      <c r="A11" s="343" t="s">
        <v>341</v>
      </c>
      <c r="B11" s="344"/>
      <c r="C11" s="344"/>
      <c r="D11" s="344"/>
      <c r="E11" s="344"/>
      <c r="F11" s="344"/>
      <c r="G11" s="344"/>
      <c r="H11" s="344"/>
      <c r="I11" s="344"/>
      <c r="J11" s="344"/>
      <c r="K11" s="344"/>
      <c r="L11" s="344"/>
    </row>
    <row r="12" spans="1:12" ht="15">
      <c r="A12" s="343" t="s">
        <v>340</v>
      </c>
      <c r="B12" s="344"/>
      <c r="C12" s="344"/>
      <c r="D12" s="344"/>
      <c r="E12" s="344"/>
      <c r="F12" s="344"/>
      <c r="G12" s="344"/>
      <c r="H12" s="344"/>
      <c r="I12" s="344"/>
      <c r="J12" s="344"/>
      <c r="K12" s="344"/>
      <c r="L12" s="344"/>
    </row>
    <row r="13" spans="1:12" ht="15">
      <c r="A13" s="343"/>
      <c r="B13" s="344"/>
      <c r="C13" s="344"/>
      <c r="D13" s="344"/>
      <c r="E13" s="344"/>
      <c r="F13" s="344"/>
      <c r="G13" s="344"/>
      <c r="H13" s="344"/>
      <c r="I13" s="344"/>
      <c r="J13" s="344"/>
      <c r="K13" s="344"/>
      <c r="L13" s="344"/>
    </row>
    <row r="16" spans="1:12" ht="15">
      <c r="A16" s="340" t="s">
        <v>181</v>
      </c>
    </row>
    <row r="18" spans="1:13">
      <c r="A18" s="346" t="s">
        <v>383</v>
      </c>
      <c r="B18" s="305" t="s">
        <v>83</v>
      </c>
      <c r="C18" s="305" t="s">
        <v>84</v>
      </c>
      <c r="D18" s="305" t="s">
        <v>85</v>
      </c>
      <c r="E18" s="305" t="s">
        <v>86</v>
      </c>
      <c r="F18" s="305" t="s">
        <v>65</v>
      </c>
      <c r="G18" s="305" t="s">
        <v>87</v>
      </c>
      <c r="H18" s="305" t="s">
        <v>88</v>
      </c>
      <c r="I18" s="305" t="s">
        <v>89</v>
      </c>
      <c r="J18" s="305" t="s">
        <v>90</v>
      </c>
      <c r="K18" s="305" t="s">
        <v>91</v>
      </c>
      <c r="L18" s="305" t="s">
        <v>92</v>
      </c>
      <c r="M18" s="305" t="s">
        <v>93</v>
      </c>
    </row>
    <row r="19" spans="1:13">
      <c r="A19" s="347" t="s">
        <v>43</v>
      </c>
      <c r="B19" s="348"/>
      <c r="C19" s="348"/>
      <c r="D19" s="348"/>
      <c r="E19" s="348"/>
      <c r="F19" s="348"/>
      <c r="G19" s="348"/>
      <c r="H19" s="348"/>
      <c r="I19" s="348"/>
      <c r="J19" s="348"/>
      <c r="K19" s="348"/>
      <c r="L19" s="348"/>
      <c r="M19" s="348"/>
    </row>
    <row r="20" spans="1:13">
      <c r="A20" s="347" t="s">
        <v>44</v>
      </c>
      <c r="B20" s="348"/>
      <c r="C20" s="348"/>
      <c r="D20" s="348"/>
      <c r="E20" s="348"/>
      <c r="F20" s="348"/>
      <c r="G20" s="348"/>
      <c r="H20" s="348"/>
      <c r="I20" s="348"/>
      <c r="J20" s="348"/>
      <c r="K20" s="348"/>
      <c r="L20" s="348"/>
      <c r="M20" s="348"/>
    </row>
    <row r="24" spans="1:13" ht="15">
      <c r="A24" s="340" t="s">
        <v>181</v>
      </c>
    </row>
    <row r="26" spans="1:13">
      <c r="A26" s="349" t="s">
        <v>329</v>
      </c>
      <c r="B26" s="305" t="s">
        <v>83</v>
      </c>
      <c r="C26" s="305" t="s">
        <v>84</v>
      </c>
      <c r="D26" s="305" t="s">
        <v>85</v>
      </c>
      <c r="E26" s="305" t="s">
        <v>86</v>
      </c>
      <c r="F26" s="305" t="s">
        <v>65</v>
      </c>
      <c r="G26" s="305" t="s">
        <v>87</v>
      </c>
      <c r="H26" s="305" t="s">
        <v>88</v>
      </c>
      <c r="I26" s="305" t="s">
        <v>89</v>
      </c>
      <c r="J26" s="305" t="s">
        <v>90</v>
      </c>
      <c r="K26" s="305" t="s">
        <v>91</v>
      </c>
      <c r="L26" s="305" t="s">
        <v>92</v>
      </c>
      <c r="M26" s="305" t="s">
        <v>93</v>
      </c>
    </row>
    <row r="27" spans="1:13">
      <c r="A27" s="347" t="s">
        <v>43</v>
      </c>
      <c r="B27" s="350"/>
      <c r="C27" s="350"/>
      <c r="D27" s="350"/>
      <c r="E27" s="350"/>
      <c r="F27" s="350"/>
      <c r="G27" s="350"/>
      <c r="H27" s="350"/>
      <c r="I27" s="350"/>
      <c r="J27" s="350"/>
      <c r="K27" s="350"/>
      <c r="L27" s="350"/>
      <c r="M27" s="350"/>
    </row>
    <row r="28" spans="1:13">
      <c r="A28" s="347" t="s">
        <v>44</v>
      </c>
      <c r="B28" s="350"/>
      <c r="C28" s="350"/>
      <c r="D28" s="350"/>
      <c r="E28" s="350"/>
      <c r="F28" s="350"/>
      <c r="G28" s="350"/>
      <c r="H28" s="350"/>
      <c r="I28" s="350"/>
      <c r="J28" s="350"/>
      <c r="K28" s="350"/>
      <c r="L28" s="350"/>
      <c r="M28" s="350"/>
    </row>
  </sheetData>
  <pageMargins left="0.7" right="0.7" top="0.75" bottom="0.75" header="0.3" footer="0.3"/>
  <customProperties>
    <customPr name="_pios_id" r:id="rId1"/>
  </customPropertie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W3959"/>
  <sheetViews>
    <sheetView zoomScale="85" zoomScaleNormal="85" workbookViewId="0">
      <selection activeCell="J41" sqref="J41"/>
    </sheetView>
  </sheetViews>
  <sheetFormatPr defaultColWidth="8.85546875" defaultRowHeight="12.75"/>
  <cols>
    <col min="1" max="1" width="64.7109375" style="357" customWidth="1"/>
    <col min="2" max="2" width="14.85546875" style="357" customWidth="1"/>
    <col min="3" max="3" width="13.140625" style="354" customWidth="1"/>
    <col min="4" max="4" width="14.7109375" style="354" customWidth="1"/>
    <col min="5" max="5" width="12.28515625" style="354" bestFit="1" customWidth="1"/>
    <col min="6" max="6" width="14" style="354" bestFit="1" customWidth="1"/>
    <col min="7" max="7" width="17.7109375" style="354" customWidth="1"/>
    <col min="8" max="8" width="13.42578125" style="354" bestFit="1" customWidth="1"/>
    <col min="9" max="9" width="14.5703125" style="354" customWidth="1"/>
    <col min="10" max="10" width="17.85546875" style="354" customWidth="1"/>
    <col min="11" max="11" width="13.42578125" style="354" bestFit="1" customWidth="1"/>
    <col min="12" max="12" width="16" style="354" bestFit="1" customWidth="1"/>
    <col min="13" max="13" width="13.85546875" style="354" customWidth="1"/>
    <col min="14" max="14" width="13.85546875" style="354" bestFit="1" customWidth="1"/>
    <col min="15" max="15" width="13" style="354" customWidth="1"/>
    <col min="16" max="16" width="12.28515625" style="354" customWidth="1"/>
    <col min="17" max="17" width="14.85546875" style="354" customWidth="1"/>
    <col min="18" max="18" width="17.42578125" style="354" customWidth="1"/>
    <col min="19" max="19" width="97.28515625" style="354" customWidth="1"/>
    <col min="20" max="20" width="6" style="354" customWidth="1"/>
    <col min="21" max="21" width="10.7109375" style="354" bestFit="1" customWidth="1"/>
    <col min="22" max="22" width="44" style="354" bestFit="1" customWidth="1"/>
    <col min="23" max="23" width="14" style="354" bestFit="1" customWidth="1"/>
    <col min="24" max="24" width="4.85546875" style="354" bestFit="1" customWidth="1"/>
    <col min="25" max="16384" width="8.85546875" style="354"/>
  </cols>
  <sheetData>
    <row r="1" spans="1:23" ht="18">
      <c r="A1" s="436" t="s">
        <v>192</v>
      </c>
      <c r="C1" s="561"/>
      <c r="G1" s="562"/>
      <c r="I1" s="495"/>
      <c r="M1" s="563"/>
      <c r="N1" s="351"/>
    </row>
    <row r="2" spans="1:23" ht="18">
      <c r="C2" s="564"/>
      <c r="G2" s="365"/>
      <c r="H2" s="565"/>
      <c r="J2" s="566"/>
    </row>
    <row r="3" spans="1:23" ht="15.75">
      <c r="A3" s="567"/>
      <c r="B3" s="567"/>
      <c r="C3" s="564"/>
      <c r="E3" s="357"/>
      <c r="F3" s="293"/>
      <c r="G3" s="293"/>
      <c r="H3" s="293"/>
      <c r="I3" s="293"/>
      <c r="J3" s="293"/>
      <c r="K3" s="293"/>
      <c r="L3" s="293"/>
      <c r="M3" s="293"/>
      <c r="N3" s="293"/>
      <c r="O3" s="293"/>
      <c r="P3" s="293"/>
      <c r="Q3" s="293"/>
      <c r="R3" s="293"/>
      <c r="S3" s="292"/>
    </row>
    <row r="4" spans="1:23">
      <c r="A4" s="567"/>
      <c r="B4" s="3">
        <f>'Summary normalization'!B4</f>
        <v>45292</v>
      </c>
      <c r="C4" s="3">
        <f>'Summary normalization'!C4</f>
        <v>45323</v>
      </c>
      <c r="D4" s="3">
        <f>'Summary normalization'!D4</f>
        <v>45352</v>
      </c>
      <c r="E4" s="3">
        <f>'Summary normalization'!E4</f>
        <v>45383</v>
      </c>
      <c r="F4" s="3">
        <f>'Summary normalization'!F4</f>
        <v>45413</v>
      </c>
      <c r="G4" s="3">
        <f>'Summary normalization'!G4</f>
        <v>45444</v>
      </c>
      <c r="H4" s="3">
        <f>'Summary normalization'!H4</f>
        <v>45474</v>
      </c>
      <c r="I4" s="3">
        <f>'Summary normalization'!I4</f>
        <v>45505</v>
      </c>
      <c r="J4" s="3">
        <f>'Summary normalization'!J4</f>
        <v>45536</v>
      </c>
      <c r="K4" s="3">
        <f>'Summary normalization'!K4</f>
        <v>45566</v>
      </c>
      <c r="L4" s="3">
        <f>'Summary normalization'!L4</f>
        <v>45597</v>
      </c>
      <c r="M4" s="3">
        <f>'Summary normalization'!M4</f>
        <v>45627</v>
      </c>
      <c r="N4" s="568" t="s">
        <v>39</v>
      </c>
      <c r="O4" s="172"/>
      <c r="P4" s="172"/>
      <c r="Q4" s="172"/>
      <c r="R4" s="172"/>
      <c r="S4" s="292"/>
    </row>
    <row r="5" spans="1:23" ht="15" customHeight="1">
      <c r="A5" s="95" t="s">
        <v>193</v>
      </c>
      <c r="B5" s="569">
        <f>'Schedule_B 2024'!F36</f>
        <v>92984870.79370214</v>
      </c>
      <c r="C5" s="569">
        <f>'Schedule_B 2024'!G36</f>
        <v>6342341.5915885651</v>
      </c>
      <c r="D5" s="569">
        <f>'Schedule_B 2024'!H36</f>
        <v>11395880.52242244</v>
      </c>
      <c r="E5" s="569">
        <f>'Schedule_B 2024'!I36</f>
        <v>-10960960.069842234</v>
      </c>
      <c r="F5" s="569">
        <f>'Schedule_B 2024'!J36</f>
        <v>2945189.9179144893</v>
      </c>
      <c r="G5" s="569">
        <f>'Schedule_B 2024'!K36</f>
        <v>4406799.3649402391</v>
      </c>
      <c r="H5" s="569">
        <f>'Schedule_B 2024'!L36</f>
        <v>-72211.239394012009</v>
      </c>
      <c r="I5" s="569">
        <f>'Schedule_B 2024'!M36</f>
        <v>2005571.1975060359</v>
      </c>
      <c r="J5" s="569">
        <f>'Schedule_B 2024'!N36</f>
        <v>2031504.341884519</v>
      </c>
      <c r="K5" s="569">
        <f>'Schedule_B 2024'!O36</f>
        <v>-5057591.333040108</v>
      </c>
      <c r="L5" s="569">
        <f>'Schedule_B 2024'!P36</f>
        <v>16941.41212586435</v>
      </c>
      <c r="M5" s="569">
        <f>'Schedule_B 2024'!Q36</f>
        <v>17241602.487156913</v>
      </c>
      <c r="N5" s="352">
        <f>SUM(B5:M5)</f>
        <v>123279938.98696488</v>
      </c>
      <c r="O5" s="570" t="s">
        <v>347</v>
      </c>
      <c r="P5" s="173"/>
      <c r="Q5" s="173"/>
      <c r="R5" s="173"/>
      <c r="S5" s="292"/>
    </row>
    <row r="6" spans="1:23" ht="15" customHeight="1">
      <c r="A6" s="95" t="s">
        <v>208</v>
      </c>
      <c r="B6" s="571">
        <f>B5</f>
        <v>92984870.79370214</v>
      </c>
      <c r="C6" s="571">
        <f t="shared" ref="C6:M6" si="0">B6+C5</f>
        <v>99327212.385290712</v>
      </c>
      <c r="D6" s="571">
        <f t="shared" si="0"/>
        <v>110723092.90771315</v>
      </c>
      <c r="E6" s="571">
        <f t="shared" si="0"/>
        <v>99762132.837870911</v>
      </c>
      <c r="F6" s="571">
        <f t="shared" si="0"/>
        <v>102707322.75578541</v>
      </c>
      <c r="G6" s="571">
        <f t="shared" si="0"/>
        <v>107114122.12072565</v>
      </c>
      <c r="H6" s="571">
        <f t="shared" si="0"/>
        <v>107041910.88133164</v>
      </c>
      <c r="I6" s="571">
        <f t="shared" si="0"/>
        <v>109047482.07883768</v>
      </c>
      <c r="J6" s="571">
        <f t="shared" si="0"/>
        <v>111078986.4207222</v>
      </c>
      <c r="K6" s="571">
        <f t="shared" si="0"/>
        <v>106021395.0876821</v>
      </c>
      <c r="L6" s="571">
        <f t="shared" si="0"/>
        <v>106038336.49980797</v>
      </c>
      <c r="M6" s="571">
        <f t="shared" si="0"/>
        <v>123279938.98696488</v>
      </c>
      <c r="N6" s="352">
        <f>HLOOKUP(MAX(B4:M4),$B$4:$M$26,3,FALSE)</f>
        <v>123279938.98696488</v>
      </c>
      <c r="O6" s="570" t="s">
        <v>384</v>
      </c>
      <c r="P6" s="173"/>
      <c r="Q6" s="173"/>
      <c r="R6" s="173"/>
      <c r="S6" s="292"/>
    </row>
    <row r="7" spans="1:23" ht="8.4499999999999993" customHeight="1">
      <c r="A7" s="95"/>
      <c r="B7" s="569"/>
      <c r="C7" s="569"/>
      <c r="D7" s="569"/>
      <c r="E7" s="569"/>
      <c r="F7" s="569"/>
      <c r="G7" s="569"/>
      <c r="H7" s="569"/>
      <c r="I7" s="569"/>
      <c r="J7" s="569"/>
      <c r="K7" s="569"/>
      <c r="L7" s="569"/>
      <c r="M7" s="569"/>
      <c r="N7" s="352"/>
      <c r="O7" s="173"/>
      <c r="P7" s="173"/>
      <c r="Q7" s="173"/>
      <c r="R7" s="173"/>
      <c r="S7" s="292"/>
    </row>
    <row r="8" spans="1:23" ht="15" customHeight="1">
      <c r="A8" s="566" t="s">
        <v>204</v>
      </c>
      <c r="B8" s="572">
        <f t="shared" ref="B8:M8" si="1">IF(ABS(B6)&gt;17000000,IF(B6&lt;0,-17000000,17000000),B6)</f>
        <v>17000000</v>
      </c>
      <c r="C8" s="572">
        <f t="shared" si="1"/>
        <v>17000000</v>
      </c>
      <c r="D8" s="572">
        <f t="shared" si="1"/>
        <v>17000000</v>
      </c>
      <c r="E8" s="572">
        <f t="shared" si="1"/>
        <v>17000000</v>
      </c>
      <c r="F8" s="572">
        <f t="shared" si="1"/>
        <v>17000000</v>
      </c>
      <c r="G8" s="572">
        <f t="shared" si="1"/>
        <v>17000000</v>
      </c>
      <c r="H8" s="572">
        <f t="shared" si="1"/>
        <v>17000000</v>
      </c>
      <c r="I8" s="572">
        <f t="shared" si="1"/>
        <v>17000000</v>
      </c>
      <c r="J8" s="572">
        <f t="shared" si="1"/>
        <v>17000000</v>
      </c>
      <c r="K8" s="572">
        <f t="shared" si="1"/>
        <v>17000000</v>
      </c>
      <c r="L8" s="572">
        <f t="shared" si="1"/>
        <v>17000000</v>
      </c>
      <c r="M8" s="572">
        <f t="shared" si="1"/>
        <v>17000000</v>
      </c>
      <c r="N8" s="352">
        <f>IF(ABS(N6)&gt;17000000,IF(N6&lt;0,-17000000,17000000),N6)</f>
        <v>17000000</v>
      </c>
      <c r="O8" s="173"/>
      <c r="P8" s="173"/>
      <c r="Q8" s="173"/>
      <c r="R8" s="173"/>
      <c r="S8" s="292"/>
    </row>
    <row r="9" spans="1:23" ht="15" customHeight="1">
      <c r="A9" s="566" t="s">
        <v>205</v>
      </c>
      <c r="B9" s="572">
        <f t="shared" ref="B9:M9" si="2">IF(ABS(B6)-ABS(B8)&gt;=23000000,IF(B6&lt;=0,-23000000,23000000),B6-B8)</f>
        <v>23000000</v>
      </c>
      <c r="C9" s="572">
        <f t="shared" si="2"/>
        <v>23000000</v>
      </c>
      <c r="D9" s="572">
        <f t="shared" si="2"/>
        <v>23000000</v>
      </c>
      <c r="E9" s="572">
        <f t="shared" si="2"/>
        <v>23000000</v>
      </c>
      <c r="F9" s="572">
        <f t="shared" si="2"/>
        <v>23000000</v>
      </c>
      <c r="G9" s="572">
        <f t="shared" si="2"/>
        <v>23000000</v>
      </c>
      <c r="H9" s="572">
        <f t="shared" si="2"/>
        <v>23000000</v>
      </c>
      <c r="I9" s="572">
        <f t="shared" si="2"/>
        <v>23000000</v>
      </c>
      <c r="J9" s="572">
        <f t="shared" si="2"/>
        <v>23000000</v>
      </c>
      <c r="K9" s="572">
        <f t="shared" si="2"/>
        <v>23000000</v>
      </c>
      <c r="L9" s="572">
        <f t="shared" si="2"/>
        <v>23000000</v>
      </c>
      <c r="M9" s="572">
        <f t="shared" si="2"/>
        <v>23000000</v>
      </c>
      <c r="N9" s="352">
        <f>IF(ABS(N6)-ABS(N8)&gt;=23000000,IF(N6&lt;=0,-23000000,23000000),N6-N8)</f>
        <v>23000000</v>
      </c>
      <c r="O9" s="173"/>
      <c r="P9" s="173"/>
      <c r="Q9" s="173"/>
      <c r="R9" s="173"/>
      <c r="S9" s="292"/>
    </row>
    <row r="10" spans="1:23" ht="15" customHeight="1">
      <c r="A10" s="566" t="s">
        <v>206</v>
      </c>
      <c r="B10" s="572">
        <f t="shared" ref="B10:C10" si="3">IF(ABS(B6)&gt;=40000000,B6-SUM(B8:B9),0)</f>
        <v>52984870.79370214</v>
      </c>
      <c r="C10" s="572">
        <f t="shared" si="3"/>
        <v>59327212.385290712</v>
      </c>
      <c r="D10" s="572">
        <f t="shared" ref="D10:M10" si="4">IF(ABS(D6)&gt;=40000000,D6-SUM(D8:D9),0)</f>
        <v>70723092.907713145</v>
      </c>
      <c r="E10" s="572">
        <f t="shared" si="4"/>
        <v>59762132.837870911</v>
      </c>
      <c r="F10" s="572">
        <f t="shared" si="4"/>
        <v>62707322.755785406</v>
      </c>
      <c r="G10" s="572">
        <f t="shared" si="4"/>
        <v>67114122.120725647</v>
      </c>
      <c r="H10" s="572">
        <f t="shared" si="4"/>
        <v>67041910.881331638</v>
      </c>
      <c r="I10" s="572">
        <f t="shared" si="4"/>
        <v>69047482.078837678</v>
      </c>
      <c r="J10" s="572">
        <f t="shared" si="4"/>
        <v>71078986.420722201</v>
      </c>
      <c r="K10" s="572">
        <f t="shared" si="4"/>
        <v>66021395.087682098</v>
      </c>
      <c r="L10" s="572">
        <f t="shared" si="4"/>
        <v>66038336.499807969</v>
      </c>
      <c r="M10" s="572">
        <f t="shared" si="4"/>
        <v>83279938.986964881</v>
      </c>
      <c r="N10" s="352">
        <f>IF(ABS(N6)&gt;=40000000,N6-SUM(N8:N9),0)</f>
        <v>83279938.986964881</v>
      </c>
      <c r="O10" s="173"/>
      <c r="P10" s="173"/>
      <c r="Q10" s="173"/>
      <c r="R10" s="173"/>
      <c r="S10" s="292"/>
    </row>
    <row r="11" spans="1:23" ht="8.4499999999999993" customHeight="1">
      <c r="A11" s="95"/>
      <c r="B11" s="569"/>
      <c r="C11" s="569"/>
      <c r="D11" s="569"/>
      <c r="E11" s="569"/>
      <c r="F11" s="569"/>
      <c r="G11" s="569"/>
      <c r="H11" s="569"/>
      <c r="I11" s="569"/>
      <c r="J11" s="569"/>
      <c r="K11" s="569"/>
      <c r="L11" s="569"/>
      <c r="M11" s="569"/>
      <c r="N11" s="352"/>
      <c r="O11" s="173"/>
      <c r="P11" s="173"/>
      <c r="Q11" s="173"/>
      <c r="R11" s="173"/>
      <c r="S11" s="292"/>
    </row>
    <row r="12" spans="1:23" ht="15" customHeight="1">
      <c r="A12" s="338" t="s">
        <v>228</v>
      </c>
      <c r="B12" s="572">
        <f>IF(B9&gt;0,B9*50%,B9*65%)+B10*90%</f>
        <v>59186383.714331925</v>
      </c>
      <c r="C12" s="572">
        <f t="shared" ref="C12:M12" si="5">IF(C9&gt;0,C9*50%,C9*65%)+C10*90%</f>
        <v>64894491.146761641</v>
      </c>
      <c r="D12" s="572">
        <f t="shared" si="5"/>
        <v>75150783.616941839</v>
      </c>
      <c r="E12" s="572">
        <f t="shared" si="5"/>
        <v>65285919.554083824</v>
      </c>
      <c r="F12" s="572">
        <f t="shared" si="5"/>
        <v>67936590.480206877</v>
      </c>
      <c r="G12" s="572">
        <f t="shared" si="5"/>
        <v>71902709.90865308</v>
      </c>
      <c r="H12" s="572">
        <f t="shared" si="5"/>
        <v>71837719.793198466</v>
      </c>
      <c r="I12" s="572">
        <f t="shared" si="5"/>
        <v>73642733.870953918</v>
      </c>
      <c r="J12" s="572">
        <f t="shared" si="5"/>
        <v>75471087.778649986</v>
      </c>
      <c r="K12" s="572">
        <f t="shared" si="5"/>
        <v>70919255.578913897</v>
      </c>
      <c r="L12" s="572">
        <f t="shared" si="5"/>
        <v>70934502.84982717</v>
      </c>
      <c r="M12" s="572">
        <f t="shared" si="5"/>
        <v>86451945.088268399</v>
      </c>
      <c r="N12" s="352">
        <f>HLOOKUP(MAX(B4:M4),$B$4:$M$26,9,FALSE)</f>
        <v>86451945.088268399</v>
      </c>
      <c r="O12" s="570" t="s">
        <v>384</v>
      </c>
      <c r="P12" s="173"/>
      <c r="Q12" s="173"/>
      <c r="R12" s="173"/>
      <c r="S12" s="292"/>
    </row>
    <row r="13" spans="1:23" ht="15" customHeight="1">
      <c r="A13" s="95"/>
      <c r="B13" s="569"/>
      <c r="C13" s="569"/>
      <c r="D13" s="569"/>
      <c r="E13" s="569"/>
      <c r="F13" s="569"/>
      <c r="G13" s="569"/>
      <c r="H13" s="569"/>
      <c r="I13" s="569"/>
      <c r="J13" s="569"/>
      <c r="K13" s="569"/>
      <c r="L13" s="569"/>
      <c r="M13" s="569"/>
      <c r="N13" s="352"/>
      <c r="O13" s="173"/>
      <c r="P13" s="173"/>
      <c r="Q13" s="173"/>
      <c r="R13" s="173"/>
      <c r="S13" s="292"/>
    </row>
    <row r="14" spans="1:23" ht="15" customHeight="1">
      <c r="A14" s="95"/>
      <c r="B14" s="569"/>
      <c r="C14" s="569"/>
      <c r="D14" s="569"/>
      <c r="E14" s="569"/>
      <c r="F14" s="569"/>
      <c r="G14" s="569"/>
      <c r="H14" s="569"/>
      <c r="I14" s="569"/>
      <c r="J14" s="569"/>
      <c r="K14" s="569"/>
      <c r="L14" s="569"/>
      <c r="M14" s="569"/>
      <c r="N14" s="352"/>
      <c r="O14" s="173"/>
      <c r="P14" s="173"/>
      <c r="Q14" s="173"/>
      <c r="R14" s="173"/>
      <c r="S14" s="292"/>
    </row>
    <row r="15" spans="1:23" ht="15.6" customHeight="1">
      <c r="A15" s="338" t="s">
        <v>194</v>
      </c>
      <c r="B15" s="573">
        <f>'Summary normalization'!B8*(1-'Schedule_B 2024'!$D$36)</f>
        <v>-23269777.71431651</v>
      </c>
      <c r="C15" s="573">
        <f>'Summary normalization'!C8*(1-'Schedule_B 2024'!$D$36)</f>
        <v>-3833482.0643779482</v>
      </c>
      <c r="D15" s="573">
        <f>'Summary normalization'!D8*(1-'Schedule_B 2024'!$D$36)</f>
        <v>-9279261.5232056323</v>
      </c>
      <c r="E15" s="573">
        <f>'Summary normalization'!E8*(1-'Schedule_B 2024'!$D$36)</f>
        <v>-3091629.039823872</v>
      </c>
      <c r="F15" s="573">
        <f>'Summary normalization'!F8*(1-'Schedule_B 2024'!$D$36)</f>
        <v>-2307135.2628667681</v>
      </c>
      <c r="G15" s="573">
        <f>'Summary normalization'!G8*(1-'Schedule_B 2024'!$D$36)</f>
        <v>-3203862.6400133776</v>
      </c>
      <c r="H15" s="573">
        <f>'Summary normalization'!H8*(1-'Schedule_B 2024'!$D$36)</f>
        <v>-9483578.8712831959</v>
      </c>
      <c r="I15" s="573">
        <f>'Summary normalization'!I8*(1-'Schedule_B 2024'!$D$36)</f>
        <v>-1119148.1801034193</v>
      </c>
      <c r="J15" s="573">
        <f>'Summary normalization'!J8*(1-'Schedule_B 2024'!$D$36)</f>
        <v>-1304437.7728538164</v>
      </c>
      <c r="K15" s="573">
        <f>'Summary normalization'!K8*(1-'Schedule_B 2024'!$D$36)</f>
        <v>-3911294.3161484827</v>
      </c>
      <c r="L15" s="573">
        <f>'Summary normalization'!L8*(1-'Schedule_B 2024'!$D$36)</f>
        <v>-2109273.3416339085</v>
      </c>
      <c r="M15" s="573">
        <f>'Summary normalization'!M8*(1-'Schedule_B 2024'!$D$36)</f>
        <v>1876998.3147543615</v>
      </c>
      <c r="N15" s="352">
        <f>SUM(B15:M15)</f>
        <v>-61035882.411872566</v>
      </c>
      <c r="O15" s="574"/>
    </row>
    <row r="16" spans="1:23" ht="15.6" customHeight="1">
      <c r="A16" s="338" t="s">
        <v>201</v>
      </c>
      <c r="B16" s="573">
        <f>Load!B12*(1-'Schedule_B 2024'!$D$36)</f>
        <v>-4149060.3177336822</v>
      </c>
      <c r="C16" s="573">
        <f>Load!C12*(1-'Schedule_B 2024'!$D$36)</f>
        <v>-25109.195590573603</v>
      </c>
      <c r="D16" s="573">
        <f>Load!D12*(1-'Schedule_B 2024'!$D$36)</f>
        <v>-1169963.5153662723</v>
      </c>
      <c r="E16" s="573">
        <f>Load!E12*(1-'Schedule_B 2024'!$D$36)</f>
        <v>-1660300.8660588285</v>
      </c>
      <c r="F16" s="573">
        <f>Load!F12*(1-'Schedule_B 2024'!$D$36)</f>
        <v>-2250723.0269301361</v>
      </c>
      <c r="G16" s="573">
        <f>Load!G12*(1-'Schedule_B 2024'!$D$36)</f>
        <v>1159060.8223163188</v>
      </c>
      <c r="H16" s="573">
        <f>Load!H12*(1-'Schedule_B 2024'!$D$36)</f>
        <v>-2235409.9288716982</v>
      </c>
      <c r="I16" s="573">
        <f>Load!I12*(1-'Schedule_B 2024'!$D$36)</f>
        <v>3514575.6248082868</v>
      </c>
      <c r="J16" s="573">
        <f>Load!J12*(1-'Schedule_B 2024'!$D$36)</f>
        <v>514374.65911743877</v>
      </c>
      <c r="K16" s="573">
        <f>Load!K12*(1-'Schedule_B 2024'!$D$36)</f>
        <v>-295959.64100963657</v>
      </c>
      <c r="L16" s="573">
        <f>Load!L12*(1-'Schedule_B 2024'!$D$36)</f>
        <v>-2246528.0307593062</v>
      </c>
      <c r="M16" s="573">
        <f>Load!M12*(1-'Schedule_B 2024'!$D$36)</f>
        <v>2334587.8332207706</v>
      </c>
      <c r="N16" s="352">
        <f>SUM(B16:M16)</f>
        <v>-6510455.5828573182</v>
      </c>
      <c r="O16" s="180"/>
      <c r="P16" s="180"/>
      <c r="Q16" s="180"/>
      <c r="R16" s="180"/>
      <c r="S16" s="353"/>
      <c r="T16" s="292"/>
      <c r="W16" s="355"/>
    </row>
    <row r="17" spans="1:23" ht="16.149999999999999" customHeight="1">
      <c r="A17" s="338" t="s">
        <v>202</v>
      </c>
      <c r="B17" s="572">
        <f>B5+B15-B16</f>
        <v>73864153.397119313</v>
      </c>
      <c r="C17" s="572">
        <f t="shared" ref="C17:M17" si="6">C5+C15-C16</f>
        <v>2533968.7228011908</v>
      </c>
      <c r="D17" s="572">
        <f t="shared" si="6"/>
        <v>3286582.5145830801</v>
      </c>
      <c r="E17" s="572">
        <f t="shared" si="6"/>
        <v>-12392288.243607277</v>
      </c>
      <c r="F17" s="572">
        <f t="shared" si="6"/>
        <v>2888777.6819778574</v>
      </c>
      <c r="G17" s="572">
        <f t="shared" si="6"/>
        <v>43875.902610542718</v>
      </c>
      <c r="H17" s="572">
        <f t="shared" si="6"/>
        <v>-7320380.1818055101</v>
      </c>
      <c r="I17" s="572">
        <f t="shared" si="6"/>
        <v>-2628152.60740567</v>
      </c>
      <c r="J17" s="572">
        <f t="shared" si="6"/>
        <v>212691.90991326381</v>
      </c>
      <c r="K17" s="572">
        <f t="shared" si="6"/>
        <v>-8672926.0081789549</v>
      </c>
      <c r="L17" s="572">
        <f t="shared" si="6"/>
        <v>154196.10125126201</v>
      </c>
      <c r="M17" s="572">
        <f t="shared" si="6"/>
        <v>16784012.968690507</v>
      </c>
      <c r="N17" s="352">
        <f>SUM(B17:M17)</f>
        <v>68754512.157949597</v>
      </c>
      <c r="O17" s="570" t="s">
        <v>347</v>
      </c>
      <c r="P17" s="174"/>
      <c r="Q17" s="174"/>
      <c r="R17" s="174"/>
      <c r="S17" s="353"/>
      <c r="T17" s="292"/>
      <c r="U17" s="495"/>
      <c r="W17" s="355"/>
    </row>
    <row r="18" spans="1:23">
      <c r="A18" s="566" t="s">
        <v>203</v>
      </c>
      <c r="B18" s="575">
        <f>B17</f>
        <v>73864153.397119313</v>
      </c>
      <c r="C18" s="571">
        <f t="shared" ref="C18:M18" si="7">B18+C17</f>
        <v>76398122.119920507</v>
      </c>
      <c r="D18" s="571">
        <f t="shared" si="7"/>
        <v>79684704.634503588</v>
      </c>
      <c r="E18" s="571">
        <f t="shared" si="7"/>
        <v>67292416.390896305</v>
      </c>
      <c r="F18" s="571">
        <f t="shared" si="7"/>
        <v>70181194.072874159</v>
      </c>
      <c r="G18" s="571">
        <f t="shared" si="7"/>
        <v>70225069.975484699</v>
      </c>
      <c r="H18" s="571">
        <f t="shared" si="7"/>
        <v>62904689.793679193</v>
      </c>
      <c r="I18" s="571">
        <f t="shared" si="7"/>
        <v>60276537.186273523</v>
      </c>
      <c r="J18" s="571">
        <f t="shared" si="7"/>
        <v>60489229.096186787</v>
      </c>
      <c r="K18" s="571">
        <f t="shared" si="7"/>
        <v>51816303.08800783</v>
      </c>
      <c r="L18" s="571">
        <f t="shared" si="7"/>
        <v>51970499.18925909</v>
      </c>
      <c r="M18" s="571">
        <f t="shared" si="7"/>
        <v>68754512.157949597</v>
      </c>
      <c r="N18" s="352">
        <f>HLOOKUP(MAX(B4:M4),$B$4:$M$26,15,FALSE)</f>
        <v>68754512.157949597</v>
      </c>
      <c r="O18" s="570" t="s">
        <v>384</v>
      </c>
      <c r="P18" s="265"/>
      <c r="Q18" s="265"/>
      <c r="R18" s="265"/>
      <c r="S18" s="353"/>
      <c r="T18" s="292"/>
      <c r="W18" s="355"/>
    </row>
    <row r="19" spans="1:23" ht="10.15" customHeight="1">
      <c r="B19" s="566"/>
      <c r="C19" s="576"/>
      <c r="D19" s="576"/>
      <c r="E19" s="576"/>
      <c r="F19" s="576"/>
      <c r="G19" s="576"/>
      <c r="H19" s="576"/>
      <c r="I19" s="576"/>
      <c r="J19" s="576"/>
      <c r="K19" s="576"/>
      <c r="L19" s="576"/>
      <c r="M19" s="576"/>
      <c r="N19" s="356"/>
      <c r="O19" s="265"/>
      <c r="P19" s="265"/>
      <c r="Q19" s="265"/>
      <c r="R19" s="265"/>
      <c r="S19" s="353"/>
      <c r="T19" s="292"/>
      <c r="W19" s="355"/>
    </row>
    <row r="20" spans="1:23" ht="15">
      <c r="A20" s="566" t="s">
        <v>204</v>
      </c>
      <c r="B20" s="572">
        <f t="shared" ref="B20:M20" si="8">IF(ABS(B18)&gt;17000000,IF(B18&lt;0,-17000000,17000000),B18)</f>
        <v>17000000</v>
      </c>
      <c r="C20" s="572">
        <f t="shared" si="8"/>
        <v>17000000</v>
      </c>
      <c r="D20" s="572">
        <f t="shared" si="8"/>
        <v>17000000</v>
      </c>
      <c r="E20" s="572">
        <f t="shared" si="8"/>
        <v>17000000</v>
      </c>
      <c r="F20" s="572">
        <f t="shared" si="8"/>
        <v>17000000</v>
      </c>
      <c r="G20" s="572">
        <f t="shared" si="8"/>
        <v>17000000</v>
      </c>
      <c r="H20" s="572">
        <f t="shared" si="8"/>
        <v>17000000</v>
      </c>
      <c r="I20" s="572">
        <f t="shared" si="8"/>
        <v>17000000</v>
      </c>
      <c r="J20" s="572">
        <f t="shared" si="8"/>
        <v>17000000</v>
      </c>
      <c r="K20" s="572">
        <f t="shared" si="8"/>
        <v>17000000</v>
      </c>
      <c r="L20" s="572">
        <f t="shared" si="8"/>
        <v>17000000</v>
      </c>
      <c r="M20" s="572">
        <f t="shared" si="8"/>
        <v>17000000</v>
      </c>
      <c r="N20" s="352">
        <f>IF(ABS(N18)&gt;17000000,IF(N18&lt;0,-17000000,17000000),N18)</f>
        <v>17000000</v>
      </c>
      <c r="O20" s="209"/>
      <c r="P20" s="265"/>
      <c r="Q20" s="265"/>
      <c r="R20" s="265"/>
      <c r="S20" s="353"/>
      <c r="T20" s="292"/>
      <c r="W20" s="355"/>
    </row>
    <row r="21" spans="1:23" ht="15">
      <c r="A21" s="566" t="s">
        <v>205</v>
      </c>
      <c r="B21" s="572">
        <f>IF(ABS(B18)-ABS(B20)&gt;=23000000,IF(B18&lt;=0,-23000000,23000000),B18-B20)</f>
        <v>23000000</v>
      </c>
      <c r="C21" s="572">
        <f t="shared" ref="C21:N21" si="9">IF(ABS(C18)-ABS(C20)&gt;=23000000,IF(C18&lt;=0,-23000000,23000000),C18-C20)</f>
        <v>23000000</v>
      </c>
      <c r="D21" s="572">
        <f t="shared" si="9"/>
        <v>23000000</v>
      </c>
      <c r="E21" s="572">
        <f t="shared" si="9"/>
        <v>23000000</v>
      </c>
      <c r="F21" s="572">
        <f t="shared" si="9"/>
        <v>23000000</v>
      </c>
      <c r="G21" s="572">
        <f t="shared" si="9"/>
        <v>23000000</v>
      </c>
      <c r="H21" s="572">
        <f t="shared" si="9"/>
        <v>23000000</v>
      </c>
      <c r="I21" s="572">
        <f t="shared" si="9"/>
        <v>23000000</v>
      </c>
      <c r="J21" s="572">
        <f t="shared" si="9"/>
        <v>23000000</v>
      </c>
      <c r="K21" s="572">
        <f t="shared" si="9"/>
        <v>23000000</v>
      </c>
      <c r="L21" s="572">
        <f t="shared" si="9"/>
        <v>23000000</v>
      </c>
      <c r="M21" s="572">
        <f t="shared" si="9"/>
        <v>23000000</v>
      </c>
      <c r="N21" s="352">
        <f t="shared" si="9"/>
        <v>23000000</v>
      </c>
      <c r="O21" s="209"/>
      <c r="P21" s="265"/>
      <c r="Q21" s="265"/>
      <c r="R21" s="265"/>
      <c r="S21" s="353"/>
      <c r="T21" s="292"/>
      <c r="W21" s="355"/>
    </row>
    <row r="22" spans="1:23" ht="15">
      <c r="A22" s="566" t="s">
        <v>206</v>
      </c>
      <c r="B22" s="572">
        <f t="shared" ref="B22:N22" si="10">IF(ABS(B18)&gt;=40000000,B18-SUM(B20:B21),0)</f>
        <v>33864153.397119313</v>
      </c>
      <c r="C22" s="572">
        <f t="shared" si="10"/>
        <v>36398122.119920507</v>
      </c>
      <c r="D22" s="572">
        <f t="shared" ref="D22:M22" si="11">IF(ABS(D18)&gt;=40000000,D18-SUM(D20:D21),0)</f>
        <v>39684704.634503588</v>
      </c>
      <c r="E22" s="572">
        <f t="shared" si="11"/>
        <v>27292416.390896305</v>
      </c>
      <c r="F22" s="572">
        <f t="shared" si="11"/>
        <v>30181194.072874159</v>
      </c>
      <c r="G22" s="572">
        <f t="shared" si="11"/>
        <v>30225069.975484699</v>
      </c>
      <c r="H22" s="572">
        <f t="shared" si="11"/>
        <v>22904689.793679193</v>
      </c>
      <c r="I22" s="572">
        <f t="shared" si="11"/>
        <v>20276537.186273523</v>
      </c>
      <c r="J22" s="572">
        <f t="shared" si="11"/>
        <v>20489229.096186787</v>
      </c>
      <c r="K22" s="572">
        <f t="shared" si="11"/>
        <v>11816303.08800783</v>
      </c>
      <c r="L22" s="572">
        <f t="shared" si="11"/>
        <v>11970499.18925909</v>
      </c>
      <c r="M22" s="572">
        <f t="shared" si="11"/>
        <v>28754512.157949597</v>
      </c>
      <c r="N22" s="352">
        <f t="shared" si="10"/>
        <v>28754512.157949597</v>
      </c>
      <c r="O22" s="209"/>
      <c r="P22" s="265"/>
      <c r="Q22" s="265"/>
      <c r="R22" s="265"/>
      <c r="S22" s="353"/>
      <c r="T22" s="292"/>
      <c r="W22" s="355"/>
    </row>
    <row r="23" spans="1:23" ht="10.15" customHeight="1">
      <c r="C23" s="358"/>
      <c r="D23" s="358"/>
      <c r="E23" s="358"/>
      <c r="F23" s="358"/>
      <c r="G23" s="358"/>
      <c r="H23" s="358"/>
      <c r="I23" s="358"/>
      <c r="J23" s="358"/>
      <c r="K23" s="358"/>
      <c r="L23" s="358"/>
      <c r="M23" s="358"/>
      <c r="N23" s="174"/>
      <c r="O23" s="174"/>
      <c r="P23" s="174"/>
      <c r="Q23" s="174"/>
      <c r="R23" s="174"/>
      <c r="S23" s="353"/>
      <c r="T23" s="292"/>
    </row>
    <row r="24" spans="1:23">
      <c r="A24" s="338" t="s">
        <v>207</v>
      </c>
      <c r="B24" s="577">
        <f>IF(B21&gt;0,B21*50%,B21*65%)+B22*90%</f>
        <v>41977738.057407379</v>
      </c>
      <c r="C24" s="572">
        <f t="shared" ref="C24:M24" si="12">IF(C21&gt;0,C21*50%,C21*65%)+C22*90%</f>
        <v>44258309.907928452</v>
      </c>
      <c r="D24" s="572">
        <f t="shared" si="12"/>
        <v>47216234.171053231</v>
      </c>
      <c r="E24" s="572">
        <f t="shared" si="12"/>
        <v>36063174.751806676</v>
      </c>
      <c r="F24" s="572">
        <f t="shared" si="12"/>
        <v>38663074.66558674</v>
      </c>
      <c r="G24" s="572">
        <f t="shared" si="12"/>
        <v>38702562.977936231</v>
      </c>
      <c r="H24" s="572">
        <f t="shared" si="12"/>
        <v>32114220.814311273</v>
      </c>
      <c r="I24" s="572">
        <f t="shared" si="12"/>
        <v>29748883.46764617</v>
      </c>
      <c r="J24" s="572">
        <f t="shared" si="12"/>
        <v>29940306.186568107</v>
      </c>
      <c r="K24" s="572">
        <f t="shared" si="12"/>
        <v>22134672.779207047</v>
      </c>
      <c r="L24" s="572">
        <f t="shared" si="12"/>
        <v>22273449.270333178</v>
      </c>
      <c r="M24" s="572">
        <f t="shared" si="12"/>
        <v>37379060.942154638</v>
      </c>
      <c r="N24" s="352">
        <f>HLOOKUP(MAX(B4:M4),$B$4:$M$26,21,FALSE)</f>
        <v>37379060.942154638</v>
      </c>
      <c r="O24" s="570" t="s">
        <v>384</v>
      </c>
      <c r="P24" s="180"/>
      <c r="Q24" s="180"/>
      <c r="R24" s="265"/>
      <c r="S24" s="353"/>
      <c r="T24" s="292"/>
    </row>
    <row r="25" spans="1:23">
      <c r="A25" s="338"/>
      <c r="B25" s="572"/>
      <c r="C25" s="572"/>
      <c r="D25" s="572"/>
      <c r="E25" s="572"/>
      <c r="F25" s="572"/>
      <c r="G25" s="572"/>
      <c r="H25" s="572"/>
      <c r="I25" s="572"/>
      <c r="J25" s="572"/>
      <c r="K25" s="572"/>
      <c r="L25" s="572"/>
      <c r="M25" s="572"/>
      <c r="N25" s="352"/>
      <c r="O25" s="180"/>
      <c r="P25" s="180"/>
      <c r="Q25" s="180"/>
      <c r="R25" s="265"/>
      <c r="S25" s="353"/>
      <c r="T25" s="292"/>
    </row>
    <row r="26" spans="1:23">
      <c r="A26" s="338" t="s">
        <v>230</v>
      </c>
      <c r="B26" s="572">
        <f>B24-B12</f>
        <v>-17208645.656924546</v>
      </c>
      <c r="C26" s="572">
        <f t="shared" ref="C26:M26" si="13">C24-C12</f>
        <v>-20636181.238833189</v>
      </c>
      <c r="D26" s="572">
        <f t="shared" si="13"/>
        <v>-27934549.445888609</v>
      </c>
      <c r="E26" s="572">
        <f t="shared" si="13"/>
        <v>-29222744.802277148</v>
      </c>
      <c r="F26" s="572">
        <f t="shared" si="13"/>
        <v>-29273515.814620137</v>
      </c>
      <c r="G26" s="572">
        <f t="shared" si="13"/>
        <v>-33200146.93071685</v>
      </c>
      <c r="H26" s="572">
        <f t="shared" si="13"/>
        <v>-39723498.978887193</v>
      </c>
      <c r="I26" s="572">
        <f t="shared" si="13"/>
        <v>-43893850.403307751</v>
      </c>
      <c r="J26" s="572">
        <f t="shared" si="13"/>
        <v>-45530781.592081875</v>
      </c>
      <c r="K26" s="572">
        <f t="shared" si="13"/>
        <v>-48784582.799706846</v>
      </c>
      <c r="L26" s="572">
        <f t="shared" si="13"/>
        <v>-48661053.579493992</v>
      </c>
      <c r="M26" s="572">
        <f t="shared" si="13"/>
        <v>-49072884.146113761</v>
      </c>
      <c r="N26" s="352">
        <f>N24-N12</f>
        <v>-49072884.146113761</v>
      </c>
      <c r="O26" s="279"/>
      <c r="P26" s="279"/>
      <c r="Q26" s="279"/>
      <c r="R26" s="279"/>
      <c r="S26" s="353"/>
      <c r="T26" s="292"/>
    </row>
    <row r="27" spans="1:23">
      <c r="D27" s="355"/>
      <c r="E27" s="355"/>
      <c r="F27" s="182"/>
      <c r="G27" s="182"/>
      <c r="H27" s="182"/>
      <c r="I27" s="182"/>
      <c r="J27" s="182"/>
      <c r="K27" s="182"/>
      <c r="L27" s="182"/>
      <c r="M27" s="182"/>
      <c r="N27" s="182"/>
      <c r="O27" s="182"/>
      <c r="P27" s="182"/>
      <c r="Q27" s="182"/>
      <c r="R27" s="174"/>
      <c r="S27" s="353"/>
      <c r="T27" s="292"/>
    </row>
    <row r="28" spans="1:23" ht="14.25" customHeight="1">
      <c r="C28" s="365"/>
      <c r="D28" s="355"/>
      <c r="E28" s="355"/>
      <c r="F28" s="182"/>
      <c r="G28" s="182"/>
      <c r="H28" s="182"/>
      <c r="I28" s="182"/>
      <c r="J28" s="182"/>
      <c r="K28" s="182"/>
      <c r="L28" s="182"/>
      <c r="M28" s="182"/>
      <c r="N28" s="182"/>
      <c r="O28" s="182"/>
      <c r="P28" s="182"/>
      <c r="Q28" s="182"/>
      <c r="R28" s="265"/>
      <c r="S28" s="353"/>
      <c r="T28" s="292"/>
    </row>
    <row r="29" spans="1:23" ht="38.25">
      <c r="A29" s="538"/>
      <c r="B29" s="539" t="s">
        <v>346</v>
      </c>
      <c r="C29" s="578" t="str">
        <f>IF(N15&lt;0,"less than","more than")</f>
        <v>less than</v>
      </c>
      <c r="D29" s="579" t="s">
        <v>211</v>
      </c>
      <c r="E29" s="501"/>
      <c r="F29" s="580">
        <f>ABS(N15)</f>
        <v>61035882.411872566</v>
      </c>
      <c r="G29" s="581" t="s">
        <v>212</v>
      </c>
      <c r="H29" s="580">
        <f>ABS(N16)</f>
        <v>6510455.5828573182</v>
      </c>
      <c r="I29" s="578" t="str">
        <f>IF(N16&lt;0,"less than","more than")</f>
        <v>less than</v>
      </c>
      <c r="J29" s="581" t="s">
        <v>345</v>
      </c>
      <c r="K29" s="578" t="str">
        <f>IF(N18&lt;0,"over-recovery","under-recovery")</f>
        <v>under-recovery</v>
      </c>
      <c r="L29" s="539" t="s">
        <v>344</v>
      </c>
      <c r="M29" s="580">
        <f>ABS(N18-N6)</f>
        <v>54525426.829015285</v>
      </c>
      <c r="N29" s="578" t="str">
        <f>IF(AND(N18-N6&lt;0,N18&gt;0),"less than","more than")</f>
        <v>less than</v>
      </c>
      <c r="Q29" s="353"/>
      <c r="R29" s="582"/>
    </row>
    <row r="30" spans="1:23" ht="16.5" customHeight="1">
      <c r="B30" s="359" t="s">
        <v>343</v>
      </c>
      <c r="C30" s="578" t="str">
        <f>IF(N12&lt;0,"over-recovery","under-recovery")</f>
        <v>under-recovery</v>
      </c>
      <c r="E30" s="583" t="s">
        <v>213</v>
      </c>
      <c r="F30" s="578" t="str">
        <f>IF(N29="more than","higher","lower")</f>
        <v>lower</v>
      </c>
      <c r="G30" s="578" t="str">
        <f>IF(N18&lt;0,"over-recovery","under-recovery")</f>
        <v>under-recovery</v>
      </c>
      <c r="H30" s="584" t="s">
        <v>342</v>
      </c>
      <c r="I30" s="580">
        <f>N26</f>
        <v>-49072884.146113761</v>
      </c>
      <c r="J30" s="584" t="s">
        <v>214</v>
      </c>
      <c r="K30" s="578" t="str">
        <f>IF(N26&gt;0,"decrease","increase")</f>
        <v>increase</v>
      </c>
      <c r="L30" s="584" t="s">
        <v>215</v>
      </c>
      <c r="M30" s="585"/>
      <c r="N30" s="585"/>
      <c r="O30" s="585"/>
      <c r="P30" s="585"/>
      <c r="S30" s="292"/>
    </row>
    <row r="31" spans="1:23">
      <c r="Q31" s="279"/>
      <c r="R31" s="353"/>
      <c r="S31" s="292"/>
    </row>
    <row r="32" spans="1:23" ht="13.5" thickBot="1">
      <c r="C32" s="586"/>
      <c r="D32" s="355"/>
      <c r="E32" s="355"/>
      <c r="F32" s="185"/>
      <c r="G32" s="185"/>
      <c r="H32" s="185"/>
      <c r="I32" s="185"/>
      <c r="J32" s="168"/>
      <c r="K32" s="185"/>
      <c r="L32" s="185"/>
      <c r="M32" s="185"/>
      <c r="N32" s="185"/>
      <c r="O32" s="185"/>
      <c r="P32" s="185"/>
      <c r="Q32" s="265"/>
      <c r="R32" s="353"/>
      <c r="S32" s="292"/>
    </row>
    <row r="33" spans="1:20" ht="14.25" customHeight="1">
      <c r="A33" s="587"/>
      <c r="B33" s="588"/>
      <c r="C33" s="360"/>
      <c r="D33" s="361"/>
      <c r="E33" s="361"/>
      <c r="F33" s="362"/>
      <c r="G33" s="362"/>
      <c r="H33" s="362"/>
      <c r="I33" s="362"/>
      <c r="J33" s="362"/>
      <c r="K33" s="362"/>
      <c r="L33" s="363"/>
      <c r="M33" s="364"/>
      <c r="N33" s="185"/>
      <c r="O33" s="185"/>
      <c r="P33" s="185"/>
      <c r="Q33" s="265"/>
      <c r="R33" s="353"/>
      <c r="S33" s="292"/>
    </row>
    <row r="34" spans="1:20" ht="14.25" customHeight="1">
      <c r="A34" s="589" t="s">
        <v>385</v>
      </c>
      <c r="B34" s="590">
        <f>-B26</f>
        <v>17208645.656924546</v>
      </c>
      <c r="C34" s="590">
        <f t="shared" ref="C34:M34" si="14">-C26</f>
        <v>20636181.238833189</v>
      </c>
      <c r="D34" s="590">
        <f t="shared" si="14"/>
        <v>27934549.445888609</v>
      </c>
      <c r="E34" s="590">
        <f t="shared" si="14"/>
        <v>29222744.802277148</v>
      </c>
      <c r="F34" s="590">
        <f t="shared" si="14"/>
        <v>29273515.814620137</v>
      </c>
      <c r="G34" s="590">
        <f t="shared" si="14"/>
        <v>33200146.93071685</v>
      </c>
      <c r="H34" s="590">
        <f t="shared" si="14"/>
        <v>39723498.978887193</v>
      </c>
      <c r="I34" s="590">
        <f t="shared" si="14"/>
        <v>43893850.403307751</v>
      </c>
      <c r="J34" s="590">
        <f t="shared" si="14"/>
        <v>45530781.592081875</v>
      </c>
      <c r="K34" s="590">
        <f t="shared" si="14"/>
        <v>48784582.799706846</v>
      </c>
      <c r="L34" s="590">
        <f t="shared" si="14"/>
        <v>48661053.579493992</v>
      </c>
      <c r="M34" s="591">
        <f t="shared" si="14"/>
        <v>49072884.146113761</v>
      </c>
      <c r="N34" s="265"/>
      <c r="O34" s="265"/>
      <c r="P34" s="265"/>
      <c r="Q34" s="265"/>
      <c r="R34" s="353"/>
      <c r="S34" s="292"/>
    </row>
    <row r="35" spans="1:20" ht="19.5" customHeight="1">
      <c r="A35" s="589" t="s">
        <v>386</v>
      </c>
      <c r="B35" s="590">
        <f>+B34</f>
        <v>17208645.656924546</v>
      </c>
      <c r="C35" s="590">
        <f>+C34-B34</f>
        <v>3427535.5819086432</v>
      </c>
      <c r="D35" s="590">
        <f>+D34-C34</f>
        <v>7298368.2070554197</v>
      </c>
      <c r="E35" s="590">
        <f t="shared" ref="E35:M35" si="15">+E34-D34</f>
        <v>1288195.3563885391</v>
      </c>
      <c r="F35" s="590">
        <f>+F34-E34</f>
        <v>50771.012342989445</v>
      </c>
      <c r="G35" s="590">
        <f>+G34-F34</f>
        <v>3926631.1160967126</v>
      </c>
      <c r="H35" s="590">
        <f t="shared" si="15"/>
        <v>6523352.048170343</v>
      </c>
      <c r="I35" s="590">
        <f t="shared" si="15"/>
        <v>4170351.4244205579</v>
      </c>
      <c r="J35" s="590">
        <f t="shared" si="15"/>
        <v>1636931.1887741238</v>
      </c>
      <c r="K35" s="590">
        <f t="shared" si="15"/>
        <v>3253801.2076249719</v>
      </c>
      <c r="L35" s="590">
        <f t="shared" si="15"/>
        <v>-123529.22021285444</v>
      </c>
      <c r="M35" s="591">
        <f t="shared" si="15"/>
        <v>411830.56661976874</v>
      </c>
      <c r="N35" s="174"/>
      <c r="Q35" s="365"/>
      <c r="R35" s="174"/>
      <c r="S35" s="353"/>
      <c r="T35" s="292"/>
    </row>
    <row r="36" spans="1:20" ht="15">
      <c r="A36" s="592"/>
      <c r="B36" s="517"/>
      <c r="C36" s="338"/>
      <c r="D36" s="191"/>
      <c r="E36" s="355"/>
      <c r="F36" s="174"/>
      <c r="G36" s="174"/>
      <c r="H36" s="174"/>
      <c r="I36" s="174"/>
      <c r="J36" s="174"/>
      <c r="K36" s="174"/>
      <c r="L36" s="365"/>
      <c r="M36" s="593"/>
      <c r="N36" s="174"/>
      <c r="O36" s="174"/>
      <c r="P36" s="174"/>
      <c r="Q36" s="174"/>
      <c r="R36" s="174"/>
      <c r="S36" s="353"/>
      <c r="T36" s="582"/>
    </row>
    <row r="37" spans="1:20" ht="15">
      <c r="A37" s="592"/>
      <c r="B37" s="517"/>
      <c r="C37" s="338"/>
      <c r="D37" s="191"/>
      <c r="E37" s="355"/>
      <c r="F37" s="174"/>
      <c r="G37" s="174"/>
      <c r="H37" s="174"/>
      <c r="I37" s="174"/>
      <c r="J37" s="174"/>
      <c r="K37" s="174"/>
      <c r="L37" s="174"/>
      <c r="M37" s="593"/>
      <c r="N37" s="174"/>
      <c r="O37" s="174"/>
      <c r="P37" s="174"/>
      <c r="Q37" s="174"/>
      <c r="R37" s="174"/>
      <c r="S37" s="353"/>
      <c r="T37" s="582"/>
    </row>
    <row r="38" spans="1:20" ht="16.5" customHeight="1" thickBot="1">
      <c r="A38" s="594"/>
      <c r="B38" s="595"/>
      <c r="C38" s="366"/>
      <c r="D38" s="596"/>
      <c r="E38" s="596"/>
      <c r="F38" s="597"/>
      <c r="G38" s="597"/>
      <c r="H38" s="597"/>
      <c r="I38" s="597"/>
      <c r="J38" s="597"/>
      <c r="K38" s="597"/>
      <c r="L38" s="367"/>
      <c r="M38" s="598"/>
      <c r="N38" s="599"/>
      <c r="O38" s="599"/>
      <c r="P38" s="599"/>
      <c r="Q38" s="599"/>
      <c r="R38" s="265"/>
      <c r="S38" s="353"/>
      <c r="T38" s="292"/>
    </row>
    <row r="39" spans="1:20" ht="15.75" customHeight="1">
      <c r="C39" s="368"/>
      <c r="D39" s="191"/>
      <c r="E39" s="355"/>
      <c r="F39" s="369"/>
      <c r="G39" s="369"/>
      <c r="H39" s="369"/>
      <c r="I39" s="369"/>
      <c r="J39" s="369"/>
      <c r="K39" s="174"/>
      <c r="L39" s="174"/>
      <c r="M39" s="174"/>
      <c r="N39" s="174"/>
      <c r="O39" s="174"/>
      <c r="P39" s="174"/>
      <c r="Q39" s="174"/>
      <c r="R39" s="174"/>
      <c r="S39" s="353"/>
      <c r="T39" s="582"/>
    </row>
    <row r="40" spans="1:20" ht="15.75" customHeight="1">
      <c r="C40" s="368"/>
      <c r="D40" s="191"/>
      <c r="E40" s="355"/>
      <c r="F40" s="369"/>
      <c r="G40" s="369"/>
      <c r="H40" s="369"/>
      <c r="I40" s="369"/>
      <c r="J40" s="369"/>
      <c r="K40" s="369"/>
      <c r="L40" s="174"/>
      <c r="M40" s="174"/>
      <c r="N40" s="174"/>
      <c r="O40" s="174"/>
      <c r="P40" s="174"/>
      <c r="Q40" s="174"/>
      <c r="R40" s="174"/>
      <c r="S40" s="353"/>
      <c r="T40" s="582"/>
    </row>
    <row r="41" spans="1:20" ht="18.75" customHeight="1">
      <c r="C41" s="600"/>
      <c r="D41" s="370"/>
      <c r="E41" s="355"/>
      <c r="F41" s="174"/>
      <c r="G41" s="174"/>
      <c r="H41" s="174"/>
      <c r="I41" s="174"/>
      <c r="J41" s="174"/>
      <c r="K41" s="174"/>
      <c r="L41" s="174"/>
      <c r="M41" s="174"/>
      <c r="N41" s="174"/>
      <c r="O41" s="174"/>
      <c r="P41" s="174"/>
      <c r="Q41" s="174"/>
      <c r="R41" s="174"/>
      <c r="S41" s="353"/>
      <c r="T41" s="582"/>
    </row>
    <row r="42" spans="1:20" ht="20.25" customHeight="1">
      <c r="C42" s="566"/>
      <c r="D42" s="191"/>
      <c r="E42" s="355"/>
      <c r="F42" s="174"/>
      <c r="G42" s="174"/>
      <c r="H42" s="601"/>
      <c r="I42" s="371"/>
      <c r="J42" s="371"/>
      <c r="K42" s="602"/>
      <c r="L42" s="174"/>
      <c r="M42" s="603"/>
      <c r="N42" s="603"/>
      <c r="O42" s="603"/>
      <c r="P42" s="603"/>
      <c r="Q42" s="603"/>
      <c r="R42" s="182"/>
      <c r="S42" s="353"/>
      <c r="T42" s="292"/>
    </row>
    <row r="43" spans="1:20" ht="17.45" customHeight="1">
      <c r="C43" s="604"/>
      <c r="E43" s="355"/>
      <c r="F43" s="174"/>
      <c r="G43" s="174"/>
      <c r="H43" s="174"/>
      <c r="I43" s="174"/>
      <c r="J43" s="174"/>
      <c r="K43" s="174"/>
      <c r="L43" s="174"/>
      <c r="M43" s="174"/>
      <c r="N43" s="174"/>
      <c r="O43" s="174"/>
      <c r="P43" s="174"/>
      <c r="Q43" s="174"/>
      <c r="R43" s="174"/>
      <c r="S43" s="353"/>
      <c r="T43" s="292"/>
    </row>
    <row r="44" spans="1:20" ht="15.75" customHeight="1">
      <c r="C44" s="605"/>
      <c r="F44" s="606"/>
      <c r="G44" s="606"/>
      <c r="H44" s="606"/>
      <c r="I44" s="606"/>
      <c r="J44" s="606"/>
      <c r="K44" s="606"/>
      <c r="L44" s="606"/>
      <c r="M44" s="606"/>
      <c r="N44" s="606"/>
      <c r="O44" s="606"/>
      <c r="P44" s="606"/>
      <c r="Q44" s="606"/>
      <c r="R44" s="606"/>
      <c r="S44" s="353"/>
      <c r="T44" s="582"/>
    </row>
    <row r="45" spans="1:20" ht="15">
      <c r="H45" s="601"/>
      <c r="I45" s="371"/>
      <c r="J45" s="371"/>
      <c r="K45" s="602"/>
      <c r="M45" s="585"/>
      <c r="N45" s="585"/>
      <c r="O45" s="585"/>
      <c r="P45" s="585"/>
      <c r="Q45" s="585"/>
      <c r="T45" s="292"/>
    </row>
    <row r="46" spans="1:20" ht="15">
      <c r="C46" s="292"/>
      <c r="D46" s="607"/>
      <c r="F46" s="174"/>
      <c r="G46" s="174"/>
      <c r="H46" s="174"/>
      <c r="I46" s="174"/>
      <c r="J46" s="174"/>
      <c r="K46" s="174"/>
      <c r="L46" s="174"/>
      <c r="M46" s="174"/>
      <c r="N46" s="174"/>
      <c r="O46" s="174"/>
      <c r="P46" s="174"/>
      <c r="Q46" s="174"/>
      <c r="R46" s="174"/>
      <c r="S46" s="353"/>
      <c r="T46" s="582"/>
    </row>
    <row r="47" spans="1:20" ht="15">
      <c r="C47" s="338"/>
      <c r="D47" s="372"/>
      <c r="E47" s="372"/>
      <c r="F47" s="174"/>
      <c r="G47" s="174"/>
      <c r="H47" s="174"/>
      <c r="I47" s="174"/>
      <c r="J47" s="174"/>
      <c r="K47" s="174"/>
      <c r="L47" s="174"/>
      <c r="M47" s="174"/>
      <c r="N47" s="174"/>
      <c r="O47" s="174"/>
      <c r="P47" s="174"/>
      <c r="Q47" s="174"/>
      <c r="R47" s="174"/>
      <c r="S47" s="195"/>
      <c r="T47" s="582"/>
    </row>
    <row r="48" spans="1:20" ht="15">
      <c r="C48" s="338"/>
      <c r="D48" s="372"/>
      <c r="E48" s="372"/>
      <c r="F48" s="174"/>
      <c r="G48" s="174"/>
      <c r="H48" s="174"/>
      <c r="I48" s="174"/>
      <c r="J48" s="174"/>
      <c r="K48" s="174"/>
      <c r="L48" s="174"/>
      <c r="M48" s="174"/>
      <c r="N48" s="174"/>
      <c r="O48" s="174"/>
      <c r="P48" s="174"/>
      <c r="Q48" s="174"/>
      <c r="R48" s="174"/>
      <c r="S48" s="195"/>
      <c r="T48" s="582"/>
    </row>
    <row r="49" spans="1:20" ht="17.25" customHeight="1">
      <c r="C49" s="365"/>
      <c r="D49" s="370"/>
      <c r="E49" s="372"/>
      <c r="F49" s="174"/>
      <c r="G49" s="174"/>
      <c r="H49" s="601"/>
      <c r="I49" s="371"/>
      <c r="J49" s="371"/>
      <c r="K49" s="602"/>
      <c r="L49" s="174"/>
      <c r="M49" s="585"/>
      <c r="N49" s="585"/>
      <c r="O49" s="174"/>
      <c r="P49" s="585"/>
      <c r="Q49" s="585"/>
      <c r="R49" s="174"/>
      <c r="S49" s="195"/>
      <c r="T49" s="582"/>
    </row>
    <row r="50" spans="1:20">
      <c r="C50" s="292"/>
      <c r="E50" s="355"/>
      <c r="F50" s="174"/>
      <c r="G50" s="174"/>
      <c r="H50" s="174"/>
      <c r="I50" s="174"/>
      <c r="J50" s="174"/>
      <c r="K50" s="174"/>
      <c r="L50" s="174"/>
      <c r="M50" s="174"/>
      <c r="N50" s="174"/>
      <c r="O50" s="174"/>
      <c r="P50" s="174"/>
      <c r="Q50" s="174"/>
      <c r="R50" s="174"/>
      <c r="S50" s="608"/>
      <c r="T50" s="292"/>
    </row>
    <row r="51" spans="1:20">
      <c r="C51" s="292"/>
      <c r="E51" s="355"/>
      <c r="F51" s="174"/>
      <c r="G51" s="174"/>
      <c r="H51" s="174"/>
      <c r="I51" s="174"/>
      <c r="J51" s="174"/>
      <c r="K51" s="174"/>
      <c r="L51" s="174"/>
      <c r="M51" s="174"/>
      <c r="N51" s="174"/>
      <c r="O51" s="174"/>
      <c r="P51" s="174"/>
      <c r="Q51" s="174"/>
      <c r="R51" s="174"/>
      <c r="S51" s="608"/>
      <c r="T51" s="292"/>
    </row>
    <row r="52" spans="1:20">
      <c r="C52" s="292"/>
      <c r="E52" s="355"/>
      <c r="F52" s="174"/>
      <c r="G52" s="174"/>
      <c r="H52" s="174"/>
      <c r="I52" s="174"/>
      <c r="J52" s="174"/>
      <c r="K52" s="174"/>
      <c r="L52" s="174"/>
      <c r="M52" s="174"/>
      <c r="N52" s="174"/>
      <c r="O52" s="585"/>
      <c r="P52" s="174"/>
      <c r="Q52" s="174"/>
      <c r="R52" s="174"/>
      <c r="S52" s="608"/>
      <c r="T52" s="292"/>
    </row>
    <row r="53" spans="1:20" ht="15">
      <c r="C53" s="292"/>
      <c r="E53" s="355"/>
      <c r="F53" s="174"/>
      <c r="G53" s="174"/>
      <c r="H53" s="174"/>
      <c r="I53" s="174"/>
      <c r="J53" s="174"/>
      <c r="K53" s="174"/>
      <c r="L53" s="174"/>
      <c r="M53" s="174"/>
      <c r="N53" s="174"/>
      <c r="O53" s="174"/>
      <c r="P53" s="174"/>
      <c r="Q53" s="174"/>
      <c r="R53" s="174"/>
      <c r="S53" s="608"/>
      <c r="T53" s="582"/>
    </row>
    <row r="54" spans="1:20">
      <c r="C54" s="292"/>
      <c r="E54" s="355"/>
      <c r="F54" s="174"/>
      <c r="G54" s="174"/>
      <c r="H54" s="174"/>
      <c r="I54" s="174"/>
      <c r="J54" s="174"/>
      <c r="K54" s="174"/>
      <c r="L54" s="174"/>
      <c r="M54" s="174"/>
      <c r="N54" s="174"/>
      <c r="O54" s="174"/>
      <c r="P54" s="174"/>
      <c r="Q54" s="174"/>
      <c r="R54" s="174"/>
      <c r="S54" s="608"/>
    </row>
    <row r="55" spans="1:20" ht="15">
      <c r="C55" s="292"/>
      <c r="E55" s="355"/>
      <c r="F55" s="174"/>
      <c r="G55" s="174"/>
      <c r="H55" s="601"/>
      <c r="I55" s="371"/>
      <c r="J55" s="371"/>
      <c r="K55" s="602"/>
      <c r="L55" s="174"/>
      <c r="M55" s="585"/>
      <c r="N55" s="585"/>
      <c r="O55" s="585"/>
      <c r="P55" s="585"/>
      <c r="Q55" s="585"/>
      <c r="R55" s="174"/>
      <c r="S55" s="353"/>
    </row>
    <row r="56" spans="1:20" ht="12.4" customHeight="1">
      <c r="C56" s="609"/>
      <c r="D56" s="609"/>
      <c r="E56" s="609"/>
      <c r="F56" s="609"/>
      <c r="G56" s="609"/>
      <c r="H56" s="609"/>
      <c r="I56" s="609"/>
      <c r="J56" s="174"/>
      <c r="K56" s="543"/>
      <c r="L56" s="174"/>
      <c r="M56" s="174"/>
      <c r="N56" s="174"/>
      <c r="O56" s="174"/>
      <c r="P56" s="174"/>
      <c r="Q56" s="174"/>
      <c r="R56" s="174"/>
      <c r="S56" s="353"/>
    </row>
    <row r="57" spans="1:20" s="365" customFormat="1" ht="34.5" customHeight="1">
      <c r="A57" s="357"/>
      <c r="B57" s="357"/>
      <c r="C57" s="648"/>
      <c r="D57" s="648"/>
      <c r="E57" s="648"/>
      <c r="F57" s="648"/>
      <c r="G57" s="648"/>
      <c r="H57" s="648"/>
      <c r="I57" s="648"/>
      <c r="J57" s="648"/>
      <c r="K57" s="648"/>
      <c r="L57" s="174"/>
      <c r="M57" s="174"/>
      <c r="N57" s="174"/>
      <c r="O57" s="174"/>
      <c r="P57" s="174"/>
      <c r="Q57" s="174"/>
      <c r="R57" s="174"/>
    </row>
    <row r="58" spans="1:20" s="365" customFormat="1" ht="15" customHeight="1">
      <c r="A58" s="357"/>
      <c r="B58" s="357"/>
      <c r="E58" s="355"/>
      <c r="F58" s="174"/>
      <c r="G58" s="174"/>
      <c r="H58" s="174"/>
      <c r="I58" s="174"/>
      <c r="J58" s="174"/>
      <c r="K58" s="174"/>
      <c r="L58" s="174"/>
      <c r="M58" s="174"/>
      <c r="N58" s="174"/>
      <c r="O58" s="174"/>
      <c r="P58" s="174"/>
      <c r="Q58" s="174"/>
      <c r="R58" s="174"/>
    </row>
    <row r="59" spans="1:20" s="365" customFormat="1" ht="42.75" customHeight="1">
      <c r="A59" s="517"/>
      <c r="B59" s="517"/>
      <c r="C59" s="648"/>
      <c r="D59" s="648"/>
      <c r="E59" s="648"/>
      <c r="F59" s="648"/>
      <c r="G59" s="648"/>
      <c r="H59" s="648"/>
      <c r="I59" s="648"/>
      <c r="J59" s="648"/>
      <c r="K59" s="648"/>
      <c r="Q59" s="174"/>
      <c r="R59" s="174"/>
    </row>
    <row r="60" spans="1:20" ht="20.25" customHeight="1">
      <c r="A60" s="354"/>
      <c r="B60" s="354"/>
      <c r="C60" s="365"/>
      <c r="H60" s="610"/>
      <c r="I60" s="606"/>
      <c r="N60" s="611"/>
      <c r="O60" s="611"/>
      <c r="P60" s="611"/>
      <c r="Q60" s="612"/>
    </row>
    <row r="61" spans="1:20">
      <c r="A61" s="354"/>
      <c r="B61" s="354"/>
      <c r="H61" s="610"/>
      <c r="I61" s="606"/>
      <c r="Q61" s="606"/>
    </row>
    <row r="62" spans="1:20">
      <c r="A62" s="354"/>
      <c r="B62" s="354"/>
      <c r="G62" s="613"/>
      <c r="H62" s="614"/>
      <c r="Q62" s="613"/>
    </row>
    <row r="63" spans="1:20">
      <c r="A63" s="354"/>
      <c r="B63" s="354"/>
      <c r="G63" s="613"/>
      <c r="H63" s="610"/>
    </row>
    <row r="64" spans="1:20">
      <c r="A64" s="354"/>
      <c r="B64" s="354"/>
      <c r="F64" s="606"/>
      <c r="H64" s="610"/>
    </row>
    <row r="65" spans="1:11">
      <c r="A65" s="354"/>
      <c r="B65" s="354"/>
      <c r="H65" s="610"/>
      <c r="K65" s="610"/>
    </row>
    <row r="66" spans="1:11">
      <c r="A66" s="354"/>
      <c r="B66" s="354"/>
      <c r="H66" s="610"/>
      <c r="K66" s="610"/>
    </row>
    <row r="67" spans="1:11">
      <c r="A67" s="354"/>
      <c r="B67" s="354"/>
      <c r="K67" s="610"/>
    </row>
    <row r="68" spans="1:11">
      <c r="A68" s="354"/>
      <c r="B68" s="354"/>
      <c r="K68" s="610"/>
    </row>
    <row r="69" spans="1:11">
      <c r="A69" s="354"/>
      <c r="B69" s="354"/>
    </row>
    <row r="70" spans="1:11">
      <c r="A70" s="354"/>
      <c r="B70" s="354"/>
      <c r="K70" s="615"/>
    </row>
    <row r="71" spans="1:11">
      <c r="A71" s="354"/>
      <c r="B71" s="354"/>
    </row>
    <row r="72" spans="1:11">
      <c r="A72" s="354"/>
      <c r="B72" s="354"/>
    </row>
    <row r="73" spans="1:11">
      <c r="A73" s="354"/>
      <c r="B73" s="354"/>
    </row>
    <row r="74" spans="1:11">
      <c r="A74" s="354"/>
      <c r="B74" s="354"/>
    </row>
    <row r="75" spans="1:11">
      <c r="A75" s="354"/>
      <c r="B75" s="354"/>
    </row>
    <row r="76" spans="1:11">
      <c r="A76" s="354"/>
      <c r="B76" s="354"/>
    </row>
    <row r="77" spans="1:11">
      <c r="A77" s="354"/>
      <c r="B77" s="354"/>
    </row>
    <row r="78" spans="1:11">
      <c r="A78" s="354"/>
      <c r="B78" s="354"/>
    </row>
    <row r="79" spans="1:11">
      <c r="A79" s="354"/>
      <c r="B79" s="354"/>
    </row>
    <row r="80" spans="1:11">
      <c r="A80" s="354"/>
      <c r="B80" s="354"/>
    </row>
    <row r="81" spans="1:2">
      <c r="A81" s="616"/>
      <c r="B81" s="616"/>
    </row>
    <row r="82" spans="1:2">
      <c r="A82" s="616"/>
      <c r="B82" s="616"/>
    </row>
    <row r="83" spans="1:2">
      <c r="A83" s="616"/>
      <c r="B83" s="616"/>
    </row>
    <row r="84" spans="1:2">
      <c r="A84" s="616"/>
      <c r="B84" s="616"/>
    </row>
    <row r="85" spans="1:2">
      <c r="A85" s="616"/>
      <c r="B85" s="616"/>
    </row>
    <row r="86" spans="1:2">
      <c r="A86" s="616"/>
      <c r="B86" s="616"/>
    </row>
    <row r="87" spans="1:2">
      <c r="A87" s="616"/>
      <c r="B87" s="616"/>
    </row>
    <row r="88" spans="1:2">
      <c r="A88" s="616"/>
      <c r="B88" s="616"/>
    </row>
    <row r="89" spans="1:2">
      <c r="A89" s="616"/>
      <c r="B89" s="616"/>
    </row>
    <row r="90" spans="1:2">
      <c r="A90" s="616"/>
      <c r="B90" s="616"/>
    </row>
    <row r="91" spans="1:2">
      <c r="A91" s="616"/>
      <c r="B91" s="616"/>
    </row>
    <row r="92" spans="1:2">
      <c r="A92" s="616"/>
      <c r="B92" s="616"/>
    </row>
    <row r="93" spans="1:2">
      <c r="A93" s="616"/>
      <c r="B93" s="616"/>
    </row>
    <row r="94" spans="1:2">
      <c r="A94" s="616"/>
      <c r="B94" s="616"/>
    </row>
    <row r="95" spans="1:2">
      <c r="A95" s="616"/>
      <c r="B95" s="616"/>
    </row>
    <row r="96" spans="1:2">
      <c r="A96" s="616"/>
      <c r="B96" s="616"/>
    </row>
    <row r="97" spans="1:2">
      <c r="A97" s="616"/>
      <c r="B97" s="616"/>
    </row>
    <row r="98" spans="1:2">
      <c r="A98" s="616"/>
      <c r="B98" s="616"/>
    </row>
    <row r="99" spans="1:2">
      <c r="A99" s="616"/>
      <c r="B99" s="616"/>
    </row>
    <row r="100" spans="1:2">
      <c r="A100" s="616"/>
      <c r="B100" s="616"/>
    </row>
    <row r="101" spans="1:2">
      <c r="A101" s="616"/>
      <c r="B101" s="616"/>
    </row>
    <row r="102" spans="1:2">
      <c r="A102" s="616"/>
      <c r="B102" s="616"/>
    </row>
    <row r="103" spans="1:2">
      <c r="A103" s="616"/>
      <c r="B103" s="616"/>
    </row>
    <row r="104" spans="1:2">
      <c r="A104" s="616"/>
      <c r="B104" s="616"/>
    </row>
    <row r="105" spans="1:2">
      <c r="A105" s="616"/>
      <c r="B105" s="616"/>
    </row>
    <row r="106" spans="1:2">
      <c r="A106" s="616"/>
      <c r="B106" s="616"/>
    </row>
    <row r="107" spans="1:2">
      <c r="A107" s="616"/>
      <c r="B107" s="616"/>
    </row>
    <row r="108" spans="1:2">
      <c r="A108" s="616"/>
      <c r="B108" s="616"/>
    </row>
    <row r="109" spans="1:2">
      <c r="A109" s="616"/>
      <c r="B109" s="616"/>
    </row>
    <row r="110" spans="1:2">
      <c r="A110" s="616"/>
      <c r="B110" s="616"/>
    </row>
    <row r="111" spans="1:2">
      <c r="A111" s="616"/>
      <c r="B111" s="616"/>
    </row>
    <row r="112" spans="1:2">
      <c r="A112" s="616"/>
      <c r="B112" s="616"/>
    </row>
    <row r="113" spans="1:2">
      <c r="A113" s="616"/>
      <c r="B113" s="616"/>
    </row>
    <row r="114" spans="1:2">
      <c r="A114" s="616"/>
      <c r="B114" s="616"/>
    </row>
    <row r="115" spans="1:2">
      <c r="A115" s="616"/>
      <c r="B115" s="616"/>
    </row>
    <row r="116" spans="1:2">
      <c r="A116" s="616"/>
      <c r="B116" s="616"/>
    </row>
    <row r="117" spans="1:2">
      <c r="A117" s="616"/>
      <c r="B117" s="616"/>
    </row>
    <row r="118" spans="1:2">
      <c r="A118" s="616"/>
      <c r="B118" s="616"/>
    </row>
    <row r="119" spans="1:2">
      <c r="A119" s="616"/>
      <c r="B119" s="616"/>
    </row>
    <row r="120" spans="1:2">
      <c r="A120" s="616"/>
      <c r="B120" s="616"/>
    </row>
    <row r="121" spans="1:2">
      <c r="A121" s="616"/>
      <c r="B121" s="616"/>
    </row>
    <row r="122" spans="1:2">
      <c r="A122" s="616"/>
      <c r="B122" s="616"/>
    </row>
    <row r="123" spans="1:2">
      <c r="A123" s="616"/>
      <c r="B123" s="616"/>
    </row>
    <row r="124" spans="1:2">
      <c r="A124" s="616"/>
      <c r="B124" s="616"/>
    </row>
    <row r="125" spans="1:2">
      <c r="A125" s="616"/>
      <c r="B125" s="616"/>
    </row>
    <row r="126" spans="1:2">
      <c r="A126" s="616"/>
      <c r="B126" s="616"/>
    </row>
    <row r="127" spans="1:2">
      <c r="A127" s="616"/>
      <c r="B127" s="616"/>
    </row>
    <row r="128" spans="1:2">
      <c r="A128" s="616"/>
      <c r="B128" s="616"/>
    </row>
    <row r="129" spans="1:2">
      <c r="A129" s="616"/>
      <c r="B129" s="616"/>
    </row>
    <row r="130" spans="1:2">
      <c r="A130" s="616"/>
      <c r="B130" s="616"/>
    </row>
    <row r="131" spans="1:2">
      <c r="A131" s="616"/>
      <c r="B131" s="616"/>
    </row>
    <row r="132" spans="1:2">
      <c r="A132" s="616"/>
      <c r="B132" s="616"/>
    </row>
    <row r="133" spans="1:2">
      <c r="A133" s="616"/>
      <c r="B133" s="616"/>
    </row>
    <row r="134" spans="1:2">
      <c r="A134" s="616"/>
      <c r="B134" s="616"/>
    </row>
    <row r="135" spans="1:2">
      <c r="A135" s="616"/>
      <c r="B135" s="616"/>
    </row>
    <row r="136" spans="1:2">
      <c r="A136" s="616"/>
      <c r="B136" s="616"/>
    </row>
    <row r="137" spans="1:2">
      <c r="A137" s="616"/>
      <c r="B137" s="616"/>
    </row>
    <row r="138" spans="1:2">
      <c r="A138" s="616"/>
      <c r="B138" s="616"/>
    </row>
    <row r="139" spans="1:2">
      <c r="A139" s="616"/>
      <c r="B139" s="616"/>
    </row>
    <row r="140" spans="1:2">
      <c r="A140" s="616"/>
      <c r="B140" s="616"/>
    </row>
    <row r="141" spans="1:2">
      <c r="A141" s="616"/>
      <c r="B141" s="616"/>
    </row>
    <row r="142" spans="1:2">
      <c r="A142" s="616"/>
      <c r="B142" s="616"/>
    </row>
    <row r="143" spans="1:2">
      <c r="A143" s="616"/>
      <c r="B143" s="616"/>
    </row>
    <row r="144" spans="1:2">
      <c r="A144" s="616"/>
      <c r="B144" s="616"/>
    </row>
    <row r="145" spans="1:2">
      <c r="A145" s="616"/>
      <c r="B145" s="616"/>
    </row>
    <row r="146" spans="1:2">
      <c r="A146" s="616"/>
      <c r="B146" s="616"/>
    </row>
    <row r="147" spans="1:2">
      <c r="A147" s="616"/>
      <c r="B147" s="616"/>
    </row>
    <row r="148" spans="1:2">
      <c r="A148" s="616"/>
      <c r="B148" s="616"/>
    </row>
    <row r="149" spans="1:2">
      <c r="A149" s="616"/>
      <c r="B149" s="616"/>
    </row>
    <row r="150" spans="1:2">
      <c r="A150" s="616"/>
      <c r="B150" s="616"/>
    </row>
    <row r="151" spans="1:2">
      <c r="A151" s="616"/>
      <c r="B151" s="616"/>
    </row>
    <row r="152" spans="1:2">
      <c r="A152" s="616"/>
      <c r="B152" s="616"/>
    </row>
    <row r="153" spans="1:2">
      <c r="A153" s="616"/>
      <c r="B153" s="616"/>
    </row>
    <row r="154" spans="1:2">
      <c r="A154" s="616"/>
      <c r="B154" s="616"/>
    </row>
    <row r="155" spans="1:2">
      <c r="A155" s="616"/>
      <c r="B155" s="616"/>
    </row>
    <row r="156" spans="1:2">
      <c r="A156" s="616"/>
      <c r="B156" s="616"/>
    </row>
    <row r="157" spans="1:2">
      <c r="A157" s="616"/>
      <c r="B157" s="616"/>
    </row>
    <row r="158" spans="1:2">
      <c r="A158" s="616"/>
      <c r="B158" s="616"/>
    </row>
    <row r="159" spans="1:2">
      <c r="A159" s="616"/>
      <c r="B159" s="616"/>
    </row>
    <row r="160" spans="1:2">
      <c r="A160" s="616"/>
      <c r="B160" s="616"/>
    </row>
    <row r="161" spans="1:2">
      <c r="A161" s="616"/>
      <c r="B161" s="616"/>
    </row>
    <row r="162" spans="1:2">
      <c r="A162" s="616"/>
      <c r="B162" s="616"/>
    </row>
    <row r="163" spans="1:2">
      <c r="A163" s="616"/>
      <c r="B163" s="616"/>
    </row>
    <row r="164" spans="1:2">
      <c r="A164" s="616"/>
      <c r="B164" s="616"/>
    </row>
    <row r="165" spans="1:2">
      <c r="A165" s="616"/>
      <c r="B165" s="616"/>
    </row>
    <row r="166" spans="1:2">
      <c r="A166" s="616"/>
      <c r="B166" s="616"/>
    </row>
    <row r="167" spans="1:2">
      <c r="A167" s="616"/>
      <c r="B167" s="616"/>
    </row>
    <row r="168" spans="1:2">
      <c r="A168" s="616"/>
      <c r="B168" s="616"/>
    </row>
    <row r="169" spans="1:2">
      <c r="A169" s="616"/>
      <c r="B169" s="616"/>
    </row>
    <row r="170" spans="1:2">
      <c r="A170" s="616"/>
      <c r="B170" s="616"/>
    </row>
    <row r="171" spans="1:2">
      <c r="A171" s="616"/>
      <c r="B171" s="616"/>
    </row>
    <row r="172" spans="1:2">
      <c r="A172" s="616"/>
      <c r="B172" s="616"/>
    </row>
    <row r="173" spans="1:2">
      <c r="A173" s="616"/>
      <c r="B173" s="616"/>
    </row>
    <row r="174" spans="1:2">
      <c r="A174" s="616"/>
      <c r="B174" s="616"/>
    </row>
    <row r="175" spans="1:2">
      <c r="A175" s="616"/>
      <c r="B175" s="616"/>
    </row>
    <row r="176" spans="1:2">
      <c r="A176" s="616"/>
      <c r="B176" s="616"/>
    </row>
    <row r="177" spans="1:2">
      <c r="A177" s="616"/>
      <c r="B177" s="616"/>
    </row>
    <row r="178" spans="1:2">
      <c r="A178" s="616"/>
      <c r="B178" s="616"/>
    </row>
    <row r="179" spans="1:2">
      <c r="A179" s="616"/>
      <c r="B179" s="616"/>
    </row>
    <row r="180" spans="1:2">
      <c r="A180" s="616"/>
      <c r="B180" s="616"/>
    </row>
    <row r="181" spans="1:2">
      <c r="A181" s="616"/>
      <c r="B181" s="616"/>
    </row>
    <row r="182" spans="1:2">
      <c r="A182" s="616"/>
      <c r="B182" s="616"/>
    </row>
    <row r="183" spans="1:2">
      <c r="A183" s="616"/>
      <c r="B183" s="616"/>
    </row>
    <row r="184" spans="1:2">
      <c r="A184" s="616"/>
      <c r="B184" s="616"/>
    </row>
    <row r="185" spans="1:2">
      <c r="A185" s="616"/>
      <c r="B185" s="616"/>
    </row>
    <row r="186" spans="1:2">
      <c r="A186" s="616"/>
      <c r="B186" s="616"/>
    </row>
    <row r="187" spans="1:2">
      <c r="A187" s="616"/>
      <c r="B187" s="616"/>
    </row>
    <row r="188" spans="1:2">
      <c r="A188" s="616"/>
      <c r="B188" s="616"/>
    </row>
    <row r="189" spans="1:2">
      <c r="A189" s="616"/>
      <c r="B189" s="616"/>
    </row>
    <row r="190" spans="1:2">
      <c r="A190" s="616"/>
      <c r="B190" s="616"/>
    </row>
    <row r="191" spans="1:2">
      <c r="A191" s="616"/>
      <c r="B191" s="616"/>
    </row>
    <row r="192" spans="1:2">
      <c r="A192" s="616"/>
      <c r="B192" s="616"/>
    </row>
    <row r="193" spans="1:2">
      <c r="A193" s="616"/>
      <c r="B193" s="616"/>
    </row>
    <row r="194" spans="1:2">
      <c r="A194" s="616"/>
      <c r="B194" s="616"/>
    </row>
    <row r="195" spans="1:2">
      <c r="A195" s="616"/>
      <c r="B195" s="616"/>
    </row>
    <row r="196" spans="1:2">
      <c r="A196" s="616"/>
      <c r="B196" s="616"/>
    </row>
    <row r="197" spans="1:2">
      <c r="A197" s="616"/>
      <c r="B197" s="616"/>
    </row>
    <row r="198" spans="1:2">
      <c r="A198" s="616"/>
      <c r="B198" s="616"/>
    </row>
    <row r="199" spans="1:2">
      <c r="A199" s="616"/>
      <c r="B199" s="616"/>
    </row>
    <row r="200" spans="1:2">
      <c r="A200" s="616"/>
      <c r="B200" s="616"/>
    </row>
    <row r="201" spans="1:2">
      <c r="A201" s="616"/>
      <c r="B201" s="616"/>
    </row>
    <row r="202" spans="1:2">
      <c r="A202" s="616"/>
      <c r="B202" s="616"/>
    </row>
    <row r="203" spans="1:2">
      <c r="A203" s="616"/>
      <c r="B203" s="616"/>
    </row>
    <row r="204" spans="1:2">
      <c r="A204" s="616"/>
      <c r="B204" s="616"/>
    </row>
    <row r="205" spans="1:2">
      <c r="A205" s="616"/>
      <c r="B205" s="616"/>
    </row>
    <row r="206" spans="1:2">
      <c r="A206" s="616"/>
      <c r="B206" s="616"/>
    </row>
    <row r="207" spans="1:2">
      <c r="A207" s="616"/>
      <c r="B207" s="616"/>
    </row>
    <row r="208" spans="1:2">
      <c r="A208" s="616"/>
      <c r="B208" s="616"/>
    </row>
    <row r="209" spans="1:2">
      <c r="A209" s="616"/>
      <c r="B209" s="616"/>
    </row>
    <row r="210" spans="1:2">
      <c r="A210" s="616"/>
      <c r="B210" s="616"/>
    </row>
    <row r="211" spans="1:2">
      <c r="A211" s="616"/>
      <c r="B211" s="616"/>
    </row>
    <row r="212" spans="1:2">
      <c r="A212" s="616"/>
      <c r="B212" s="616"/>
    </row>
    <row r="213" spans="1:2">
      <c r="A213" s="616"/>
      <c r="B213" s="616"/>
    </row>
    <row r="214" spans="1:2">
      <c r="A214" s="616"/>
      <c r="B214" s="616"/>
    </row>
    <row r="215" spans="1:2">
      <c r="A215" s="616"/>
      <c r="B215" s="616"/>
    </row>
    <row r="216" spans="1:2">
      <c r="A216" s="616"/>
      <c r="B216" s="616"/>
    </row>
    <row r="217" spans="1:2">
      <c r="A217" s="616"/>
      <c r="B217" s="616"/>
    </row>
    <row r="218" spans="1:2">
      <c r="A218" s="616"/>
      <c r="B218" s="616"/>
    </row>
    <row r="219" spans="1:2">
      <c r="A219" s="616"/>
      <c r="B219" s="616"/>
    </row>
    <row r="220" spans="1:2">
      <c r="A220" s="616"/>
      <c r="B220" s="616"/>
    </row>
    <row r="221" spans="1:2">
      <c r="A221" s="616"/>
      <c r="B221" s="616"/>
    </row>
    <row r="222" spans="1:2">
      <c r="A222" s="616"/>
      <c r="B222" s="616"/>
    </row>
    <row r="223" spans="1:2">
      <c r="A223" s="616"/>
      <c r="B223" s="616"/>
    </row>
    <row r="224" spans="1:2">
      <c r="A224" s="616"/>
      <c r="B224" s="616"/>
    </row>
    <row r="225" spans="1:2">
      <c r="A225" s="616"/>
      <c r="B225" s="616"/>
    </row>
    <row r="226" spans="1:2">
      <c r="A226" s="616"/>
      <c r="B226" s="616"/>
    </row>
    <row r="227" spans="1:2">
      <c r="A227" s="616"/>
      <c r="B227" s="616"/>
    </row>
    <row r="228" spans="1:2">
      <c r="A228" s="616"/>
      <c r="B228" s="616"/>
    </row>
    <row r="229" spans="1:2">
      <c r="A229" s="616"/>
      <c r="B229" s="616"/>
    </row>
    <row r="230" spans="1:2">
      <c r="A230" s="616"/>
      <c r="B230" s="616"/>
    </row>
    <row r="231" spans="1:2">
      <c r="A231" s="616"/>
      <c r="B231" s="616"/>
    </row>
    <row r="232" spans="1:2">
      <c r="A232" s="616"/>
      <c r="B232" s="616"/>
    </row>
    <row r="233" spans="1:2">
      <c r="A233" s="616"/>
      <c r="B233" s="616"/>
    </row>
    <row r="234" spans="1:2">
      <c r="A234" s="616"/>
      <c r="B234" s="616"/>
    </row>
    <row r="235" spans="1:2">
      <c r="A235" s="616"/>
      <c r="B235" s="616"/>
    </row>
    <row r="236" spans="1:2">
      <c r="A236" s="616"/>
      <c r="B236" s="616"/>
    </row>
    <row r="237" spans="1:2">
      <c r="A237" s="616"/>
      <c r="B237" s="616"/>
    </row>
    <row r="238" spans="1:2">
      <c r="A238" s="616"/>
      <c r="B238" s="616"/>
    </row>
    <row r="239" spans="1:2">
      <c r="A239" s="616"/>
      <c r="B239" s="616"/>
    </row>
    <row r="240" spans="1:2">
      <c r="A240" s="616"/>
      <c r="B240" s="616"/>
    </row>
    <row r="241" spans="1:2">
      <c r="A241" s="616"/>
      <c r="B241" s="616"/>
    </row>
    <row r="242" spans="1:2">
      <c r="A242" s="616"/>
      <c r="B242" s="616"/>
    </row>
    <row r="243" spans="1:2">
      <c r="A243" s="616"/>
      <c r="B243" s="616"/>
    </row>
    <row r="244" spans="1:2">
      <c r="A244" s="616"/>
      <c r="B244" s="616"/>
    </row>
    <row r="245" spans="1:2">
      <c r="A245" s="616"/>
      <c r="B245" s="616"/>
    </row>
    <row r="246" spans="1:2">
      <c r="A246" s="616"/>
      <c r="B246" s="616"/>
    </row>
    <row r="247" spans="1:2">
      <c r="A247" s="616"/>
      <c r="B247" s="616"/>
    </row>
    <row r="248" spans="1:2">
      <c r="A248" s="616"/>
      <c r="B248" s="616"/>
    </row>
    <row r="249" spans="1:2">
      <c r="A249" s="616"/>
      <c r="B249" s="616"/>
    </row>
    <row r="250" spans="1:2">
      <c r="A250" s="616"/>
      <c r="B250" s="616"/>
    </row>
    <row r="251" spans="1:2">
      <c r="A251" s="616"/>
      <c r="B251" s="616"/>
    </row>
    <row r="252" spans="1:2">
      <c r="A252" s="616"/>
      <c r="B252" s="616"/>
    </row>
    <row r="253" spans="1:2">
      <c r="A253" s="616"/>
      <c r="B253" s="616"/>
    </row>
    <row r="254" spans="1:2">
      <c r="A254" s="616"/>
      <c r="B254" s="616"/>
    </row>
    <row r="255" spans="1:2">
      <c r="A255" s="616"/>
      <c r="B255" s="616"/>
    </row>
    <row r="256" spans="1:2">
      <c r="A256" s="616"/>
      <c r="B256" s="616"/>
    </row>
    <row r="257" spans="1:2">
      <c r="A257" s="616"/>
      <c r="B257" s="616"/>
    </row>
    <row r="258" spans="1:2">
      <c r="A258" s="616"/>
      <c r="B258" s="616"/>
    </row>
    <row r="259" spans="1:2">
      <c r="A259" s="616"/>
      <c r="B259" s="616"/>
    </row>
    <row r="260" spans="1:2">
      <c r="A260" s="616"/>
      <c r="B260" s="616"/>
    </row>
    <row r="261" spans="1:2">
      <c r="A261" s="616"/>
      <c r="B261" s="616"/>
    </row>
    <row r="262" spans="1:2">
      <c r="A262" s="616"/>
      <c r="B262" s="616"/>
    </row>
    <row r="263" spans="1:2">
      <c r="A263" s="616"/>
      <c r="B263" s="616"/>
    </row>
    <row r="264" spans="1:2">
      <c r="A264" s="616"/>
      <c r="B264" s="616"/>
    </row>
    <row r="265" spans="1:2">
      <c r="A265" s="616"/>
      <c r="B265" s="616"/>
    </row>
    <row r="266" spans="1:2">
      <c r="A266" s="616"/>
      <c r="B266" s="616"/>
    </row>
    <row r="267" spans="1:2">
      <c r="A267" s="616"/>
      <c r="B267" s="616"/>
    </row>
    <row r="268" spans="1:2">
      <c r="A268" s="616"/>
      <c r="B268" s="616"/>
    </row>
    <row r="269" spans="1:2">
      <c r="A269" s="616"/>
      <c r="B269" s="616"/>
    </row>
    <row r="270" spans="1:2">
      <c r="A270" s="616"/>
      <c r="B270" s="616"/>
    </row>
    <row r="271" spans="1:2">
      <c r="A271" s="616"/>
      <c r="B271" s="616"/>
    </row>
    <row r="272" spans="1:2">
      <c r="A272" s="616"/>
      <c r="B272" s="616"/>
    </row>
    <row r="273" spans="1:2">
      <c r="A273" s="616"/>
      <c r="B273" s="616"/>
    </row>
    <row r="274" spans="1:2">
      <c r="A274" s="616"/>
      <c r="B274" s="616"/>
    </row>
    <row r="275" spans="1:2">
      <c r="A275" s="616"/>
      <c r="B275" s="616"/>
    </row>
    <row r="276" spans="1:2">
      <c r="A276" s="616"/>
      <c r="B276" s="616"/>
    </row>
    <row r="277" spans="1:2">
      <c r="A277" s="616"/>
      <c r="B277" s="616"/>
    </row>
    <row r="278" spans="1:2">
      <c r="A278" s="616"/>
      <c r="B278" s="616"/>
    </row>
    <row r="279" spans="1:2">
      <c r="A279" s="616"/>
      <c r="B279" s="616"/>
    </row>
    <row r="280" spans="1:2">
      <c r="A280" s="616"/>
      <c r="B280" s="616"/>
    </row>
    <row r="281" spans="1:2">
      <c r="A281" s="616"/>
      <c r="B281" s="616"/>
    </row>
    <row r="282" spans="1:2">
      <c r="A282" s="616"/>
      <c r="B282" s="616"/>
    </row>
    <row r="283" spans="1:2">
      <c r="A283" s="616"/>
      <c r="B283" s="616"/>
    </row>
    <row r="284" spans="1:2">
      <c r="A284" s="616"/>
      <c r="B284" s="616"/>
    </row>
    <row r="285" spans="1:2">
      <c r="A285" s="616"/>
      <c r="B285" s="616"/>
    </row>
    <row r="286" spans="1:2">
      <c r="A286" s="616"/>
      <c r="B286" s="616"/>
    </row>
    <row r="287" spans="1:2">
      <c r="A287" s="616"/>
      <c r="B287" s="616"/>
    </row>
    <row r="288" spans="1:2">
      <c r="A288" s="616"/>
      <c r="B288" s="616"/>
    </row>
    <row r="289" spans="1:2">
      <c r="A289" s="616"/>
      <c r="B289" s="616"/>
    </row>
    <row r="290" spans="1:2">
      <c r="A290" s="616"/>
      <c r="B290" s="616"/>
    </row>
    <row r="291" spans="1:2">
      <c r="A291" s="616"/>
      <c r="B291" s="616"/>
    </row>
    <row r="292" spans="1:2">
      <c r="A292" s="616"/>
      <c r="B292" s="616"/>
    </row>
    <row r="293" spans="1:2">
      <c r="A293" s="616"/>
      <c r="B293" s="616"/>
    </row>
    <row r="294" spans="1:2">
      <c r="A294" s="616"/>
      <c r="B294" s="616"/>
    </row>
    <row r="295" spans="1:2">
      <c r="A295" s="616"/>
      <c r="B295" s="616"/>
    </row>
    <row r="296" spans="1:2">
      <c r="A296" s="616"/>
      <c r="B296" s="616"/>
    </row>
    <row r="297" spans="1:2">
      <c r="A297" s="616"/>
      <c r="B297" s="616"/>
    </row>
    <row r="298" spans="1:2">
      <c r="A298" s="616"/>
      <c r="B298" s="616"/>
    </row>
    <row r="299" spans="1:2">
      <c r="A299" s="616"/>
      <c r="B299" s="616"/>
    </row>
    <row r="300" spans="1:2">
      <c r="A300" s="616"/>
      <c r="B300" s="616"/>
    </row>
    <row r="301" spans="1:2">
      <c r="A301" s="616"/>
      <c r="B301" s="616"/>
    </row>
    <row r="302" spans="1:2">
      <c r="A302" s="616"/>
      <c r="B302" s="616"/>
    </row>
    <row r="303" spans="1:2">
      <c r="A303" s="616"/>
      <c r="B303" s="616"/>
    </row>
    <row r="304" spans="1:2">
      <c r="A304" s="616"/>
      <c r="B304" s="616"/>
    </row>
    <row r="305" spans="1:2">
      <c r="A305" s="616"/>
      <c r="B305" s="616"/>
    </row>
    <row r="306" spans="1:2">
      <c r="A306" s="616"/>
      <c r="B306" s="616"/>
    </row>
    <row r="307" spans="1:2">
      <c r="A307" s="616"/>
      <c r="B307" s="616"/>
    </row>
    <row r="308" spans="1:2">
      <c r="A308" s="616"/>
      <c r="B308" s="616"/>
    </row>
    <row r="309" spans="1:2">
      <c r="A309" s="616"/>
      <c r="B309" s="616"/>
    </row>
    <row r="310" spans="1:2">
      <c r="A310" s="616"/>
      <c r="B310" s="616"/>
    </row>
    <row r="311" spans="1:2">
      <c r="A311" s="616"/>
      <c r="B311" s="616"/>
    </row>
    <row r="312" spans="1:2">
      <c r="A312" s="616"/>
      <c r="B312" s="616"/>
    </row>
    <row r="313" spans="1:2">
      <c r="A313" s="616"/>
      <c r="B313" s="616"/>
    </row>
    <row r="314" spans="1:2">
      <c r="A314" s="616"/>
      <c r="B314" s="616"/>
    </row>
    <row r="315" spans="1:2">
      <c r="A315" s="616"/>
      <c r="B315" s="616"/>
    </row>
    <row r="316" spans="1:2">
      <c r="A316" s="616"/>
      <c r="B316" s="616"/>
    </row>
    <row r="317" spans="1:2">
      <c r="A317" s="616"/>
      <c r="B317" s="616"/>
    </row>
    <row r="318" spans="1:2">
      <c r="A318" s="616"/>
      <c r="B318" s="616"/>
    </row>
    <row r="319" spans="1:2">
      <c r="A319" s="616"/>
      <c r="B319" s="616"/>
    </row>
    <row r="320" spans="1:2">
      <c r="A320" s="616"/>
      <c r="B320" s="616"/>
    </row>
    <row r="321" spans="1:2">
      <c r="A321" s="616"/>
      <c r="B321" s="616"/>
    </row>
    <row r="322" spans="1:2">
      <c r="A322" s="616"/>
      <c r="B322" s="616"/>
    </row>
    <row r="323" spans="1:2">
      <c r="A323" s="616"/>
      <c r="B323" s="616"/>
    </row>
    <row r="324" spans="1:2">
      <c r="A324" s="616"/>
      <c r="B324" s="616"/>
    </row>
    <row r="325" spans="1:2">
      <c r="A325" s="616"/>
      <c r="B325" s="616"/>
    </row>
    <row r="326" spans="1:2">
      <c r="A326" s="616"/>
      <c r="B326" s="616"/>
    </row>
    <row r="327" spans="1:2">
      <c r="A327" s="616"/>
      <c r="B327" s="616"/>
    </row>
    <row r="328" spans="1:2">
      <c r="A328" s="616"/>
      <c r="B328" s="616"/>
    </row>
    <row r="329" spans="1:2">
      <c r="A329" s="616"/>
      <c r="B329" s="616"/>
    </row>
    <row r="330" spans="1:2">
      <c r="A330" s="616"/>
      <c r="B330" s="616"/>
    </row>
    <row r="331" spans="1:2">
      <c r="A331" s="616"/>
      <c r="B331" s="616"/>
    </row>
    <row r="332" spans="1:2">
      <c r="A332" s="616"/>
      <c r="B332" s="616"/>
    </row>
    <row r="333" spans="1:2">
      <c r="A333" s="616"/>
      <c r="B333" s="616"/>
    </row>
    <row r="334" spans="1:2">
      <c r="A334" s="616"/>
      <c r="B334" s="616"/>
    </row>
    <row r="335" spans="1:2">
      <c r="A335" s="616"/>
      <c r="B335" s="616"/>
    </row>
    <row r="336" spans="1:2">
      <c r="A336" s="616"/>
      <c r="B336" s="616"/>
    </row>
    <row r="337" spans="1:2">
      <c r="A337" s="616"/>
      <c r="B337" s="616"/>
    </row>
    <row r="338" spans="1:2">
      <c r="A338" s="616"/>
      <c r="B338" s="616"/>
    </row>
    <row r="339" spans="1:2">
      <c r="A339" s="616"/>
      <c r="B339" s="616"/>
    </row>
    <row r="340" spans="1:2">
      <c r="A340" s="616"/>
      <c r="B340" s="616"/>
    </row>
    <row r="341" spans="1:2">
      <c r="A341" s="616"/>
      <c r="B341" s="616"/>
    </row>
    <row r="342" spans="1:2">
      <c r="A342" s="616"/>
      <c r="B342" s="616"/>
    </row>
    <row r="343" spans="1:2">
      <c r="A343" s="616"/>
      <c r="B343" s="616"/>
    </row>
    <row r="344" spans="1:2">
      <c r="A344" s="616"/>
      <c r="B344" s="616"/>
    </row>
    <row r="345" spans="1:2">
      <c r="A345" s="616"/>
      <c r="B345" s="616"/>
    </row>
    <row r="346" spans="1:2">
      <c r="A346" s="616"/>
      <c r="B346" s="616"/>
    </row>
    <row r="347" spans="1:2">
      <c r="A347" s="616"/>
      <c r="B347" s="616"/>
    </row>
    <row r="348" spans="1:2">
      <c r="A348" s="616"/>
      <c r="B348" s="616"/>
    </row>
    <row r="349" spans="1:2">
      <c r="A349" s="616"/>
      <c r="B349" s="616"/>
    </row>
    <row r="350" spans="1:2">
      <c r="A350" s="616"/>
      <c r="B350" s="616"/>
    </row>
    <row r="351" spans="1:2">
      <c r="A351" s="616"/>
      <c r="B351" s="616"/>
    </row>
    <row r="352" spans="1:2">
      <c r="A352" s="616"/>
      <c r="B352" s="616"/>
    </row>
    <row r="353" spans="1:2">
      <c r="A353" s="616"/>
      <c r="B353" s="616"/>
    </row>
    <row r="354" spans="1:2">
      <c r="A354" s="616"/>
      <c r="B354" s="616"/>
    </row>
    <row r="355" spans="1:2">
      <c r="A355" s="616"/>
      <c r="B355" s="616"/>
    </row>
    <row r="356" spans="1:2">
      <c r="A356" s="616"/>
      <c r="B356" s="616"/>
    </row>
    <row r="357" spans="1:2">
      <c r="A357" s="616"/>
      <c r="B357" s="616"/>
    </row>
    <row r="358" spans="1:2">
      <c r="A358" s="616"/>
      <c r="B358" s="616"/>
    </row>
    <row r="359" spans="1:2">
      <c r="A359" s="616"/>
      <c r="B359" s="616"/>
    </row>
    <row r="360" spans="1:2">
      <c r="A360" s="616"/>
      <c r="B360" s="616"/>
    </row>
    <row r="361" spans="1:2">
      <c r="A361" s="616"/>
      <c r="B361" s="616"/>
    </row>
    <row r="362" spans="1:2">
      <c r="A362" s="616"/>
      <c r="B362" s="616"/>
    </row>
    <row r="363" spans="1:2">
      <c r="A363" s="616"/>
      <c r="B363" s="616"/>
    </row>
    <row r="364" spans="1:2">
      <c r="A364" s="616"/>
      <c r="B364" s="616"/>
    </row>
    <row r="365" spans="1:2">
      <c r="A365" s="616"/>
      <c r="B365" s="616"/>
    </row>
    <row r="366" spans="1:2">
      <c r="A366" s="616"/>
      <c r="B366" s="616"/>
    </row>
    <row r="367" spans="1:2">
      <c r="A367" s="616"/>
      <c r="B367" s="616"/>
    </row>
    <row r="368" spans="1:2">
      <c r="A368" s="616"/>
      <c r="B368" s="616"/>
    </row>
    <row r="369" spans="1:2">
      <c r="A369" s="616"/>
      <c r="B369" s="616"/>
    </row>
    <row r="370" spans="1:2">
      <c r="A370" s="616"/>
      <c r="B370" s="616"/>
    </row>
    <row r="371" spans="1:2">
      <c r="A371" s="616"/>
      <c r="B371" s="616"/>
    </row>
    <row r="372" spans="1:2">
      <c r="A372" s="616"/>
      <c r="B372" s="616"/>
    </row>
    <row r="373" spans="1:2">
      <c r="A373" s="616"/>
      <c r="B373" s="616"/>
    </row>
    <row r="374" spans="1:2">
      <c r="A374" s="616"/>
      <c r="B374" s="616"/>
    </row>
    <row r="375" spans="1:2">
      <c r="A375" s="616"/>
      <c r="B375" s="616"/>
    </row>
    <row r="376" spans="1:2">
      <c r="A376" s="616"/>
      <c r="B376" s="616"/>
    </row>
    <row r="377" spans="1:2">
      <c r="A377" s="616"/>
      <c r="B377" s="616"/>
    </row>
    <row r="378" spans="1:2">
      <c r="A378" s="616"/>
      <c r="B378" s="616"/>
    </row>
    <row r="379" spans="1:2">
      <c r="A379" s="616"/>
      <c r="B379" s="616"/>
    </row>
    <row r="380" spans="1:2">
      <c r="A380" s="616"/>
      <c r="B380" s="616"/>
    </row>
    <row r="381" spans="1:2">
      <c r="A381" s="616"/>
      <c r="B381" s="616"/>
    </row>
    <row r="382" spans="1:2">
      <c r="A382" s="616"/>
      <c r="B382" s="616"/>
    </row>
    <row r="383" spans="1:2">
      <c r="A383" s="616"/>
      <c r="B383" s="616"/>
    </row>
    <row r="384" spans="1:2">
      <c r="A384" s="616"/>
      <c r="B384" s="616"/>
    </row>
    <row r="385" spans="1:2">
      <c r="A385" s="616"/>
      <c r="B385" s="616"/>
    </row>
    <row r="386" spans="1:2">
      <c r="A386" s="616"/>
      <c r="B386" s="616"/>
    </row>
    <row r="387" spans="1:2">
      <c r="A387" s="616"/>
      <c r="B387" s="616"/>
    </row>
    <row r="388" spans="1:2">
      <c r="A388" s="616"/>
      <c r="B388" s="616"/>
    </row>
    <row r="389" spans="1:2">
      <c r="A389" s="616"/>
      <c r="B389" s="616"/>
    </row>
    <row r="390" spans="1:2">
      <c r="A390" s="616"/>
      <c r="B390" s="616"/>
    </row>
    <row r="391" spans="1:2">
      <c r="A391" s="616"/>
      <c r="B391" s="616"/>
    </row>
    <row r="392" spans="1:2">
      <c r="A392" s="616"/>
      <c r="B392" s="616"/>
    </row>
    <row r="393" spans="1:2">
      <c r="A393" s="616"/>
      <c r="B393" s="616"/>
    </row>
    <row r="394" spans="1:2">
      <c r="A394" s="616"/>
      <c r="B394" s="616"/>
    </row>
    <row r="395" spans="1:2">
      <c r="A395" s="616"/>
      <c r="B395" s="616"/>
    </row>
    <row r="396" spans="1:2">
      <c r="A396" s="616"/>
      <c r="B396" s="616"/>
    </row>
    <row r="397" spans="1:2">
      <c r="A397" s="616"/>
      <c r="B397" s="616"/>
    </row>
    <row r="398" spans="1:2">
      <c r="A398" s="616"/>
      <c r="B398" s="616"/>
    </row>
    <row r="399" spans="1:2">
      <c r="A399" s="616"/>
      <c r="B399" s="616"/>
    </row>
    <row r="400" spans="1:2">
      <c r="A400" s="616"/>
      <c r="B400" s="616"/>
    </row>
    <row r="401" spans="1:2">
      <c r="A401" s="616"/>
      <c r="B401" s="616"/>
    </row>
    <row r="402" spans="1:2">
      <c r="A402" s="616"/>
      <c r="B402" s="616"/>
    </row>
    <row r="403" spans="1:2">
      <c r="A403" s="616"/>
      <c r="B403" s="616"/>
    </row>
    <row r="404" spans="1:2">
      <c r="A404" s="616"/>
      <c r="B404" s="616"/>
    </row>
    <row r="405" spans="1:2">
      <c r="A405" s="616"/>
      <c r="B405" s="616"/>
    </row>
    <row r="406" spans="1:2">
      <c r="A406" s="616"/>
      <c r="B406" s="616"/>
    </row>
    <row r="407" spans="1:2">
      <c r="A407" s="616"/>
      <c r="B407" s="616"/>
    </row>
    <row r="408" spans="1:2">
      <c r="A408" s="616"/>
      <c r="B408" s="616"/>
    </row>
    <row r="409" spans="1:2">
      <c r="A409" s="616"/>
      <c r="B409" s="616"/>
    </row>
    <row r="410" spans="1:2">
      <c r="A410" s="616"/>
      <c r="B410" s="616"/>
    </row>
    <row r="411" spans="1:2">
      <c r="A411" s="616"/>
      <c r="B411" s="616"/>
    </row>
    <row r="412" spans="1:2">
      <c r="A412" s="616"/>
      <c r="B412" s="616"/>
    </row>
    <row r="413" spans="1:2">
      <c r="A413" s="616"/>
      <c r="B413" s="616"/>
    </row>
    <row r="414" spans="1:2">
      <c r="A414" s="616"/>
      <c r="B414" s="616"/>
    </row>
    <row r="415" spans="1:2">
      <c r="A415" s="616"/>
      <c r="B415" s="616"/>
    </row>
    <row r="416" spans="1:2">
      <c r="A416" s="616"/>
      <c r="B416" s="616"/>
    </row>
    <row r="417" spans="1:2">
      <c r="A417" s="616"/>
      <c r="B417" s="616"/>
    </row>
    <row r="418" spans="1:2">
      <c r="A418" s="616"/>
      <c r="B418" s="616"/>
    </row>
    <row r="419" spans="1:2">
      <c r="A419" s="616"/>
      <c r="B419" s="616"/>
    </row>
    <row r="420" spans="1:2">
      <c r="A420" s="616"/>
      <c r="B420" s="616"/>
    </row>
    <row r="421" spans="1:2">
      <c r="A421" s="616"/>
      <c r="B421" s="616"/>
    </row>
    <row r="422" spans="1:2">
      <c r="A422" s="616"/>
      <c r="B422" s="616"/>
    </row>
    <row r="423" spans="1:2">
      <c r="A423" s="616"/>
      <c r="B423" s="616"/>
    </row>
    <row r="424" spans="1:2">
      <c r="A424" s="616"/>
      <c r="B424" s="616"/>
    </row>
    <row r="425" spans="1:2">
      <c r="A425" s="616"/>
      <c r="B425" s="616"/>
    </row>
    <row r="426" spans="1:2">
      <c r="A426" s="616"/>
      <c r="B426" s="616"/>
    </row>
    <row r="427" spans="1:2">
      <c r="A427" s="616"/>
      <c r="B427" s="616"/>
    </row>
    <row r="428" spans="1:2">
      <c r="A428" s="616"/>
      <c r="B428" s="616"/>
    </row>
    <row r="429" spans="1:2">
      <c r="A429" s="616"/>
      <c r="B429" s="616"/>
    </row>
    <row r="430" spans="1:2">
      <c r="A430" s="616"/>
      <c r="B430" s="616"/>
    </row>
    <row r="431" spans="1:2">
      <c r="A431" s="616"/>
      <c r="B431" s="616"/>
    </row>
    <row r="432" spans="1:2">
      <c r="A432" s="616"/>
      <c r="B432" s="616"/>
    </row>
    <row r="433" spans="1:2">
      <c r="A433" s="616"/>
      <c r="B433" s="616"/>
    </row>
    <row r="434" spans="1:2">
      <c r="A434" s="616"/>
      <c r="B434" s="616"/>
    </row>
    <row r="435" spans="1:2">
      <c r="A435" s="616"/>
      <c r="B435" s="616"/>
    </row>
    <row r="436" spans="1:2">
      <c r="A436" s="616"/>
      <c r="B436" s="616"/>
    </row>
    <row r="437" spans="1:2">
      <c r="A437" s="616"/>
      <c r="B437" s="616"/>
    </row>
    <row r="438" spans="1:2">
      <c r="A438" s="616"/>
      <c r="B438" s="616"/>
    </row>
    <row r="439" spans="1:2">
      <c r="A439" s="616"/>
      <c r="B439" s="616"/>
    </row>
    <row r="440" spans="1:2">
      <c r="A440" s="616"/>
      <c r="B440" s="616"/>
    </row>
    <row r="441" spans="1:2">
      <c r="A441" s="616"/>
      <c r="B441" s="616"/>
    </row>
    <row r="442" spans="1:2">
      <c r="A442" s="616"/>
      <c r="B442" s="616"/>
    </row>
    <row r="443" spans="1:2">
      <c r="A443" s="616"/>
      <c r="B443" s="616"/>
    </row>
    <row r="444" spans="1:2">
      <c r="A444" s="616"/>
      <c r="B444" s="616"/>
    </row>
    <row r="445" spans="1:2">
      <c r="A445" s="616"/>
      <c r="B445" s="616"/>
    </row>
    <row r="446" spans="1:2">
      <c r="A446" s="616"/>
      <c r="B446" s="616"/>
    </row>
    <row r="447" spans="1:2">
      <c r="A447" s="616"/>
      <c r="B447" s="616"/>
    </row>
    <row r="448" spans="1:2">
      <c r="A448" s="616"/>
      <c r="B448" s="616"/>
    </row>
    <row r="449" spans="1:2">
      <c r="A449" s="616"/>
      <c r="B449" s="616"/>
    </row>
    <row r="450" spans="1:2">
      <c r="A450" s="616"/>
      <c r="B450" s="616"/>
    </row>
    <row r="451" spans="1:2">
      <c r="A451" s="616"/>
      <c r="B451" s="616"/>
    </row>
    <row r="452" spans="1:2">
      <c r="A452" s="616"/>
      <c r="B452" s="616"/>
    </row>
    <row r="453" spans="1:2">
      <c r="A453" s="616"/>
      <c r="B453" s="616"/>
    </row>
    <row r="454" spans="1:2">
      <c r="A454" s="616"/>
      <c r="B454" s="616"/>
    </row>
    <row r="455" spans="1:2">
      <c r="A455" s="616"/>
      <c r="B455" s="616"/>
    </row>
    <row r="456" spans="1:2">
      <c r="A456" s="616"/>
      <c r="B456" s="616"/>
    </row>
    <row r="457" spans="1:2">
      <c r="A457" s="616"/>
      <c r="B457" s="616"/>
    </row>
    <row r="458" spans="1:2">
      <c r="A458" s="616"/>
      <c r="B458" s="616"/>
    </row>
    <row r="459" spans="1:2">
      <c r="A459" s="616"/>
      <c r="B459" s="616"/>
    </row>
    <row r="460" spans="1:2">
      <c r="A460" s="616"/>
      <c r="B460" s="616"/>
    </row>
    <row r="461" spans="1:2">
      <c r="A461" s="616"/>
      <c r="B461" s="616"/>
    </row>
    <row r="462" spans="1:2">
      <c r="A462" s="616"/>
      <c r="B462" s="616"/>
    </row>
    <row r="463" spans="1:2">
      <c r="A463" s="616"/>
      <c r="B463" s="616"/>
    </row>
    <row r="464" spans="1:2">
      <c r="A464" s="616"/>
      <c r="B464" s="616"/>
    </row>
    <row r="465" spans="1:2">
      <c r="A465" s="616"/>
      <c r="B465" s="616"/>
    </row>
    <row r="466" spans="1:2">
      <c r="A466" s="616"/>
      <c r="B466" s="616"/>
    </row>
    <row r="467" spans="1:2">
      <c r="A467" s="616"/>
      <c r="B467" s="616"/>
    </row>
    <row r="468" spans="1:2">
      <c r="A468" s="616"/>
      <c r="B468" s="616"/>
    </row>
    <row r="469" spans="1:2">
      <c r="A469" s="616"/>
      <c r="B469" s="616"/>
    </row>
    <row r="470" spans="1:2">
      <c r="A470" s="616"/>
      <c r="B470" s="616"/>
    </row>
    <row r="471" spans="1:2">
      <c r="A471" s="616"/>
      <c r="B471" s="616"/>
    </row>
    <row r="472" spans="1:2">
      <c r="A472" s="616"/>
      <c r="B472" s="616"/>
    </row>
    <row r="473" spans="1:2">
      <c r="A473" s="616"/>
      <c r="B473" s="616"/>
    </row>
    <row r="474" spans="1:2">
      <c r="A474" s="616"/>
      <c r="B474" s="616"/>
    </row>
    <row r="475" spans="1:2">
      <c r="A475" s="616"/>
      <c r="B475" s="616"/>
    </row>
    <row r="476" spans="1:2">
      <c r="A476" s="616"/>
      <c r="B476" s="616"/>
    </row>
    <row r="477" spans="1:2">
      <c r="A477" s="616"/>
      <c r="B477" s="616"/>
    </row>
    <row r="478" spans="1:2">
      <c r="A478" s="616"/>
      <c r="B478" s="616"/>
    </row>
    <row r="479" spans="1:2">
      <c r="A479" s="616"/>
      <c r="B479" s="616"/>
    </row>
    <row r="480" spans="1:2">
      <c r="A480" s="616"/>
      <c r="B480" s="616"/>
    </row>
    <row r="481" spans="1:2">
      <c r="A481" s="616"/>
      <c r="B481" s="616"/>
    </row>
    <row r="482" spans="1:2">
      <c r="A482" s="616"/>
      <c r="B482" s="616"/>
    </row>
    <row r="483" spans="1:2">
      <c r="A483" s="616"/>
      <c r="B483" s="616"/>
    </row>
    <row r="484" spans="1:2">
      <c r="A484" s="616"/>
      <c r="B484" s="616"/>
    </row>
    <row r="485" spans="1:2">
      <c r="A485" s="616"/>
      <c r="B485" s="616"/>
    </row>
    <row r="486" spans="1:2">
      <c r="A486" s="616"/>
      <c r="B486" s="616"/>
    </row>
    <row r="487" spans="1:2">
      <c r="A487" s="616"/>
      <c r="B487" s="616"/>
    </row>
    <row r="488" spans="1:2">
      <c r="A488" s="616"/>
      <c r="B488" s="616"/>
    </row>
    <row r="489" spans="1:2">
      <c r="A489" s="616"/>
      <c r="B489" s="616"/>
    </row>
    <row r="490" spans="1:2">
      <c r="A490" s="616"/>
      <c r="B490" s="616"/>
    </row>
    <row r="491" spans="1:2">
      <c r="A491" s="616"/>
      <c r="B491" s="616"/>
    </row>
    <row r="492" spans="1:2">
      <c r="A492" s="616"/>
      <c r="B492" s="616"/>
    </row>
    <row r="493" spans="1:2">
      <c r="A493" s="616"/>
      <c r="B493" s="616"/>
    </row>
    <row r="494" spans="1:2">
      <c r="A494" s="616"/>
      <c r="B494" s="616"/>
    </row>
    <row r="495" spans="1:2">
      <c r="A495" s="616"/>
      <c r="B495" s="616"/>
    </row>
    <row r="496" spans="1:2">
      <c r="A496" s="616"/>
      <c r="B496" s="616"/>
    </row>
    <row r="497" spans="1:2">
      <c r="A497" s="616"/>
      <c r="B497" s="616"/>
    </row>
    <row r="498" spans="1:2">
      <c r="A498" s="616"/>
      <c r="B498" s="616"/>
    </row>
    <row r="499" spans="1:2">
      <c r="A499" s="616"/>
      <c r="B499" s="616"/>
    </row>
    <row r="500" spans="1:2">
      <c r="A500" s="616"/>
      <c r="B500" s="616"/>
    </row>
    <row r="501" spans="1:2">
      <c r="A501" s="616"/>
      <c r="B501" s="616"/>
    </row>
    <row r="502" spans="1:2">
      <c r="A502" s="616"/>
      <c r="B502" s="616"/>
    </row>
    <row r="503" spans="1:2">
      <c r="A503" s="616"/>
      <c r="B503" s="616"/>
    </row>
    <row r="504" spans="1:2">
      <c r="A504" s="616"/>
      <c r="B504" s="616"/>
    </row>
    <row r="505" spans="1:2">
      <c r="A505" s="616"/>
      <c r="B505" s="616"/>
    </row>
    <row r="506" spans="1:2">
      <c r="A506" s="616"/>
      <c r="B506" s="616"/>
    </row>
    <row r="507" spans="1:2">
      <c r="A507" s="616"/>
      <c r="B507" s="616"/>
    </row>
    <row r="508" spans="1:2">
      <c r="A508" s="616"/>
      <c r="B508" s="616"/>
    </row>
    <row r="509" spans="1:2">
      <c r="A509" s="616"/>
      <c r="B509" s="616"/>
    </row>
    <row r="510" spans="1:2">
      <c r="A510" s="616"/>
      <c r="B510" s="616"/>
    </row>
    <row r="511" spans="1:2">
      <c r="A511" s="616"/>
      <c r="B511" s="616"/>
    </row>
    <row r="512" spans="1:2">
      <c r="A512" s="616"/>
      <c r="B512" s="616"/>
    </row>
    <row r="513" spans="1:2">
      <c r="A513" s="616"/>
      <c r="B513" s="616"/>
    </row>
    <row r="514" spans="1:2">
      <c r="A514" s="616"/>
      <c r="B514" s="616"/>
    </row>
    <row r="515" spans="1:2">
      <c r="A515" s="616"/>
      <c r="B515" s="616"/>
    </row>
    <row r="516" spans="1:2">
      <c r="A516" s="616"/>
      <c r="B516" s="616"/>
    </row>
    <row r="517" spans="1:2">
      <c r="A517" s="616"/>
      <c r="B517" s="616"/>
    </row>
    <row r="518" spans="1:2">
      <c r="A518" s="616"/>
      <c r="B518" s="616"/>
    </row>
    <row r="519" spans="1:2">
      <c r="A519" s="616"/>
      <c r="B519" s="616"/>
    </row>
    <row r="520" spans="1:2">
      <c r="A520" s="616"/>
      <c r="B520" s="616"/>
    </row>
    <row r="521" spans="1:2">
      <c r="A521" s="616"/>
      <c r="B521" s="616"/>
    </row>
    <row r="522" spans="1:2">
      <c r="A522" s="616"/>
      <c r="B522" s="616"/>
    </row>
    <row r="523" spans="1:2">
      <c r="A523" s="616"/>
      <c r="B523" s="616"/>
    </row>
    <row r="524" spans="1:2">
      <c r="A524" s="616"/>
      <c r="B524" s="616"/>
    </row>
    <row r="525" spans="1:2">
      <c r="A525" s="616"/>
      <c r="B525" s="616"/>
    </row>
    <row r="526" spans="1:2">
      <c r="A526" s="616"/>
      <c r="B526" s="616"/>
    </row>
    <row r="527" spans="1:2">
      <c r="A527" s="616"/>
      <c r="B527" s="616"/>
    </row>
    <row r="528" spans="1:2">
      <c r="A528" s="616"/>
      <c r="B528" s="616"/>
    </row>
    <row r="529" spans="1:2">
      <c r="A529" s="616"/>
      <c r="B529" s="616"/>
    </row>
    <row r="530" spans="1:2">
      <c r="A530" s="616"/>
      <c r="B530" s="616"/>
    </row>
    <row r="531" spans="1:2">
      <c r="A531" s="616"/>
      <c r="B531" s="616"/>
    </row>
    <row r="532" spans="1:2">
      <c r="A532" s="616"/>
      <c r="B532" s="616"/>
    </row>
    <row r="533" spans="1:2">
      <c r="A533" s="616"/>
      <c r="B533" s="616"/>
    </row>
    <row r="534" spans="1:2">
      <c r="A534" s="616"/>
      <c r="B534" s="616"/>
    </row>
    <row r="535" spans="1:2">
      <c r="A535" s="616"/>
      <c r="B535" s="616"/>
    </row>
    <row r="536" spans="1:2">
      <c r="A536" s="616"/>
      <c r="B536" s="616"/>
    </row>
    <row r="537" spans="1:2">
      <c r="A537" s="616"/>
      <c r="B537" s="616"/>
    </row>
    <row r="538" spans="1:2">
      <c r="A538" s="616"/>
      <c r="B538" s="616"/>
    </row>
    <row r="539" spans="1:2">
      <c r="A539" s="616"/>
      <c r="B539" s="616"/>
    </row>
    <row r="540" spans="1:2">
      <c r="A540" s="616"/>
      <c r="B540" s="616"/>
    </row>
    <row r="541" spans="1:2">
      <c r="A541" s="616"/>
      <c r="B541" s="616"/>
    </row>
    <row r="542" spans="1:2">
      <c r="A542" s="616"/>
      <c r="B542" s="616"/>
    </row>
    <row r="543" spans="1:2">
      <c r="A543" s="616"/>
      <c r="B543" s="616"/>
    </row>
    <row r="544" spans="1:2">
      <c r="A544" s="616"/>
      <c r="B544" s="616"/>
    </row>
    <row r="545" spans="1:2">
      <c r="A545" s="616"/>
      <c r="B545" s="616"/>
    </row>
    <row r="546" spans="1:2">
      <c r="A546" s="616"/>
      <c r="B546" s="616"/>
    </row>
    <row r="547" spans="1:2">
      <c r="A547" s="616"/>
      <c r="B547" s="616"/>
    </row>
    <row r="548" spans="1:2">
      <c r="A548" s="616"/>
      <c r="B548" s="616"/>
    </row>
    <row r="549" spans="1:2">
      <c r="A549" s="616"/>
      <c r="B549" s="616"/>
    </row>
    <row r="550" spans="1:2">
      <c r="A550" s="616"/>
      <c r="B550" s="616"/>
    </row>
    <row r="551" spans="1:2">
      <c r="A551" s="616"/>
      <c r="B551" s="616"/>
    </row>
    <row r="552" spans="1:2">
      <c r="A552" s="616"/>
      <c r="B552" s="616"/>
    </row>
    <row r="553" spans="1:2">
      <c r="A553" s="616"/>
      <c r="B553" s="616"/>
    </row>
    <row r="554" spans="1:2">
      <c r="A554" s="616"/>
      <c r="B554" s="616"/>
    </row>
    <row r="555" spans="1:2">
      <c r="A555" s="616"/>
      <c r="B555" s="616"/>
    </row>
    <row r="556" spans="1:2">
      <c r="A556" s="616"/>
      <c r="B556" s="616"/>
    </row>
    <row r="557" spans="1:2">
      <c r="A557" s="616"/>
      <c r="B557" s="616"/>
    </row>
    <row r="558" spans="1:2">
      <c r="A558" s="616"/>
      <c r="B558" s="616"/>
    </row>
    <row r="559" spans="1:2">
      <c r="A559" s="616"/>
      <c r="B559" s="616"/>
    </row>
    <row r="560" spans="1:2">
      <c r="A560" s="616"/>
      <c r="B560" s="616"/>
    </row>
    <row r="561" spans="1:2">
      <c r="A561" s="616"/>
      <c r="B561" s="616"/>
    </row>
    <row r="562" spans="1:2">
      <c r="A562" s="616"/>
      <c r="B562" s="616"/>
    </row>
    <row r="563" spans="1:2">
      <c r="A563" s="616"/>
      <c r="B563" s="616"/>
    </row>
    <row r="564" spans="1:2">
      <c r="A564" s="616"/>
      <c r="B564" s="616"/>
    </row>
    <row r="565" spans="1:2">
      <c r="A565" s="616"/>
      <c r="B565" s="616"/>
    </row>
    <row r="566" spans="1:2">
      <c r="A566" s="616"/>
      <c r="B566" s="616"/>
    </row>
    <row r="567" spans="1:2">
      <c r="A567" s="616"/>
      <c r="B567" s="616"/>
    </row>
    <row r="568" spans="1:2">
      <c r="A568" s="616"/>
      <c r="B568" s="616"/>
    </row>
    <row r="569" spans="1:2">
      <c r="A569" s="616"/>
      <c r="B569" s="616"/>
    </row>
    <row r="570" spans="1:2">
      <c r="A570" s="616"/>
      <c r="B570" s="616"/>
    </row>
    <row r="571" spans="1:2">
      <c r="A571" s="616"/>
      <c r="B571" s="616"/>
    </row>
    <row r="572" spans="1:2">
      <c r="A572" s="616"/>
      <c r="B572" s="616"/>
    </row>
    <row r="573" spans="1:2">
      <c r="A573" s="616"/>
      <c r="B573" s="616"/>
    </row>
    <row r="574" spans="1:2">
      <c r="A574" s="616"/>
      <c r="B574" s="616"/>
    </row>
    <row r="575" spans="1:2">
      <c r="A575" s="616"/>
      <c r="B575" s="616"/>
    </row>
    <row r="576" spans="1:2">
      <c r="A576" s="616"/>
      <c r="B576" s="616"/>
    </row>
    <row r="577" spans="1:2">
      <c r="A577" s="616"/>
      <c r="B577" s="616"/>
    </row>
    <row r="578" spans="1:2">
      <c r="A578" s="616"/>
      <c r="B578" s="616"/>
    </row>
    <row r="579" spans="1:2">
      <c r="A579" s="616"/>
      <c r="B579" s="616"/>
    </row>
    <row r="580" spans="1:2">
      <c r="A580" s="616"/>
      <c r="B580" s="616"/>
    </row>
    <row r="581" spans="1:2">
      <c r="A581" s="616"/>
      <c r="B581" s="616"/>
    </row>
    <row r="582" spans="1:2">
      <c r="A582" s="616"/>
      <c r="B582" s="616"/>
    </row>
    <row r="583" spans="1:2">
      <c r="A583" s="616"/>
      <c r="B583" s="616"/>
    </row>
    <row r="584" spans="1:2">
      <c r="A584" s="616"/>
      <c r="B584" s="616"/>
    </row>
    <row r="585" spans="1:2">
      <c r="A585" s="616"/>
      <c r="B585" s="616"/>
    </row>
    <row r="586" spans="1:2">
      <c r="A586" s="616"/>
      <c r="B586" s="616"/>
    </row>
    <row r="587" spans="1:2">
      <c r="A587" s="616"/>
      <c r="B587" s="616"/>
    </row>
    <row r="588" spans="1:2">
      <c r="A588" s="616"/>
      <c r="B588" s="616"/>
    </row>
    <row r="589" spans="1:2">
      <c r="A589" s="616"/>
      <c r="B589" s="616"/>
    </row>
    <row r="590" spans="1:2">
      <c r="A590" s="616"/>
      <c r="B590" s="616"/>
    </row>
    <row r="591" spans="1:2">
      <c r="A591" s="616"/>
      <c r="B591" s="616"/>
    </row>
    <row r="592" spans="1:2">
      <c r="A592" s="616"/>
      <c r="B592" s="616"/>
    </row>
    <row r="593" spans="1:2">
      <c r="A593" s="616"/>
      <c r="B593" s="616"/>
    </row>
    <row r="594" spans="1:2">
      <c r="A594" s="616"/>
      <c r="B594" s="616"/>
    </row>
    <row r="595" spans="1:2">
      <c r="A595" s="616"/>
      <c r="B595" s="616"/>
    </row>
    <row r="596" spans="1:2">
      <c r="A596" s="616"/>
      <c r="B596" s="616"/>
    </row>
    <row r="597" spans="1:2">
      <c r="A597" s="616"/>
      <c r="B597" s="616"/>
    </row>
    <row r="598" spans="1:2">
      <c r="A598" s="616"/>
      <c r="B598" s="616"/>
    </row>
    <row r="599" spans="1:2">
      <c r="A599" s="616"/>
      <c r="B599" s="616"/>
    </row>
    <row r="600" spans="1:2">
      <c r="A600" s="616"/>
      <c r="B600" s="616"/>
    </row>
    <row r="601" spans="1:2">
      <c r="A601" s="616"/>
      <c r="B601" s="616"/>
    </row>
    <row r="602" spans="1:2">
      <c r="A602" s="616"/>
      <c r="B602" s="616"/>
    </row>
    <row r="603" spans="1:2">
      <c r="A603" s="616"/>
      <c r="B603" s="616"/>
    </row>
    <row r="604" spans="1:2">
      <c r="A604" s="616"/>
      <c r="B604" s="616"/>
    </row>
    <row r="605" spans="1:2">
      <c r="A605" s="616"/>
      <c r="B605" s="616"/>
    </row>
    <row r="606" spans="1:2">
      <c r="A606" s="616"/>
      <c r="B606" s="616"/>
    </row>
    <row r="607" spans="1:2">
      <c r="A607" s="616"/>
      <c r="B607" s="616"/>
    </row>
    <row r="608" spans="1:2">
      <c r="A608" s="616"/>
      <c r="B608" s="616"/>
    </row>
    <row r="609" spans="1:2">
      <c r="A609" s="616"/>
      <c r="B609" s="616"/>
    </row>
    <row r="610" spans="1:2">
      <c r="A610" s="616"/>
      <c r="B610" s="616"/>
    </row>
    <row r="611" spans="1:2">
      <c r="A611" s="616"/>
      <c r="B611" s="616"/>
    </row>
    <row r="612" spans="1:2">
      <c r="A612" s="616"/>
      <c r="B612" s="616"/>
    </row>
    <row r="613" spans="1:2">
      <c r="A613" s="616"/>
      <c r="B613" s="616"/>
    </row>
    <row r="614" spans="1:2">
      <c r="A614" s="616"/>
      <c r="B614" s="616"/>
    </row>
    <row r="615" spans="1:2">
      <c r="A615" s="616"/>
      <c r="B615" s="616"/>
    </row>
    <row r="616" spans="1:2">
      <c r="A616" s="616"/>
      <c r="B616" s="616"/>
    </row>
    <row r="617" spans="1:2">
      <c r="A617" s="616"/>
      <c r="B617" s="616"/>
    </row>
    <row r="618" spans="1:2">
      <c r="A618" s="616"/>
      <c r="B618" s="616"/>
    </row>
    <row r="619" spans="1:2">
      <c r="A619" s="616"/>
      <c r="B619" s="616"/>
    </row>
    <row r="620" spans="1:2">
      <c r="A620" s="616"/>
      <c r="B620" s="616"/>
    </row>
    <row r="621" spans="1:2">
      <c r="A621" s="616"/>
      <c r="B621" s="616"/>
    </row>
    <row r="622" spans="1:2">
      <c r="A622" s="616"/>
      <c r="B622" s="616"/>
    </row>
    <row r="623" spans="1:2">
      <c r="A623" s="616"/>
      <c r="B623" s="616"/>
    </row>
    <row r="624" spans="1:2">
      <c r="A624" s="616"/>
      <c r="B624" s="616"/>
    </row>
    <row r="625" spans="1:2">
      <c r="A625" s="616"/>
      <c r="B625" s="616"/>
    </row>
    <row r="626" spans="1:2">
      <c r="A626" s="616"/>
      <c r="B626" s="616"/>
    </row>
    <row r="627" spans="1:2">
      <c r="A627" s="616"/>
      <c r="B627" s="616"/>
    </row>
    <row r="628" spans="1:2">
      <c r="A628" s="616"/>
      <c r="B628" s="616"/>
    </row>
    <row r="629" spans="1:2">
      <c r="A629" s="616"/>
      <c r="B629" s="616"/>
    </row>
    <row r="630" spans="1:2">
      <c r="A630" s="616"/>
      <c r="B630" s="616"/>
    </row>
    <row r="631" spans="1:2">
      <c r="A631" s="616"/>
      <c r="B631" s="616"/>
    </row>
    <row r="632" spans="1:2">
      <c r="A632" s="616"/>
      <c r="B632" s="616"/>
    </row>
    <row r="633" spans="1:2">
      <c r="A633" s="616"/>
      <c r="B633" s="616"/>
    </row>
    <row r="634" spans="1:2">
      <c r="A634" s="616"/>
      <c r="B634" s="616"/>
    </row>
    <row r="635" spans="1:2">
      <c r="A635" s="616"/>
      <c r="B635" s="616"/>
    </row>
    <row r="636" spans="1:2">
      <c r="A636" s="616"/>
      <c r="B636" s="616"/>
    </row>
    <row r="637" spans="1:2">
      <c r="A637" s="616"/>
      <c r="B637" s="616"/>
    </row>
    <row r="638" spans="1:2">
      <c r="A638" s="616"/>
      <c r="B638" s="616"/>
    </row>
    <row r="639" spans="1:2">
      <c r="A639" s="616"/>
      <c r="B639" s="616"/>
    </row>
    <row r="640" spans="1:2">
      <c r="A640" s="616"/>
      <c r="B640" s="616"/>
    </row>
    <row r="641" spans="1:2">
      <c r="A641" s="616"/>
      <c r="B641" s="616"/>
    </row>
    <row r="642" spans="1:2">
      <c r="A642" s="616"/>
      <c r="B642" s="616"/>
    </row>
    <row r="643" spans="1:2">
      <c r="A643" s="616"/>
      <c r="B643" s="616"/>
    </row>
    <row r="644" spans="1:2">
      <c r="A644" s="616"/>
      <c r="B644" s="616"/>
    </row>
    <row r="645" spans="1:2">
      <c r="A645" s="616"/>
      <c r="B645" s="616"/>
    </row>
    <row r="646" spans="1:2">
      <c r="A646" s="616"/>
      <c r="B646" s="616"/>
    </row>
    <row r="647" spans="1:2">
      <c r="A647" s="616"/>
      <c r="B647" s="616"/>
    </row>
    <row r="648" spans="1:2">
      <c r="A648" s="616"/>
      <c r="B648" s="616"/>
    </row>
    <row r="649" spans="1:2">
      <c r="A649" s="616"/>
      <c r="B649" s="616"/>
    </row>
    <row r="650" spans="1:2">
      <c r="A650" s="616"/>
      <c r="B650" s="616"/>
    </row>
    <row r="651" spans="1:2">
      <c r="A651" s="616"/>
      <c r="B651" s="616"/>
    </row>
    <row r="652" spans="1:2">
      <c r="A652" s="616"/>
      <c r="B652" s="616"/>
    </row>
    <row r="653" spans="1:2">
      <c r="A653" s="616"/>
      <c r="B653" s="616"/>
    </row>
    <row r="654" spans="1:2">
      <c r="A654" s="616"/>
      <c r="B654" s="616"/>
    </row>
    <row r="655" spans="1:2">
      <c r="A655" s="616"/>
      <c r="B655" s="616"/>
    </row>
    <row r="656" spans="1:2">
      <c r="A656" s="616"/>
      <c r="B656" s="616"/>
    </row>
    <row r="657" spans="1:2">
      <c r="A657" s="616"/>
      <c r="B657" s="616"/>
    </row>
    <row r="658" spans="1:2">
      <c r="A658" s="616"/>
      <c r="B658" s="616"/>
    </row>
    <row r="659" spans="1:2">
      <c r="A659" s="616"/>
      <c r="B659" s="616"/>
    </row>
    <row r="660" spans="1:2">
      <c r="A660" s="616"/>
      <c r="B660" s="616"/>
    </row>
    <row r="661" spans="1:2">
      <c r="A661" s="616"/>
      <c r="B661" s="616"/>
    </row>
    <row r="662" spans="1:2">
      <c r="A662" s="616"/>
      <c r="B662" s="616"/>
    </row>
    <row r="663" spans="1:2">
      <c r="A663" s="616"/>
      <c r="B663" s="616"/>
    </row>
    <row r="664" spans="1:2">
      <c r="A664" s="616"/>
      <c r="B664" s="616"/>
    </row>
    <row r="665" spans="1:2">
      <c r="A665" s="616"/>
      <c r="B665" s="616"/>
    </row>
    <row r="666" spans="1:2">
      <c r="A666" s="616"/>
      <c r="B666" s="616"/>
    </row>
    <row r="667" spans="1:2">
      <c r="A667" s="616"/>
      <c r="B667" s="616"/>
    </row>
    <row r="668" spans="1:2">
      <c r="A668" s="616"/>
      <c r="B668" s="616"/>
    </row>
    <row r="669" spans="1:2">
      <c r="A669" s="616"/>
      <c r="B669" s="616"/>
    </row>
    <row r="670" spans="1:2">
      <c r="A670" s="616"/>
      <c r="B670" s="616"/>
    </row>
    <row r="671" spans="1:2">
      <c r="A671" s="616"/>
      <c r="B671" s="616"/>
    </row>
    <row r="672" spans="1:2">
      <c r="A672" s="616"/>
      <c r="B672" s="616"/>
    </row>
    <row r="673" spans="1:2">
      <c r="A673" s="616"/>
      <c r="B673" s="616"/>
    </row>
    <row r="674" spans="1:2">
      <c r="A674" s="616"/>
      <c r="B674" s="616"/>
    </row>
    <row r="675" spans="1:2">
      <c r="A675" s="616"/>
      <c r="B675" s="616"/>
    </row>
    <row r="676" spans="1:2">
      <c r="A676" s="616"/>
      <c r="B676" s="616"/>
    </row>
    <row r="677" spans="1:2">
      <c r="A677" s="616"/>
      <c r="B677" s="616"/>
    </row>
    <row r="678" spans="1:2">
      <c r="A678" s="616"/>
      <c r="B678" s="616"/>
    </row>
    <row r="679" spans="1:2">
      <c r="A679" s="616"/>
      <c r="B679" s="616"/>
    </row>
    <row r="680" spans="1:2">
      <c r="A680" s="616"/>
      <c r="B680" s="616"/>
    </row>
    <row r="681" spans="1:2">
      <c r="A681" s="616"/>
      <c r="B681" s="616"/>
    </row>
    <row r="682" spans="1:2">
      <c r="A682" s="616"/>
      <c r="B682" s="616"/>
    </row>
    <row r="683" spans="1:2">
      <c r="A683" s="616"/>
      <c r="B683" s="616"/>
    </row>
    <row r="684" spans="1:2">
      <c r="A684" s="616"/>
      <c r="B684" s="616"/>
    </row>
    <row r="685" spans="1:2">
      <c r="A685" s="616"/>
      <c r="B685" s="616"/>
    </row>
    <row r="686" spans="1:2">
      <c r="A686" s="616"/>
      <c r="B686" s="616"/>
    </row>
    <row r="687" spans="1:2">
      <c r="A687" s="616"/>
      <c r="B687" s="616"/>
    </row>
    <row r="688" spans="1:2">
      <c r="A688" s="616"/>
      <c r="B688" s="616"/>
    </row>
    <row r="689" spans="1:2">
      <c r="A689" s="616"/>
      <c r="B689" s="616"/>
    </row>
    <row r="690" spans="1:2">
      <c r="A690" s="616"/>
      <c r="B690" s="616"/>
    </row>
    <row r="691" spans="1:2">
      <c r="A691" s="616"/>
      <c r="B691" s="616"/>
    </row>
    <row r="692" spans="1:2">
      <c r="A692" s="616"/>
      <c r="B692" s="616"/>
    </row>
    <row r="693" spans="1:2">
      <c r="A693" s="616"/>
      <c r="B693" s="616"/>
    </row>
    <row r="694" spans="1:2">
      <c r="A694" s="616"/>
      <c r="B694" s="616"/>
    </row>
    <row r="695" spans="1:2">
      <c r="A695" s="616"/>
      <c r="B695" s="616"/>
    </row>
    <row r="696" spans="1:2">
      <c r="A696" s="616"/>
      <c r="B696" s="616"/>
    </row>
    <row r="697" spans="1:2">
      <c r="A697" s="616"/>
      <c r="B697" s="616"/>
    </row>
    <row r="698" spans="1:2">
      <c r="A698" s="616"/>
      <c r="B698" s="616"/>
    </row>
    <row r="699" spans="1:2">
      <c r="A699" s="616"/>
      <c r="B699" s="616"/>
    </row>
    <row r="700" spans="1:2">
      <c r="A700" s="616"/>
      <c r="B700" s="616"/>
    </row>
    <row r="701" spans="1:2">
      <c r="A701" s="616"/>
      <c r="B701" s="616"/>
    </row>
    <row r="702" spans="1:2">
      <c r="A702" s="616"/>
      <c r="B702" s="616"/>
    </row>
    <row r="703" spans="1:2">
      <c r="A703" s="616"/>
      <c r="B703" s="616"/>
    </row>
    <row r="704" spans="1:2">
      <c r="A704" s="616"/>
      <c r="B704" s="616"/>
    </row>
    <row r="705" spans="1:2">
      <c r="A705" s="616"/>
      <c r="B705" s="616"/>
    </row>
    <row r="706" spans="1:2">
      <c r="A706" s="616"/>
      <c r="B706" s="616"/>
    </row>
    <row r="707" spans="1:2">
      <c r="A707" s="616"/>
      <c r="B707" s="616"/>
    </row>
    <row r="708" spans="1:2">
      <c r="A708" s="616"/>
      <c r="B708" s="616"/>
    </row>
    <row r="709" spans="1:2">
      <c r="A709" s="616"/>
      <c r="B709" s="616"/>
    </row>
    <row r="710" spans="1:2">
      <c r="A710" s="616"/>
      <c r="B710" s="616"/>
    </row>
    <row r="711" spans="1:2">
      <c r="A711" s="616"/>
      <c r="B711" s="616"/>
    </row>
    <row r="712" spans="1:2">
      <c r="A712" s="616"/>
      <c r="B712" s="616"/>
    </row>
    <row r="713" spans="1:2">
      <c r="A713" s="616"/>
      <c r="B713" s="616"/>
    </row>
    <row r="714" spans="1:2">
      <c r="A714" s="616"/>
      <c r="B714" s="616"/>
    </row>
    <row r="715" spans="1:2">
      <c r="A715" s="616"/>
      <c r="B715" s="616"/>
    </row>
    <row r="716" spans="1:2">
      <c r="A716" s="616"/>
      <c r="B716" s="616"/>
    </row>
    <row r="717" spans="1:2">
      <c r="A717" s="616"/>
      <c r="B717" s="616"/>
    </row>
    <row r="718" spans="1:2">
      <c r="A718" s="616"/>
      <c r="B718" s="616"/>
    </row>
    <row r="719" spans="1:2">
      <c r="A719" s="616"/>
      <c r="B719" s="616"/>
    </row>
    <row r="720" spans="1:2">
      <c r="A720" s="616"/>
      <c r="B720" s="616"/>
    </row>
    <row r="721" spans="1:2">
      <c r="A721" s="616"/>
      <c r="B721" s="616"/>
    </row>
    <row r="722" spans="1:2">
      <c r="A722" s="616"/>
      <c r="B722" s="616"/>
    </row>
    <row r="723" spans="1:2">
      <c r="A723" s="616"/>
      <c r="B723" s="616"/>
    </row>
    <row r="724" spans="1:2">
      <c r="A724" s="616"/>
      <c r="B724" s="616"/>
    </row>
    <row r="725" spans="1:2">
      <c r="A725" s="616"/>
      <c r="B725" s="616"/>
    </row>
    <row r="726" spans="1:2">
      <c r="A726" s="616"/>
      <c r="B726" s="616"/>
    </row>
    <row r="727" spans="1:2">
      <c r="A727" s="616"/>
      <c r="B727" s="616"/>
    </row>
    <row r="728" spans="1:2">
      <c r="A728" s="616"/>
      <c r="B728" s="616"/>
    </row>
    <row r="729" spans="1:2">
      <c r="A729" s="616"/>
      <c r="B729" s="616"/>
    </row>
    <row r="730" spans="1:2">
      <c r="A730" s="616"/>
      <c r="B730" s="616"/>
    </row>
    <row r="731" spans="1:2">
      <c r="A731" s="616"/>
      <c r="B731" s="616"/>
    </row>
    <row r="732" spans="1:2">
      <c r="A732" s="616"/>
      <c r="B732" s="616"/>
    </row>
    <row r="733" spans="1:2">
      <c r="A733" s="616"/>
      <c r="B733" s="616"/>
    </row>
    <row r="734" spans="1:2">
      <c r="A734" s="616"/>
      <c r="B734" s="616"/>
    </row>
    <row r="735" spans="1:2">
      <c r="A735" s="616"/>
      <c r="B735" s="616"/>
    </row>
    <row r="736" spans="1:2">
      <c r="A736" s="616"/>
      <c r="B736" s="616"/>
    </row>
    <row r="737" spans="1:2">
      <c r="A737" s="616"/>
      <c r="B737" s="616"/>
    </row>
    <row r="738" spans="1:2">
      <c r="A738" s="616"/>
      <c r="B738" s="616"/>
    </row>
    <row r="739" spans="1:2">
      <c r="A739" s="616"/>
      <c r="B739" s="616"/>
    </row>
    <row r="740" spans="1:2">
      <c r="A740" s="616"/>
      <c r="B740" s="616"/>
    </row>
    <row r="741" spans="1:2">
      <c r="A741" s="616"/>
      <c r="B741" s="616"/>
    </row>
    <row r="742" spans="1:2">
      <c r="A742" s="616"/>
      <c r="B742" s="616"/>
    </row>
    <row r="743" spans="1:2">
      <c r="A743" s="616"/>
      <c r="B743" s="616"/>
    </row>
    <row r="744" spans="1:2">
      <c r="A744" s="616"/>
      <c r="B744" s="616"/>
    </row>
    <row r="745" spans="1:2">
      <c r="A745" s="616"/>
      <c r="B745" s="616"/>
    </row>
    <row r="746" spans="1:2">
      <c r="A746" s="616"/>
      <c r="B746" s="616"/>
    </row>
    <row r="747" spans="1:2">
      <c r="A747" s="616"/>
      <c r="B747" s="616"/>
    </row>
    <row r="748" spans="1:2">
      <c r="A748" s="616"/>
      <c r="B748" s="616"/>
    </row>
    <row r="749" spans="1:2">
      <c r="A749" s="616"/>
      <c r="B749" s="616"/>
    </row>
    <row r="750" spans="1:2">
      <c r="A750" s="616"/>
      <c r="B750" s="616"/>
    </row>
    <row r="751" spans="1:2">
      <c r="A751" s="616"/>
      <c r="B751" s="616"/>
    </row>
    <row r="752" spans="1:2">
      <c r="A752" s="616"/>
      <c r="B752" s="616"/>
    </row>
    <row r="753" spans="1:2">
      <c r="A753" s="616"/>
      <c r="B753" s="616"/>
    </row>
    <row r="754" spans="1:2">
      <c r="A754" s="616"/>
      <c r="B754" s="616"/>
    </row>
    <row r="755" spans="1:2">
      <c r="A755" s="616"/>
      <c r="B755" s="616"/>
    </row>
    <row r="756" spans="1:2">
      <c r="A756" s="616"/>
      <c r="B756" s="616"/>
    </row>
    <row r="757" spans="1:2">
      <c r="A757" s="616"/>
      <c r="B757" s="616"/>
    </row>
    <row r="758" spans="1:2">
      <c r="A758" s="616"/>
      <c r="B758" s="616"/>
    </row>
    <row r="759" spans="1:2">
      <c r="A759" s="616"/>
      <c r="B759" s="616"/>
    </row>
    <row r="760" spans="1:2">
      <c r="A760" s="616"/>
      <c r="B760" s="616"/>
    </row>
    <row r="761" spans="1:2">
      <c r="A761" s="616"/>
      <c r="B761" s="616"/>
    </row>
    <row r="762" spans="1:2">
      <c r="A762" s="616"/>
      <c r="B762" s="616"/>
    </row>
    <row r="763" spans="1:2">
      <c r="A763" s="616"/>
      <c r="B763" s="616"/>
    </row>
    <row r="764" spans="1:2">
      <c r="A764" s="616"/>
      <c r="B764" s="616"/>
    </row>
    <row r="765" spans="1:2">
      <c r="A765" s="616"/>
      <c r="B765" s="616"/>
    </row>
    <row r="766" spans="1:2">
      <c r="A766" s="616"/>
      <c r="B766" s="616"/>
    </row>
    <row r="767" spans="1:2">
      <c r="A767" s="616"/>
      <c r="B767" s="616"/>
    </row>
    <row r="768" spans="1:2">
      <c r="A768" s="616"/>
      <c r="B768" s="616"/>
    </row>
    <row r="769" spans="1:2">
      <c r="A769" s="616"/>
      <c r="B769" s="616"/>
    </row>
    <row r="770" spans="1:2">
      <c r="A770" s="616"/>
      <c r="B770" s="616"/>
    </row>
    <row r="771" spans="1:2">
      <c r="A771" s="616"/>
      <c r="B771" s="616"/>
    </row>
    <row r="772" spans="1:2">
      <c r="A772" s="616"/>
      <c r="B772" s="616"/>
    </row>
    <row r="773" spans="1:2">
      <c r="A773" s="616"/>
      <c r="B773" s="616"/>
    </row>
    <row r="774" spans="1:2">
      <c r="A774" s="616"/>
      <c r="B774" s="616"/>
    </row>
    <row r="775" spans="1:2">
      <c r="A775" s="616"/>
      <c r="B775" s="616"/>
    </row>
    <row r="776" spans="1:2">
      <c r="A776" s="616"/>
      <c r="B776" s="616"/>
    </row>
    <row r="777" spans="1:2">
      <c r="A777" s="616"/>
      <c r="B777" s="616"/>
    </row>
    <row r="778" spans="1:2">
      <c r="A778" s="616"/>
      <c r="B778" s="616"/>
    </row>
    <row r="779" spans="1:2">
      <c r="A779" s="616"/>
      <c r="B779" s="616"/>
    </row>
    <row r="780" spans="1:2">
      <c r="A780" s="616"/>
      <c r="B780" s="616"/>
    </row>
    <row r="781" spans="1:2">
      <c r="A781" s="616"/>
      <c r="B781" s="616"/>
    </row>
    <row r="782" spans="1:2">
      <c r="A782" s="616"/>
      <c r="B782" s="616"/>
    </row>
    <row r="783" spans="1:2">
      <c r="A783" s="616"/>
      <c r="B783" s="616"/>
    </row>
    <row r="784" spans="1:2">
      <c r="A784" s="616"/>
      <c r="B784" s="616"/>
    </row>
    <row r="785" spans="1:2">
      <c r="A785" s="616"/>
      <c r="B785" s="616"/>
    </row>
    <row r="786" spans="1:2">
      <c r="A786" s="616"/>
      <c r="B786" s="616"/>
    </row>
    <row r="787" spans="1:2">
      <c r="A787" s="616"/>
      <c r="B787" s="616"/>
    </row>
    <row r="788" spans="1:2">
      <c r="A788" s="616"/>
      <c r="B788" s="616"/>
    </row>
    <row r="789" spans="1:2">
      <c r="A789" s="616"/>
      <c r="B789" s="616"/>
    </row>
    <row r="790" spans="1:2">
      <c r="A790" s="616"/>
      <c r="B790" s="616"/>
    </row>
    <row r="791" spans="1:2">
      <c r="A791" s="616"/>
      <c r="B791" s="616"/>
    </row>
    <row r="792" spans="1:2">
      <c r="A792" s="616"/>
      <c r="B792" s="616"/>
    </row>
    <row r="793" spans="1:2">
      <c r="A793" s="616"/>
      <c r="B793" s="616"/>
    </row>
    <row r="794" spans="1:2">
      <c r="A794" s="616"/>
      <c r="B794" s="616"/>
    </row>
    <row r="795" spans="1:2">
      <c r="A795" s="616"/>
      <c r="B795" s="616"/>
    </row>
    <row r="796" spans="1:2">
      <c r="A796" s="616"/>
      <c r="B796" s="616"/>
    </row>
    <row r="797" spans="1:2">
      <c r="A797" s="616"/>
      <c r="B797" s="616"/>
    </row>
    <row r="798" spans="1:2">
      <c r="A798" s="616"/>
      <c r="B798" s="616"/>
    </row>
    <row r="799" spans="1:2">
      <c r="A799" s="616"/>
      <c r="B799" s="616"/>
    </row>
    <row r="800" spans="1:2">
      <c r="A800" s="616"/>
      <c r="B800" s="616"/>
    </row>
    <row r="801" spans="1:2">
      <c r="A801" s="616"/>
      <c r="B801" s="616"/>
    </row>
    <row r="802" spans="1:2">
      <c r="A802" s="616"/>
      <c r="B802" s="616"/>
    </row>
    <row r="803" spans="1:2">
      <c r="A803" s="616"/>
      <c r="B803" s="616"/>
    </row>
    <row r="804" spans="1:2">
      <c r="A804" s="616"/>
      <c r="B804" s="616"/>
    </row>
    <row r="805" spans="1:2">
      <c r="A805" s="616"/>
      <c r="B805" s="616"/>
    </row>
    <row r="806" spans="1:2">
      <c r="A806" s="616"/>
      <c r="B806" s="616"/>
    </row>
    <row r="807" spans="1:2">
      <c r="A807" s="616"/>
      <c r="B807" s="616"/>
    </row>
    <row r="808" spans="1:2">
      <c r="A808" s="616"/>
      <c r="B808" s="616"/>
    </row>
    <row r="809" spans="1:2">
      <c r="A809" s="616"/>
      <c r="B809" s="616"/>
    </row>
    <row r="810" spans="1:2">
      <c r="A810" s="616"/>
      <c r="B810" s="616"/>
    </row>
    <row r="811" spans="1:2">
      <c r="A811" s="616"/>
      <c r="B811" s="616"/>
    </row>
    <row r="812" spans="1:2">
      <c r="A812" s="616"/>
      <c r="B812" s="616"/>
    </row>
    <row r="813" spans="1:2">
      <c r="A813" s="616"/>
      <c r="B813" s="616"/>
    </row>
    <row r="814" spans="1:2">
      <c r="A814" s="616"/>
      <c r="B814" s="616"/>
    </row>
    <row r="815" spans="1:2">
      <c r="A815" s="616"/>
      <c r="B815" s="616"/>
    </row>
    <row r="816" spans="1:2">
      <c r="A816" s="616"/>
      <c r="B816" s="616"/>
    </row>
    <row r="817" spans="1:2">
      <c r="A817" s="616"/>
      <c r="B817" s="616"/>
    </row>
    <row r="818" spans="1:2">
      <c r="A818" s="616"/>
      <c r="B818" s="616"/>
    </row>
    <row r="819" spans="1:2">
      <c r="A819" s="616"/>
      <c r="B819" s="616"/>
    </row>
    <row r="820" spans="1:2">
      <c r="A820" s="616"/>
      <c r="B820" s="616"/>
    </row>
    <row r="821" spans="1:2">
      <c r="A821" s="616"/>
      <c r="B821" s="616"/>
    </row>
    <row r="822" spans="1:2">
      <c r="A822" s="616"/>
      <c r="B822" s="616"/>
    </row>
    <row r="823" spans="1:2">
      <c r="A823" s="616"/>
      <c r="B823" s="616"/>
    </row>
    <row r="824" spans="1:2">
      <c r="A824" s="616"/>
      <c r="B824" s="616"/>
    </row>
    <row r="825" spans="1:2">
      <c r="A825" s="616"/>
      <c r="B825" s="616"/>
    </row>
    <row r="826" spans="1:2">
      <c r="A826" s="616"/>
      <c r="B826" s="616"/>
    </row>
    <row r="827" spans="1:2">
      <c r="A827" s="616"/>
      <c r="B827" s="616"/>
    </row>
    <row r="828" spans="1:2">
      <c r="A828" s="616"/>
      <c r="B828" s="616"/>
    </row>
    <row r="829" spans="1:2">
      <c r="A829" s="616"/>
      <c r="B829" s="616"/>
    </row>
    <row r="830" spans="1:2">
      <c r="A830" s="616"/>
      <c r="B830" s="616"/>
    </row>
    <row r="831" spans="1:2">
      <c r="A831" s="616"/>
      <c r="B831" s="616"/>
    </row>
    <row r="832" spans="1:2">
      <c r="A832" s="616"/>
      <c r="B832" s="616"/>
    </row>
    <row r="833" spans="1:2">
      <c r="A833" s="616"/>
      <c r="B833" s="616"/>
    </row>
    <row r="834" spans="1:2">
      <c r="A834" s="616"/>
      <c r="B834" s="616"/>
    </row>
    <row r="835" spans="1:2">
      <c r="A835" s="616"/>
      <c r="B835" s="616"/>
    </row>
    <row r="836" spans="1:2">
      <c r="A836" s="616"/>
      <c r="B836" s="616"/>
    </row>
    <row r="837" spans="1:2">
      <c r="A837" s="616"/>
      <c r="B837" s="616"/>
    </row>
    <row r="838" spans="1:2">
      <c r="A838" s="616"/>
      <c r="B838" s="616"/>
    </row>
    <row r="839" spans="1:2">
      <c r="A839" s="616"/>
      <c r="B839" s="616"/>
    </row>
    <row r="840" spans="1:2">
      <c r="A840" s="616"/>
      <c r="B840" s="616"/>
    </row>
    <row r="841" spans="1:2">
      <c r="A841" s="616"/>
      <c r="B841" s="616"/>
    </row>
    <row r="842" spans="1:2">
      <c r="A842" s="616"/>
      <c r="B842" s="616"/>
    </row>
    <row r="843" spans="1:2">
      <c r="A843" s="616"/>
      <c r="B843" s="616"/>
    </row>
    <row r="844" spans="1:2">
      <c r="A844" s="616"/>
      <c r="B844" s="616"/>
    </row>
    <row r="845" spans="1:2">
      <c r="A845" s="616"/>
      <c r="B845" s="616"/>
    </row>
    <row r="846" spans="1:2">
      <c r="A846" s="616"/>
      <c r="B846" s="616"/>
    </row>
    <row r="847" spans="1:2">
      <c r="A847" s="616"/>
      <c r="B847" s="616"/>
    </row>
    <row r="848" spans="1:2">
      <c r="A848" s="616"/>
      <c r="B848" s="616"/>
    </row>
    <row r="849" spans="1:2">
      <c r="A849" s="616"/>
      <c r="B849" s="616"/>
    </row>
    <row r="850" spans="1:2">
      <c r="A850" s="616"/>
      <c r="B850" s="616"/>
    </row>
    <row r="851" spans="1:2">
      <c r="A851" s="616"/>
      <c r="B851" s="616"/>
    </row>
    <row r="852" spans="1:2">
      <c r="A852" s="616"/>
      <c r="B852" s="616"/>
    </row>
    <row r="853" spans="1:2">
      <c r="A853" s="616"/>
      <c r="B853" s="616"/>
    </row>
    <row r="854" spans="1:2">
      <c r="A854" s="616"/>
      <c r="B854" s="616"/>
    </row>
    <row r="855" spans="1:2">
      <c r="A855" s="616"/>
      <c r="B855" s="616"/>
    </row>
    <row r="856" spans="1:2">
      <c r="A856" s="616"/>
      <c r="B856" s="616"/>
    </row>
    <row r="857" spans="1:2">
      <c r="A857" s="616"/>
      <c r="B857" s="616"/>
    </row>
    <row r="858" spans="1:2">
      <c r="A858" s="616"/>
      <c r="B858" s="616"/>
    </row>
    <row r="859" spans="1:2">
      <c r="A859" s="616"/>
      <c r="B859" s="616"/>
    </row>
    <row r="860" spans="1:2">
      <c r="A860" s="616"/>
      <c r="B860" s="616"/>
    </row>
    <row r="861" spans="1:2">
      <c r="A861" s="616"/>
      <c r="B861" s="616"/>
    </row>
    <row r="862" spans="1:2">
      <c r="A862" s="616"/>
      <c r="B862" s="616"/>
    </row>
    <row r="863" spans="1:2">
      <c r="A863" s="616"/>
      <c r="B863" s="616"/>
    </row>
    <row r="864" spans="1:2">
      <c r="A864" s="616"/>
      <c r="B864" s="616"/>
    </row>
    <row r="865" spans="1:2">
      <c r="A865" s="616"/>
      <c r="B865" s="616"/>
    </row>
    <row r="866" spans="1:2">
      <c r="A866" s="616"/>
      <c r="B866" s="616"/>
    </row>
    <row r="867" spans="1:2">
      <c r="A867" s="616"/>
      <c r="B867" s="616"/>
    </row>
    <row r="868" spans="1:2">
      <c r="A868" s="616"/>
      <c r="B868" s="616"/>
    </row>
    <row r="869" spans="1:2">
      <c r="A869" s="616"/>
      <c r="B869" s="616"/>
    </row>
    <row r="870" spans="1:2">
      <c r="A870" s="616"/>
      <c r="B870" s="616"/>
    </row>
    <row r="871" spans="1:2">
      <c r="A871" s="616"/>
      <c r="B871" s="616"/>
    </row>
    <row r="872" spans="1:2">
      <c r="A872" s="616"/>
      <c r="B872" s="616"/>
    </row>
    <row r="873" spans="1:2">
      <c r="A873" s="616"/>
      <c r="B873" s="616"/>
    </row>
    <row r="874" spans="1:2">
      <c r="A874" s="616"/>
      <c r="B874" s="616"/>
    </row>
    <row r="875" spans="1:2">
      <c r="A875" s="616"/>
      <c r="B875" s="616"/>
    </row>
    <row r="876" spans="1:2">
      <c r="A876" s="616"/>
      <c r="B876" s="616"/>
    </row>
    <row r="877" spans="1:2">
      <c r="A877" s="616"/>
      <c r="B877" s="616"/>
    </row>
    <row r="878" spans="1:2">
      <c r="A878" s="616"/>
      <c r="B878" s="616"/>
    </row>
    <row r="879" spans="1:2">
      <c r="A879" s="616"/>
      <c r="B879" s="616"/>
    </row>
    <row r="880" spans="1:2">
      <c r="A880" s="616"/>
      <c r="B880" s="616"/>
    </row>
    <row r="881" spans="1:2">
      <c r="A881" s="616"/>
      <c r="B881" s="616"/>
    </row>
    <row r="882" spans="1:2">
      <c r="A882" s="616"/>
      <c r="B882" s="616"/>
    </row>
    <row r="883" spans="1:2">
      <c r="A883" s="616"/>
      <c r="B883" s="616"/>
    </row>
    <row r="884" spans="1:2">
      <c r="A884" s="616"/>
      <c r="B884" s="616"/>
    </row>
    <row r="885" spans="1:2">
      <c r="A885" s="616"/>
      <c r="B885" s="616"/>
    </row>
    <row r="886" spans="1:2">
      <c r="A886" s="616"/>
      <c r="B886" s="616"/>
    </row>
    <row r="887" spans="1:2">
      <c r="A887" s="616"/>
      <c r="B887" s="616"/>
    </row>
    <row r="888" spans="1:2">
      <c r="A888" s="616"/>
      <c r="B888" s="616"/>
    </row>
    <row r="889" spans="1:2">
      <c r="A889" s="616"/>
      <c r="B889" s="616"/>
    </row>
    <row r="890" spans="1:2">
      <c r="A890" s="616"/>
      <c r="B890" s="616"/>
    </row>
    <row r="891" spans="1:2">
      <c r="A891" s="616"/>
      <c r="B891" s="616"/>
    </row>
    <row r="892" spans="1:2">
      <c r="A892" s="616"/>
      <c r="B892" s="616"/>
    </row>
    <row r="893" spans="1:2">
      <c r="A893" s="616"/>
      <c r="B893" s="616"/>
    </row>
    <row r="894" spans="1:2">
      <c r="A894" s="616"/>
      <c r="B894" s="616"/>
    </row>
    <row r="895" spans="1:2">
      <c r="A895" s="616"/>
      <c r="B895" s="616"/>
    </row>
    <row r="896" spans="1:2">
      <c r="A896" s="616"/>
      <c r="B896" s="616"/>
    </row>
    <row r="897" spans="1:2">
      <c r="A897" s="616"/>
      <c r="B897" s="616"/>
    </row>
    <row r="898" spans="1:2">
      <c r="A898" s="616"/>
      <c r="B898" s="616"/>
    </row>
    <row r="899" spans="1:2">
      <c r="A899" s="616"/>
      <c r="B899" s="616"/>
    </row>
    <row r="900" spans="1:2">
      <c r="A900" s="616"/>
      <c r="B900" s="616"/>
    </row>
    <row r="901" spans="1:2">
      <c r="A901" s="616"/>
      <c r="B901" s="616"/>
    </row>
    <row r="902" spans="1:2">
      <c r="A902" s="616"/>
      <c r="B902" s="616"/>
    </row>
    <row r="903" spans="1:2">
      <c r="A903" s="616"/>
      <c r="B903" s="616"/>
    </row>
    <row r="904" spans="1:2">
      <c r="A904" s="616"/>
      <c r="B904" s="616"/>
    </row>
    <row r="905" spans="1:2">
      <c r="A905" s="616"/>
      <c r="B905" s="616"/>
    </row>
    <row r="906" spans="1:2">
      <c r="A906" s="616"/>
      <c r="B906" s="616"/>
    </row>
    <row r="907" spans="1:2">
      <c r="A907" s="616"/>
      <c r="B907" s="616"/>
    </row>
    <row r="908" spans="1:2">
      <c r="A908" s="616"/>
      <c r="B908" s="616"/>
    </row>
    <row r="909" spans="1:2">
      <c r="A909" s="616"/>
      <c r="B909" s="616"/>
    </row>
    <row r="910" spans="1:2">
      <c r="A910" s="616"/>
      <c r="B910" s="616"/>
    </row>
    <row r="911" spans="1:2">
      <c r="A911" s="616"/>
      <c r="B911" s="616"/>
    </row>
    <row r="912" spans="1:2">
      <c r="A912" s="616"/>
      <c r="B912" s="616"/>
    </row>
    <row r="913" spans="1:2">
      <c r="A913" s="616"/>
      <c r="B913" s="616"/>
    </row>
    <row r="914" spans="1:2">
      <c r="A914" s="616"/>
      <c r="B914" s="616"/>
    </row>
    <row r="915" spans="1:2">
      <c r="A915" s="616"/>
      <c r="B915" s="616"/>
    </row>
    <row r="916" spans="1:2">
      <c r="A916" s="616"/>
      <c r="B916" s="616"/>
    </row>
    <row r="917" spans="1:2">
      <c r="A917" s="616"/>
      <c r="B917" s="616"/>
    </row>
    <row r="918" spans="1:2">
      <c r="A918" s="616"/>
      <c r="B918" s="616"/>
    </row>
    <row r="919" spans="1:2">
      <c r="A919" s="616"/>
      <c r="B919" s="616"/>
    </row>
    <row r="920" spans="1:2">
      <c r="A920" s="616"/>
      <c r="B920" s="616"/>
    </row>
    <row r="921" spans="1:2">
      <c r="A921" s="616"/>
      <c r="B921" s="616"/>
    </row>
    <row r="922" spans="1:2">
      <c r="A922" s="616"/>
      <c r="B922" s="616"/>
    </row>
    <row r="923" spans="1:2">
      <c r="A923" s="616"/>
      <c r="B923" s="616"/>
    </row>
    <row r="924" spans="1:2">
      <c r="A924" s="616"/>
      <c r="B924" s="616"/>
    </row>
    <row r="925" spans="1:2">
      <c r="A925" s="616"/>
      <c r="B925" s="616"/>
    </row>
    <row r="926" spans="1:2">
      <c r="A926" s="616"/>
      <c r="B926" s="616"/>
    </row>
    <row r="927" spans="1:2">
      <c r="A927" s="616"/>
      <c r="B927" s="616"/>
    </row>
    <row r="928" spans="1:2">
      <c r="A928" s="616"/>
      <c r="B928" s="616"/>
    </row>
    <row r="929" spans="1:2">
      <c r="A929" s="616"/>
      <c r="B929" s="616"/>
    </row>
    <row r="930" spans="1:2">
      <c r="A930" s="616"/>
      <c r="B930" s="616"/>
    </row>
    <row r="931" spans="1:2">
      <c r="A931" s="616"/>
      <c r="B931" s="616"/>
    </row>
    <row r="932" spans="1:2">
      <c r="A932" s="616"/>
      <c r="B932" s="616"/>
    </row>
    <row r="933" spans="1:2">
      <c r="A933" s="616"/>
      <c r="B933" s="616"/>
    </row>
    <row r="934" spans="1:2">
      <c r="A934" s="616"/>
      <c r="B934" s="616"/>
    </row>
    <row r="935" spans="1:2">
      <c r="A935" s="616"/>
      <c r="B935" s="616"/>
    </row>
    <row r="936" spans="1:2">
      <c r="A936" s="616"/>
      <c r="B936" s="616"/>
    </row>
    <row r="937" spans="1:2">
      <c r="A937" s="616"/>
      <c r="B937" s="616"/>
    </row>
    <row r="938" spans="1:2">
      <c r="A938" s="616"/>
      <c r="B938" s="616"/>
    </row>
    <row r="939" spans="1:2">
      <c r="A939" s="616"/>
      <c r="B939" s="616"/>
    </row>
    <row r="940" spans="1:2">
      <c r="A940" s="616"/>
      <c r="B940" s="616"/>
    </row>
    <row r="941" spans="1:2">
      <c r="A941" s="616"/>
      <c r="B941" s="616"/>
    </row>
    <row r="942" spans="1:2">
      <c r="A942" s="616"/>
      <c r="B942" s="616"/>
    </row>
    <row r="943" spans="1:2">
      <c r="A943" s="616"/>
      <c r="B943" s="616"/>
    </row>
    <row r="944" spans="1:2">
      <c r="A944" s="616"/>
      <c r="B944" s="616"/>
    </row>
    <row r="945" spans="1:2">
      <c r="A945" s="616"/>
      <c r="B945" s="616"/>
    </row>
    <row r="946" spans="1:2">
      <c r="A946" s="616"/>
      <c r="B946" s="616"/>
    </row>
    <row r="947" spans="1:2">
      <c r="A947" s="616"/>
      <c r="B947" s="616"/>
    </row>
    <row r="948" spans="1:2">
      <c r="A948" s="616"/>
      <c r="B948" s="616"/>
    </row>
    <row r="949" spans="1:2">
      <c r="A949" s="616"/>
      <c r="B949" s="616"/>
    </row>
    <row r="950" spans="1:2">
      <c r="A950" s="616"/>
      <c r="B950" s="616"/>
    </row>
    <row r="951" spans="1:2">
      <c r="A951" s="616"/>
      <c r="B951" s="616"/>
    </row>
    <row r="952" spans="1:2">
      <c r="A952" s="616"/>
      <c r="B952" s="616"/>
    </row>
    <row r="953" spans="1:2">
      <c r="A953" s="616"/>
      <c r="B953" s="616"/>
    </row>
    <row r="954" spans="1:2">
      <c r="A954" s="616"/>
      <c r="B954" s="616"/>
    </row>
    <row r="955" spans="1:2">
      <c r="A955" s="616"/>
      <c r="B955" s="616"/>
    </row>
    <row r="956" spans="1:2">
      <c r="A956" s="616"/>
      <c r="B956" s="616"/>
    </row>
    <row r="957" spans="1:2">
      <c r="A957" s="616"/>
      <c r="B957" s="616"/>
    </row>
    <row r="958" spans="1:2">
      <c r="A958" s="616"/>
      <c r="B958" s="616"/>
    </row>
    <row r="959" spans="1:2">
      <c r="A959" s="616"/>
      <c r="B959" s="616"/>
    </row>
    <row r="960" spans="1:2">
      <c r="A960" s="616"/>
      <c r="B960" s="616"/>
    </row>
    <row r="961" spans="1:2">
      <c r="A961" s="616"/>
      <c r="B961" s="616"/>
    </row>
    <row r="962" spans="1:2">
      <c r="A962" s="616"/>
      <c r="B962" s="616"/>
    </row>
    <row r="963" spans="1:2">
      <c r="A963" s="616"/>
      <c r="B963" s="616"/>
    </row>
    <row r="964" spans="1:2">
      <c r="A964" s="616"/>
      <c r="B964" s="616"/>
    </row>
    <row r="965" spans="1:2">
      <c r="A965" s="616"/>
      <c r="B965" s="616"/>
    </row>
    <row r="966" spans="1:2">
      <c r="A966" s="616"/>
      <c r="B966" s="616"/>
    </row>
    <row r="967" spans="1:2">
      <c r="A967" s="616"/>
      <c r="B967" s="616"/>
    </row>
    <row r="968" spans="1:2">
      <c r="A968" s="616"/>
      <c r="B968" s="616"/>
    </row>
    <row r="969" spans="1:2">
      <c r="A969" s="616"/>
      <c r="B969" s="616"/>
    </row>
    <row r="970" spans="1:2">
      <c r="A970" s="616"/>
      <c r="B970" s="616"/>
    </row>
    <row r="971" spans="1:2">
      <c r="A971" s="616"/>
      <c r="B971" s="616"/>
    </row>
    <row r="972" spans="1:2">
      <c r="A972" s="616"/>
      <c r="B972" s="616"/>
    </row>
    <row r="973" spans="1:2">
      <c r="A973" s="616"/>
      <c r="B973" s="616"/>
    </row>
    <row r="974" spans="1:2">
      <c r="A974" s="616"/>
      <c r="B974" s="616"/>
    </row>
    <row r="975" spans="1:2">
      <c r="A975" s="616"/>
      <c r="B975" s="616"/>
    </row>
    <row r="976" spans="1:2">
      <c r="A976" s="616"/>
      <c r="B976" s="616"/>
    </row>
    <row r="977" spans="1:2">
      <c r="A977" s="616"/>
      <c r="B977" s="616"/>
    </row>
    <row r="978" spans="1:2">
      <c r="A978" s="616"/>
      <c r="B978" s="616"/>
    </row>
    <row r="979" spans="1:2">
      <c r="A979" s="616"/>
      <c r="B979" s="616"/>
    </row>
    <row r="980" spans="1:2">
      <c r="A980" s="616"/>
      <c r="B980" s="616"/>
    </row>
    <row r="981" spans="1:2">
      <c r="A981" s="616"/>
      <c r="B981" s="616"/>
    </row>
    <row r="982" spans="1:2">
      <c r="A982" s="616"/>
      <c r="B982" s="616"/>
    </row>
    <row r="983" spans="1:2">
      <c r="A983" s="616"/>
      <c r="B983" s="616"/>
    </row>
    <row r="984" spans="1:2">
      <c r="A984" s="616"/>
      <c r="B984" s="616"/>
    </row>
    <row r="985" spans="1:2">
      <c r="A985" s="616"/>
      <c r="B985" s="616"/>
    </row>
    <row r="986" spans="1:2">
      <c r="A986" s="616"/>
      <c r="B986" s="616"/>
    </row>
    <row r="987" spans="1:2">
      <c r="A987" s="616"/>
      <c r="B987" s="616"/>
    </row>
    <row r="988" spans="1:2">
      <c r="A988" s="616"/>
      <c r="B988" s="616"/>
    </row>
    <row r="989" spans="1:2">
      <c r="A989" s="616"/>
      <c r="B989" s="616"/>
    </row>
    <row r="990" spans="1:2">
      <c r="A990" s="616"/>
      <c r="B990" s="616"/>
    </row>
    <row r="991" spans="1:2">
      <c r="A991" s="616"/>
      <c r="B991" s="616"/>
    </row>
    <row r="992" spans="1:2">
      <c r="A992" s="616"/>
      <c r="B992" s="616"/>
    </row>
    <row r="993" spans="1:2">
      <c r="A993" s="616"/>
      <c r="B993" s="616"/>
    </row>
    <row r="994" spans="1:2">
      <c r="A994" s="616"/>
      <c r="B994" s="616"/>
    </row>
    <row r="995" spans="1:2">
      <c r="A995" s="616"/>
      <c r="B995" s="616"/>
    </row>
    <row r="996" spans="1:2">
      <c r="A996" s="616"/>
      <c r="B996" s="616"/>
    </row>
    <row r="997" spans="1:2">
      <c r="A997" s="616"/>
      <c r="B997" s="616"/>
    </row>
    <row r="998" spans="1:2">
      <c r="A998" s="616"/>
      <c r="B998" s="616"/>
    </row>
    <row r="999" spans="1:2">
      <c r="A999" s="616"/>
      <c r="B999" s="616"/>
    </row>
    <row r="1000" spans="1:2">
      <c r="A1000" s="616"/>
      <c r="B1000" s="616"/>
    </row>
    <row r="1001" spans="1:2">
      <c r="A1001" s="616"/>
      <c r="B1001" s="616"/>
    </row>
    <row r="1002" spans="1:2">
      <c r="A1002" s="616"/>
      <c r="B1002" s="616"/>
    </row>
    <row r="1003" spans="1:2">
      <c r="A1003" s="616"/>
      <c r="B1003" s="616"/>
    </row>
    <row r="1004" spans="1:2">
      <c r="A1004" s="616"/>
      <c r="B1004" s="616"/>
    </row>
    <row r="1005" spans="1:2">
      <c r="A1005" s="616"/>
      <c r="B1005" s="616"/>
    </row>
    <row r="1006" spans="1:2">
      <c r="A1006" s="616"/>
      <c r="B1006" s="616"/>
    </row>
    <row r="1007" spans="1:2">
      <c r="A1007" s="616"/>
      <c r="B1007" s="616"/>
    </row>
    <row r="1008" spans="1:2">
      <c r="A1008" s="616"/>
      <c r="B1008" s="616"/>
    </row>
    <row r="1009" spans="1:2">
      <c r="A1009" s="616"/>
      <c r="B1009" s="616"/>
    </row>
    <row r="1010" spans="1:2">
      <c r="A1010" s="616"/>
      <c r="B1010" s="616"/>
    </row>
    <row r="1011" spans="1:2">
      <c r="A1011" s="616"/>
      <c r="B1011" s="616"/>
    </row>
    <row r="1012" spans="1:2">
      <c r="A1012" s="616"/>
      <c r="B1012" s="616"/>
    </row>
    <row r="1013" spans="1:2">
      <c r="A1013" s="616"/>
      <c r="B1013" s="616"/>
    </row>
    <row r="1014" spans="1:2">
      <c r="A1014" s="616"/>
      <c r="B1014" s="616"/>
    </row>
    <row r="1015" spans="1:2">
      <c r="A1015" s="616"/>
      <c r="B1015" s="616"/>
    </row>
    <row r="1016" spans="1:2">
      <c r="A1016" s="616"/>
      <c r="B1016" s="616"/>
    </row>
    <row r="1017" spans="1:2">
      <c r="A1017" s="616"/>
      <c r="B1017" s="616"/>
    </row>
    <row r="1018" spans="1:2">
      <c r="A1018" s="616"/>
      <c r="B1018" s="616"/>
    </row>
    <row r="1019" spans="1:2">
      <c r="A1019" s="616"/>
      <c r="B1019" s="616"/>
    </row>
    <row r="1020" spans="1:2">
      <c r="A1020" s="616"/>
      <c r="B1020" s="616"/>
    </row>
    <row r="1021" spans="1:2">
      <c r="A1021" s="616"/>
      <c r="B1021" s="616"/>
    </row>
    <row r="1022" spans="1:2">
      <c r="A1022" s="616"/>
      <c r="B1022" s="616"/>
    </row>
    <row r="1023" spans="1:2">
      <c r="A1023" s="616"/>
      <c r="B1023" s="616"/>
    </row>
    <row r="1024" spans="1:2">
      <c r="A1024" s="616"/>
      <c r="B1024" s="616"/>
    </row>
    <row r="1025" spans="1:2">
      <c r="A1025" s="616"/>
      <c r="B1025" s="616"/>
    </row>
    <row r="1026" spans="1:2">
      <c r="A1026" s="616"/>
      <c r="B1026" s="616"/>
    </row>
    <row r="1027" spans="1:2">
      <c r="A1027" s="616"/>
      <c r="B1027" s="616"/>
    </row>
    <row r="1028" spans="1:2">
      <c r="A1028" s="616"/>
      <c r="B1028" s="616"/>
    </row>
    <row r="1029" spans="1:2">
      <c r="A1029" s="616"/>
      <c r="B1029" s="616"/>
    </row>
    <row r="1030" spans="1:2">
      <c r="A1030" s="616"/>
      <c r="B1030" s="616"/>
    </row>
    <row r="1031" spans="1:2">
      <c r="A1031" s="616"/>
      <c r="B1031" s="616"/>
    </row>
    <row r="1032" spans="1:2">
      <c r="A1032" s="616"/>
      <c r="B1032" s="616"/>
    </row>
    <row r="1033" spans="1:2">
      <c r="A1033" s="616"/>
      <c r="B1033" s="616"/>
    </row>
    <row r="1034" spans="1:2">
      <c r="A1034" s="616"/>
      <c r="B1034" s="616"/>
    </row>
    <row r="1035" spans="1:2">
      <c r="A1035" s="616"/>
      <c r="B1035" s="616"/>
    </row>
    <row r="1036" spans="1:2">
      <c r="A1036" s="616"/>
      <c r="B1036" s="616"/>
    </row>
    <row r="1037" spans="1:2">
      <c r="A1037" s="616"/>
      <c r="B1037" s="616"/>
    </row>
    <row r="1038" spans="1:2">
      <c r="A1038" s="616"/>
      <c r="B1038" s="616"/>
    </row>
    <row r="1039" spans="1:2">
      <c r="A1039" s="616"/>
      <c r="B1039" s="616"/>
    </row>
    <row r="1040" spans="1:2">
      <c r="A1040" s="616"/>
      <c r="B1040" s="616"/>
    </row>
    <row r="1041" spans="1:2">
      <c r="A1041" s="616"/>
      <c r="B1041" s="616"/>
    </row>
    <row r="1042" spans="1:2">
      <c r="A1042" s="616"/>
      <c r="B1042" s="616"/>
    </row>
    <row r="1043" spans="1:2">
      <c r="A1043" s="616"/>
      <c r="B1043" s="616"/>
    </row>
    <row r="1044" spans="1:2">
      <c r="A1044" s="616"/>
      <c r="B1044" s="616"/>
    </row>
    <row r="1045" spans="1:2">
      <c r="A1045" s="616"/>
      <c r="B1045" s="616"/>
    </row>
    <row r="1046" spans="1:2">
      <c r="A1046" s="616"/>
      <c r="B1046" s="616"/>
    </row>
    <row r="1047" spans="1:2">
      <c r="A1047" s="616"/>
      <c r="B1047" s="616"/>
    </row>
    <row r="1048" spans="1:2">
      <c r="A1048" s="616"/>
      <c r="B1048" s="616"/>
    </row>
    <row r="1049" spans="1:2">
      <c r="A1049" s="616"/>
      <c r="B1049" s="616"/>
    </row>
    <row r="1050" spans="1:2">
      <c r="A1050" s="616"/>
      <c r="B1050" s="616"/>
    </row>
    <row r="1051" spans="1:2">
      <c r="A1051" s="616"/>
      <c r="B1051" s="616"/>
    </row>
    <row r="1052" spans="1:2">
      <c r="A1052" s="616"/>
      <c r="B1052" s="616"/>
    </row>
    <row r="1053" spans="1:2">
      <c r="A1053" s="616"/>
      <c r="B1053" s="616"/>
    </row>
    <row r="1054" spans="1:2">
      <c r="A1054" s="616"/>
      <c r="B1054" s="616"/>
    </row>
    <row r="1055" spans="1:2">
      <c r="A1055" s="616"/>
      <c r="B1055" s="616"/>
    </row>
    <row r="1056" spans="1:2">
      <c r="A1056" s="616"/>
      <c r="B1056" s="616"/>
    </row>
    <row r="1057" spans="1:2">
      <c r="A1057" s="616"/>
      <c r="B1057" s="616"/>
    </row>
    <row r="1058" spans="1:2">
      <c r="A1058" s="616"/>
      <c r="B1058" s="616"/>
    </row>
    <row r="1059" spans="1:2">
      <c r="A1059" s="616"/>
      <c r="B1059" s="616"/>
    </row>
    <row r="1060" spans="1:2">
      <c r="A1060" s="616"/>
      <c r="B1060" s="616"/>
    </row>
    <row r="1061" spans="1:2">
      <c r="A1061" s="616"/>
      <c r="B1061" s="616"/>
    </row>
    <row r="1062" spans="1:2">
      <c r="A1062" s="616"/>
      <c r="B1062" s="616"/>
    </row>
    <row r="1063" spans="1:2">
      <c r="A1063" s="616"/>
      <c r="B1063" s="616"/>
    </row>
    <row r="1064" spans="1:2">
      <c r="A1064" s="616"/>
      <c r="B1064" s="616"/>
    </row>
    <row r="1065" spans="1:2">
      <c r="A1065" s="616"/>
      <c r="B1065" s="616"/>
    </row>
    <row r="1066" spans="1:2">
      <c r="A1066" s="616"/>
      <c r="B1066" s="616"/>
    </row>
    <row r="1067" spans="1:2">
      <c r="A1067" s="616"/>
      <c r="B1067" s="616"/>
    </row>
    <row r="1068" spans="1:2">
      <c r="A1068" s="616"/>
      <c r="B1068" s="616"/>
    </row>
    <row r="1069" spans="1:2">
      <c r="A1069" s="616"/>
      <c r="B1069" s="616"/>
    </row>
    <row r="1070" spans="1:2">
      <c r="A1070" s="616"/>
      <c r="B1070" s="616"/>
    </row>
    <row r="1071" spans="1:2">
      <c r="A1071" s="616"/>
      <c r="B1071" s="616"/>
    </row>
    <row r="1072" spans="1:2">
      <c r="A1072" s="616"/>
      <c r="B1072" s="616"/>
    </row>
    <row r="1073" spans="1:2">
      <c r="A1073" s="616"/>
      <c r="B1073" s="616"/>
    </row>
    <row r="1074" spans="1:2">
      <c r="A1074" s="616"/>
      <c r="B1074" s="616"/>
    </row>
    <row r="1075" spans="1:2">
      <c r="A1075" s="616"/>
      <c r="B1075" s="616"/>
    </row>
    <row r="1076" spans="1:2">
      <c r="A1076" s="616"/>
      <c r="B1076" s="616"/>
    </row>
    <row r="1077" spans="1:2">
      <c r="A1077" s="616"/>
      <c r="B1077" s="616"/>
    </row>
    <row r="1078" spans="1:2">
      <c r="A1078" s="616"/>
      <c r="B1078" s="616"/>
    </row>
    <row r="1079" spans="1:2">
      <c r="A1079" s="616"/>
      <c r="B1079" s="616"/>
    </row>
    <row r="1080" spans="1:2">
      <c r="A1080" s="616"/>
      <c r="B1080" s="616"/>
    </row>
    <row r="1081" spans="1:2">
      <c r="A1081" s="616"/>
      <c r="B1081" s="616"/>
    </row>
    <row r="1082" spans="1:2">
      <c r="A1082" s="616"/>
      <c r="B1082" s="616"/>
    </row>
    <row r="1083" spans="1:2">
      <c r="A1083" s="616"/>
      <c r="B1083" s="616"/>
    </row>
    <row r="1084" spans="1:2">
      <c r="A1084" s="616"/>
      <c r="B1084" s="616"/>
    </row>
    <row r="1085" spans="1:2">
      <c r="A1085" s="616"/>
      <c r="B1085" s="616"/>
    </row>
    <row r="1086" spans="1:2">
      <c r="A1086" s="616"/>
      <c r="B1086" s="616"/>
    </row>
    <row r="1087" spans="1:2">
      <c r="A1087" s="616"/>
      <c r="B1087" s="616"/>
    </row>
    <row r="1088" spans="1:2">
      <c r="A1088" s="616"/>
      <c r="B1088" s="616"/>
    </row>
    <row r="1089" spans="1:2">
      <c r="A1089" s="616"/>
      <c r="B1089" s="616"/>
    </row>
    <row r="1090" spans="1:2">
      <c r="A1090" s="616"/>
      <c r="B1090" s="616"/>
    </row>
    <row r="1091" spans="1:2">
      <c r="A1091" s="616"/>
      <c r="B1091" s="616"/>
    </row>
    <row r="1092" spans="1:2">
      <c r="A1092" s="616"/>
      <c r="B1092" s="616"/>
    </row>
    <row r="1093" spans="1:2">
      <c r="A1093" s="616"/>
      <c r="B1093" s="616"/>
    </row>
    <row r="1094" spans="1:2">
      <c r="A1094" s="616"/>
      <c r="B1094" s="616"/>
    </row>
    <row r="1095" spans="1:2">
      <c r="A1095" s="616"/>
      <c r="B1095" s="616"/>
    </row>
    <row r="1096" spans="1:2">
      <c r="A1096" s="616"/>
      <c r="B1096" s="616"/>
    </row>
    <row r="1097" spans="1:2">
      <c r="A1097" s="616"/>
      <c r="B1097" s="616"/>
    </row>
    <row r="1098" spans="1:2">
      <c r="A1098" s="616"/>
      <c r="B1098" s="616"/>
    </row>
    <row r="1099" spans="1:2">
      <c r="A1099" s="616"/>
      <c r="B1099" s="616"/>
    </row>
    <row r="1100" spans="1:2">
      <c r="A1100" s="616"/>
      <c r="B1100" s="616"/>
    </row>
    <row r="1101" spans="1:2">
      <c r="A1101" s="616"/>
      <c r="B1101" s="616"/>
    </row>
    <row r="1102" spans="1:2">
      <c r="A1102" s="616"/>
      <c r="B1102" s="616"/>
    </row>
    <row r="1103" spans="1:2">
      <c r="A1103" s="616"/>
      <c r="B1103" s="616"/>
    </row>
    <row r="1104" spans="1:2">
      <c r="A1104" s="616"/>
      <c r="B1104" s="616"/>
    </row>
    <row r="1105" spans="1:2">
      <c r="A1105" s="616"/>
      <c r="B1105" s="616"/>
    </row>
    <row r="1106" spans="1:2">
      <c r="A1106" s="616"/>
      <c r="B1106" s="616"/>
    </row>
    <row r="1107" spans="1:2">
      <c r="A1107" s="616"/>
      <c r="B1107" s="616"/>
    </row>
    <row r="1108" spans="1:2">
      <c r="A1108" s="616"/>
      <c r="B1108" s="616"/>
    </row>
    <row r="1109" spans="1:2">
      <c r="A1109" s="616"/>
      <c r="B1109" s="616"/>
    </row>
    <row r="1110" spans="1:2">
      <c r="A1110" s="616"/>
      <c r="B1110" s="616"/>
    </row>
    <row r="1111" spans="1:2">
      <c r="A1111" s="616"/>
      <c r="B1111" s="616"/>
    </row>
    <row r="1112" spans="1:2">
      <c r="A1112" s="616"/>
      <c r="B1112" s="616"/>
    </row>
    <row r="1113" spans="1:2">
      <c r="A1113" s="616"/>
      <c r="B1113" s="616"/>
    </row>
    <row r="1114" spans="1:2">
      <c r="A1114" s="616"/>
      <c r="B1114" s="616"/>
    </row>
    <row r="1115" spans="1:2">
      <c r="A1115" s="616"/>
      <c r="B1115" s="616"/>
    </row>
    <row r="1116" spans="1:2">
      <c r="A1116" s="616"/>
      <c r="B1116" s="616"/>
    </row>
    <row r="1117" spans="1:2">
      <c r="A1117" s="616"/>
      <c r="B1117" s="616"/>
    </row>
    <row r="1118" spans="1:2">
      <c r="A1118" s="616"/>
      <c r="B1118" s="616"/>
    </row>
    <row r="1119" spans="1:2">
      <c r="A1119" s="616"/>
      <c r="B1119" s="616"/>
    </row>
    <row r="1120" spans="1:2">
      <c r="A1120" s="616"/>
      <c r="B1120" s="616"/>
    </row>
    <row r="1121" spans="1:2">
      <c r="A1121" s="616"/>
      <c r="B1121" s="616"/>
    </row>
    <row r="1122" spans="1:2">
      <c r="A1122" s="616"/>
      <c r="B1122" s="616"/>
    </row>
    <row r="1123" spans="1:2">
      <c r="A1123" s="616"/>
      <c r="B1123" s="616"/>
    </row>
    <row r="1124" spans="1:2">
      <c r="A1124" s="616"/>
      <c r="B1124" s="616"/>
    </row>
    <row r="1125" spans="1:2">
      <c r="A1125" s="616"/>
      <c r="B1125" s="616"/>
    </row>
    <row r="1126" spans="1:2">
      <c r="A1126" s="616"/>
      <c r="B1126" s="616"/>
    </row>
    <row r="1127" spans="1:2">
      <c r="A1127" s="616"/>
      <c r="B1127" s="616"/>
    </row>
    <row r="1128" spans="1:2">
      <c r="A1128" s="616"/>
      <c r="B1128" s="616"/>
    </row>
    <row r="1129" spans="1:2">
      <c r="A1129" s="616"/>
      <c r="B1129" s="616"/>
    </row>
    <row r="1130" spans="1:2">
      <c r="A1130" s="616"/>
      <c r="B1130" s="616"/>
    </row>
    <row r="1131" spans="1:2">
      <c r="A1131" s="616"/>
      <c r="B1131" s="616"/>
    </row>
    <row r="1132" spans="1:2">
      <c r="A1132" s="616"/>
      <c r="B1132" s="616"/>
    </row>
    <row r="1133" spans="1:2">
      <c r="A1133" s="616"/>
      <c r="B1133" s="616"/>
    </row>
    <row r="1134" spans="1:2">
      <c r="A1134" s="616"/>
      <c r="B1134" s="616"/>
    </row>
    <row r="1135" spans="1:2">
      <c r="A1135" s="616"/>
      <c r="B1135" s="616"/>
    </row>
    <row r="1136" spans="1:2">
      <c r="A1136" s="616"/>
      <c r="B1136" s="616"/>
    </row>
    <row r="1137" spans="1:2">
      <c r="A1137" s="616"/>
      <c r="B1137" s="616"/>
    </row>
    <row r="1138" spans="1:2">
      <c r="A1138" s="616"/>
      <c r="B1138" s="616"/>
    </row>
    <row r="1139" spans="1:2">
      <c r="A1139" s="616"/>
      <c r="B1139" s="616"/>
    </row>
    <row r="1140" spans="1:2">
      <c r="A1140" s="616"/>
      <c r="B1140" s="616"/>
    </row>
    <row r="1141" spans="1:2">
      <c r="A1141" s="616"/>
      <c r="B1141" s="616"/>
    </row>
    <row r="1142" spans="1:2">
      <c r="A1142" s="616"/>
      <c r="B1142" s="616"/>
    </row>
    <row r="1143" spans="1:2">
      <c r="A1143" s="616"/>
      <c r="B1143" s="616"/>
    </row>
    <row r="1144" spans="1:2">
      <c r="A1144" s="616"/>
      <c r="B1144" s="616"/>
    </row>
    <row r="1145" spans="1:2">
      <c r="A1145" s="616"/>
      <c r="B1145" s="616"/>
    </row>
    <row r="1146" spans="1:2">
      <c r="A1146" s="616"/>
      <c r="B1146" s="616"/>
    </row>
    <row r="1147" spans="1:2">
      <c r="A1147" s="616"/>
      <c r="B1147" s="616"/>
    </row>
    <row r="1148" spans="1:2">
      <c r="A1148" s="616"/>
      <c r="B1148" s="616"/>
    </row>
    <row r="1149" spans="1:2">
      <c r="A1149" s="616"/>
      <c r="B1149" s="616"/>
    </row>
    <row r="1150" spans="1:2">
      <c r="A1150" s="616"/>
      <c r="B1150" s="616"/>
    </row>
    <row r="1151" spans="1:2">
      <c r="A1151" s="616"/>
      <c r="B1151" s="616"/>
    </row>
    <row r="1152" spans="1:2">
      <c r="A1152" s="616"/>
      <c r="B1152" s="616"/>
    </row>
    <row r="1153" spans="1:2">
      <c r="A1153" s="616"/>
      <c r="B1153" s="616"/>
    </row>
    <row r="1154" spans="1:2">
      <c r="A1154" s="616"/>
      <c r="B1154" s="616"/>
    </row>
    <row r="1155" spans="1:2">
      <c r="A1155" s="616"/>
      <c r="B1155" s="616"/>
    </row>
    <row r="1156" spans="1:2">
      <c r="A1156" s="616"/>
      <c r="B1156" s="616"/>
    </row>
    <row r="1157" spans="1:2">
      <c r="A1157" s="616"/>
      <c r="B1157" s="616"/>
    </row>
    <row r="1158" spans="1:2">
      <c r="A1158" s="616"/>
      <c r="B1158" s="616"/>
    </row>
    <row r="1159" spans="1:2">
      <c r="A1159" s="616"/>
      <c r="B1159" s="616"/>
    </row>
    <row r="1160" spans="1:2">
      <c r="A1160" s="616"/>
      <c r="B1160" s="616"/>
    </row>
    <row r="1161" spans="1:2">
      <c r="A1161" s="616"/>
      <c r="B1161" s="616"/>
    </row>
    <row r="1162" spans="1:2">
      <c r="A1162" s="616"/>
      <c r="B1162" s="616"/>
    </row>
    <row r="1163" spans="1:2">
      <c r="A1163" s="616"/>
      <c r="B1163" s="616"/>
    </row>
    <row r="1164" spans="1:2">
      <c r="A1164" s="616"/>
      <c r="B1164" s="616"/>
    </row>
    <row r="1165" spans="1:2">
      <c r="A1165" s="616"/>
      <c r="B1165" s="616"/>
    </row>
    <row r="1166" spans="1:2">
      <c r="A1166" s="616"/>
      <c r="B1166" s="616"/>
    </row>
    <row r="1167" spans="1:2">
      <c r="A1167" s="616"/>
      <c r="B1167" s="616"/>
    </row>
    <row r="1168" spans="1:2">
      <c r="A1168" s="616"/>
      <c r="B1168" s="616"/>
    </row>
    <row r="1169" spans="1:2">
      <c r="A1169" s="616"/>
      <c r="B1169" s="616"/>
    </row>
    <row r="1170" spans="1:2">
      <c r="A1170" s="616"/>
      <c r="B1170" s="616"/>
    </row>
    <row r="1171" spans="1:2">
      <c r="A1171" s="616"/>
      <c r="B1171" s="616"/>
    </row>
    <row r="1172" spans="1:2">
      <c r="A1172" s="616"/>
      <c r="B1172" s="616"/>
    </row>
    <row r="1173" spans="1:2">
      <c r="A1173" s="616"/>
      <c r="B1173" s="616"/>
    </row>
    <row r="1174" spans="1:2">
      <c r="A1174" s="616"/>
      <c r="B1174" s="616"/>
    </row>
    <row r="1175" spans="1:2">
      <c r="A1175" s="616"/>
      <c r="B1175" s="616"/>
    </row>
    <row r="1176" spans="1:2">
      <c r="A1176" s="616"/>
      <c r="B1176" s="616"/>
    </row>
    <row r="1177" spans="1:2">
      <c r="A1177" s="616"/>
      <c r="B1177" s="616"/>
    </row>
    <row r="1178" spans="1:2">
      <c r="A1178" s="616"/>
      <c r="B1178" s="616"/>
    </row>
    <row r="1179" spans="1:2">
      <c r="A1179" s="616"/>
      <c r="B1179" s="616"/>
    </row>
    <row r="1180" spans="1:2">
      <c r="A1180" s="616"/>
      <c r="B1180" s="616"/>
    </row>
    <row r="1181" spans="1:2">
      <c r="A1181" s="616"/>
      <c r="B1181" s="616"/>
    </row>
    <row r="1182" spans="1:2">
      <c r="A1182" s="616"/>
      <c r="B1182" s="616"/>
    </row>
    <row r="1183" spans="1:2">
      <c r="A1183" s="616"/>
      <c r="B1183" s="616"/>
    </row>
    <row r="1184" spans="1:2">
      <c r="A1184" s="616"/>
      <c r="B1184" s="616"/>
    </row>
    <row r="1185" spans="1:2">
      <c r="A1185" s="616"/>
      <c r="B1185" s="616"/>
    </row>
    <row r="1186" spans="1:2">
      <c r="A1186" s="616"/>
      <c r="B1186" s="616"/>
    </row>
    <row r="1187" spans="1:2">
      <c r="A1187" s="616"/>
      <c r="B1187" s="616"/>
    </row>
    <row r="1188" spans="1:2">
      <c r="A1188" s="616"/>
      <c r="B1188" s="616"/>
    </row>
    <row r="1189" spans="1:2">
      <c r="A1189" s="616"/>
      <c r="B1189" s="616"/>
    </row>
    <row r="1190" spans="1:2">
      <c r="A1190" s="616"/>
      <c r="B1190" s="616"/>
    </row>
    <row r="1191" spans="1:2">
      <c r="A1191" s="616"/>
      <c r="B1191" s="616"/>
    </row>
    <row r="1192" spans="1:2">
      <c r="A1192" s="616"/>
      <c r="B1192" s="616"/>
    </row>
    <row r="1193" spans="1:2">
      <c r="A1193" s="616"/>
      <c r="B1193" s="616"/>
    </row>
    <row r="1194" spans="1:2">
      <c r="A1194" s="616"/>
      <c r="B1194" s="616"/>
    </row>
    <row r="1195" spans="1:2">
      <c r="A1195" s="616"/>
      <c r="B1195" s="616"/>
    </row>
    <row r="1196" spans="1:2">
      <c r="A1196" s="616"/>
      <c r="B1196" s="616"/>
    </row>
    <row r="1197" spans="1:2">
      <c r="A1197" s="616"/>
      <c r="B1197" s="616"/>
    </row>
    <row r="1198" spans="1:2">
      <c r="A1198" s="616"/>
      <c r="B1198" s="616"/>
    </row>
    <row r="1199" spans="1:2">
      <c r="A1199" s="616"/>
      <c r="B1199" s="616"/>
    </row>
    <row r="1200" spans="1:2">
      <c r="A1200" s="616"/>
      <c r="B1200" s="616"/>
    </row>
    <row r="1201" spans="1:2">
      <c r="A1201" s="616"/>
      <c r="B1201" s="616"/>
    </row>
    <row r="1202" spans="1:2">
      <c r="A1202" s="616"/>
      <c r="B1202" s="616"/>
    </row>
    <row r="1203" spans="1:2">
      <c r="A1203" s="616"/>
      <c r="B1203" s="616"/>
    </row>
    <row r="1204" spans="1:2">
      <c r="A1204" s="616"/>
      <c r="B1204" s="616"/>
    </row>
    <row r="1205" spans="1:2">
      <c r="A1205" s="616"/>
      <c r="B1205" s="616"/>
    </row>
    <row r="1206" spans="1:2">
      <c r="A1206" s="616"/>
      <c r="B1206" s="616"/>
    </row>
    <row r="1207" spans="1:2">
      <c r="A1207" s="616"/>
      <c r="B1207" s="616"/>
    </row>
    <row r="1208" spans="1:2">
      <c r="A1208" s="616"/>
      <c r="B1208" s="616"/>
    </row>
    <row r="1209" spans="1:2">
      <c r="A1209" s="616"/>
      <c r="B1209" s="616"/>
    </row>
    <row r="1210" spans="1:2">
      <c r="A1210" s="616"/>
      <c r="B1210" s="616"/>
    </row>
    <row r="1211" spans="1:2">
      <c r="A1211" s="616"/>
      <c r="B1211" s="616"/>
    </row>
    <row r="1212" spans="1:2">
      <c r="A1212" s="616"/>
      <c r="B1212" s="616"/>
    </row>
    <row r="1213" spans="1:2">
      <c r="A1213" s="616"/>
      <c r="B1213" s="616"/>
    </row>
    <row r="1214" spans="1:2">
      <c r="A1214" s="616"/>
      <c r="B1214" s="616"/>
    </row>
    <row r="1215" spans="1:2">
      <c r="A1215" s="616"/>
      <c r="B1215" s="616"/>
    </row>
    <row r="1216" spans="1:2">
      <c r="A1216" s="616"/>
      <c r="B1216" s="616"/>
    </row>
    <row r="1217" spans="1:2">
      <c r="A1217" s="616"/>
      <c r="B1217" s="616"/>
    </row>
    <row r="1218" spans="1:2">
      <c r="A1218" s="616"/>
      <c r="B1218" s="616"/>
    </row>
    <row r="1219" spans="1:2">
      <c r="A1219" s="616"/>
      <c r="B1219" s="616"/>
    </row>
    <row r="1220" spans="1:2">
      <c r="A1220" s="616"/>
      <c r="B1220" s="616"/>
    </row>
    <row r="1221" spans="1:2">
      <c r="A1221" s="616"/>
      <c r="B1221" s="616"/>
    </row>
    <row r="1222" spans="1:2">
      <c r="A1222" s="616"/>
      <c r="B1222" s="616"/>
    </row>
    <row r="1223" spans="1:2">
      <c r="A1223" s="616"/>
      <c r="B1223" s="616"/>
    </row>
    <row r="1224" spans="1:2">
      <c r="A1224" s="616"/>
      <c r="B1224" s="616"/>
    </row>
    <row r="1225" spans="1:2">
      <c r="A1225" s="616"/>
      <c r="B1225" s="616"/>
    </row>
    <row r="1226" spans="1:2">
      <c r="A1226" s="616"/>
      <c r="B1226" s="616"/>
    </row>
    <row r="1227" spans="1:2">
      <c r="A1227" s="616"/>
      <c r="B1227" s="616"/>
    </row>
    <row r="1228" spans="1:2">
      <c r="A1228" s="616"/>
      <c r="B1228" s="616"/>
    </row>
    <row r="1229" spans="1:2">
      <c r="A1229" s="616"/>
      <c r="B1229" s="616"/>
    </row>
    <row r="1230" spans="1:2">
      <c r="A1230" s="616"/>
      <c r="B1230" s="616"/>
    </row>
    <row r="1231" spans="1:2">
      <c r="A1231" s="616"/>
      <c r="B1231" s="616"/>
    </row>
    <row r="1232" spans="1:2">
      <c r="A1232" s="616"/>
      <c r="B1232" s="616"/>
    </row>
    <row r="1233" spans="1:2">
      <c r="A1233" s="616"/>
      <c r="B1233" s="616"/>
    </row>
    <row r="1234" spans="1:2">
      <c r="A1234" s="616"/>
      <c r="B1234" s="616"/>
    </row>
    <row r="1235" spans="1:2">
      <c r="A1235" s="616"/>
      <c r="B1235" s="616"/>
    </row>
    <row r="1236" spans="1:2">
      <c r="A1236" s="616"/>
      <c r="B1236" s="616"/>
    </row>
    <row r="1237" spans="1:2">
      <c r="A1237" s="616"/>
      <c r="B1237" s="616"/>
    </row>
    <row r="1238" spans="1:2">
      <c r="A1238" s="616"/>
      <c r="B1238" s="616"/>
    </row>
    <row r="1239" spans="1:2">
      <c r="A1239" s="616"/>
      <c r="B1239" s="616"/>
    </row>
    <row r="1240" spans="1:2">
      <c r="A1240" s="616"/>
      <c r="B1240" s="616"/>
    </row>
    <row r="1241" spans="1:2">
      <c r="A1241" s="616"/>
      <c r="B1241" s="616"/>
    </row>
    <row r="1242" spans="1:2">
      <c r="A1242" s="616"/>
      <c r="B1242" s="616"/>
    </row>
    <row r="1243" spans="1:2">
      <c r="A1243" s="616"/>
      <c r="B1243" s="616"/>
    </row>
    <row r="1244" spans="1:2">
      <c r="A1244" s="616"/>
      <c r="B1244" s="616"/>
    </row>
    <row r="1245" spans="1:2">
      <c r="A1245" s="616"/>
      <c r="B1245" s="616"/>
    </row>
    <row r="1246" spans="1:2">
      <c r="A1246" s="616"/>
      <c r="B1246" s="616"/>
    </row>
    <row r="1247" spans="1:2">
      <c r="A1247" s="616"/>
      <c r="B1247" s="616"/>
    </row>
    <row r="1248" spans="1:2">
      <c r="A1248" s="616"/>
      <c r="B1248" s="616"/>
    </row>
    <row r="1249" spans="1:2">
      <c r="A1249" s="616"/>
      <c r="B1249" s="616"/>
    </row>
    <row r="1250" spans="1:2">
      <c r="A1250" s="616"/>
      <c r="B1250" s="616"/>
    </row>
    <row r="1251" spans="1:2">
      <c r="A1251" s="616"/>
      <c r="B1251" s="616"/>
    </row>
    <row r="1252" spans="1:2">
      <c r="A1252" s="616"/>
      <c r="B1252" s="616"/>
    </row>
    <row r="1253" spans="1:2">
      <c r="A1253" s="616"/>
      <c r="B1253" s="616"/>
    </row>
    <row r="1254" spans="1:2">
      <c r="A1254" s="616"/>
      <c r="B1254" s="616"/>
    </row>
    <row r="1255" spans="1:2">
      <c r="A1255" s="616"/>
      <c r="B1255" s="616"/>
    </row>
    <row r="1256" spans="1:2">
      <c r="A1256" s="616"/>
      <c r="B1256" s="616"/>
    </row>
    <row r="1257" spans="1:2">
      <c r="A1257" s="616"/>
      <c r="B1257" s="616"/>
    </row>
    <row r="1258" spans="1:2">
      <c r="A1258" s="616"/>
      <c r="B1258" s="616"/>
    </row>
    <row r="1259" spans="1:2">
      <c r="A1259" s="616"/>
      <c r="B1259" s="616"/>
    </row>
    <row r="1260" spans="1:2">
      <c r="A1260" s="616"/>
      <c r="B1260" s="616"/>
    </row>
    <row r="1261" spans="1:2">
      <c r="A1261" s="616"/>
      <c r="B1261" s="616"/>
    </row>
    <row r="1262" spans="1:2">
      <c r="A1262" s="616"/>
      <c r="B1262" s="616"/>
    </row>
    <row r="1263" spans="1:2">
      <c r="A1263" s="616"/>
      <c r="B1263" s="616"/>
    </row>
    <row r="1264" spans="1:2">
      <c r="A1264" s="616"/>
      <c r="B1264" s="616"/>
    </row>
    <row r="1265" spans="1:2">
      <c r="A1265" s="616"/>
      <c r="B1265" s="616"/>
    </row>
    <row r="1266" spans="1:2">
      <c r="A1266" s="616"/>
      <c r="B1266" s="616"/>
    </row>
    <row r="1267" spans="1:2">
      <c r="A1267" s="616"/>
      <c r="B1267" s="616"/>
    </row>
    <row r="1268" spans="1:2">
      <c r="A1268" s="616"/>
      <c r="B1268" s="616"/>
    </row>
    <row r="1269" spans="1:2">
      <c r="A1269" s="616"/>
      <c r="B1269" s="616"/>
    </row>
    <row r="1270" spans="1:2">
      <c r="A1270" s="616"/>
      <c r="B1270" s="616"/>
    </row>
    <row r="1271" spans="1:2">
      <c r="A1271" s="616"/>
      <c r="B1271" s="616"/>
    </row>
    <row r="1272" spans="1:2">
      <c r="A1272" s="616"/>
      <c r="B1272" s="616"/>
    </row>
    <row r="1273" spans="1:2">
      <c r="A1273" s="616"/>
      <c r="B1273" s="616"/>
    </row>
    <row r="1274" spans="1:2">
      <c r="A1274" s="616"/>
      <c r="B1274" s="616"/>
    </row>
    <row r="1275" spans="1:2">
      <c r="A1275" s="616"/>
      <c r="B1275" s="616"/>
    </row>
    <row r="1276" spans="1:2">
      <c r="A1276" s="616"/>
      <c r="B1276" s="616"/>
    </row>
    <row r="1277" spans="1:2">
      <c r="A1277" s="616"/>
      <c r="B1277" s="616"/>
    </row>
    <row r="1278" spans="1:2">
      <c r="A1278" s="616"/>
      <c r="B1278" s="616"/>
    </row>
    <row r="1279" spans="1:2">
      <c r="A1279" s="616"/>
      <c r="B1279" s="616"/>
    </row>
    <row r="1280" spans="1:2">
      <c r="A1280" s="616"/>
      <c r="B1280" s="616"/>
    </row>
    <row r="1281" spans="1:2">
      <c r="A1281" s="616"/>
      <c r="B1281" s="616"/>
    </row>
    <row r="1282" spans="1:2">
      <c r="A1282" s="616"/>
      <c r="B1282" s="616"/>
    </row>
    <row r="1283" spans="1:2">
      <c r="A1283" s="616"/>
      <c r="B1283" s="616"/>
    </row>
    <row r="1284" spans="1:2">
      <c r="A1284" s="616"/>
      <c r="B1284" s="616"/>
    </row>
    <row r="1285" spans="1:2">
      <c r="A1285" s="616"/>
      <c r="B1285" s="616"/>
    </row>
    <row r="1286" spans="1:2">
      <c r="A1286" s="616"/>
      <c r="B1286" s="616"/>
    </row>
    <row r="1287" spans="1:2">
      <c r="A1287" s="616"/>
      <c r="B1287" s="616"/>
    </row>
    <row r="1288" spans="1:2">
      <c r="A1288" s="616"/>
      <c r="B1288" s="616"/>
    </row>
    <row r="1289" spans="1:2">
      <c r="A1289" s="616"/>
      <c r="B1289" s="616"/>
    </row>
    <row r="1290" spans="1:2">
      <c r="A1290" s="616"/>
      <c r="B1290" s="616"/>
    </row>
    <row r="1291" spans="1:2">
      <c r="A1291" s="616"/>
      <c r="B1291" s="616"/>
    </row>
    <row r="1292" spans="1:2">
      <c r="A1292" s="616"/>
      <c r="B1292" s="616"/>
    </row>
    <row r="1293" spans="1:2">
      <c r="A1293" s="616"/>
      <c r="B1293" s="616"/>
    </row>
    <row r="1294" spans="1:2">
      <c r="A1294" s="616"/>
      <c r="B1294" s="616"/>
    </row>
    <row r="1295" spans="1:2">
      <c r="A1295" s="616"/>
      <c r="B1295" s="616"/>
    </row>
    <row r="1296" spans="1:2">
      <c r="A1296" s="616"/>
      <c r="B1296" s="616"/>
    </row>
    <row r="1297" spans="1:2">
      <c r="A1297" s="616"/>
      <c r="B1297" s="616"/>
    </row>
    <row r="1298" spans="1:2">
      <c r="A1298" s="616"/>
      <c r="B1298" s="616"/>
    </row>
    <row r="1299" spans="1:2">
      <c r="A1299" s="616"/>
      <c r="B1299" s="616"/>
    </row>
    <row r="1300" spans="1:2">
      <c r="A1300" s="616"/>
      <c r="B1300" s="616"/>
    </row>
    <row r="1301" spans="1:2">
      <c r="A1301" s="616"/>
      <c r="B1301" s="616"/>
    </row>
    <row r="1302" spans="1:2">
      <c r="A1302" s="616"/>
      <c r="B1302" s="616"/>
    </row>
    <row r="1303" spans="1:2">
      <c r="A1303" s="616"/>
      <c r="B1303" s="616"/>
    </row>
    <row r="1304" spans="1:2">
      <c r="A1304" s="616"/>
      <c r="B1304" s="616"/>
    </row>
    <row r="1305" spans="1:2">
      <c r="A1305" s="616"/>
      <c r="B1305" s="616"/>
    </row>
    <row r="1306" spans="1:2">
      <c r="A1306" s="616"/>
      <c r="B1306" s="616"/>
    </row>
    <row r="1307" spans="1:2">
      <c r="A1307" s="616"/>
      <c r="B1307" s="616"/>
    </row>
    <row r="1308" spans="1:2">
      <c r="A1308" s="616"/>
      <c r="B1308" s="616"/>
    </row>
    <row r="1309" spans="1:2">
      <c r="A1309" s="616"/>
      <c r="B1309" s="616"/>
    </row>
    <row r="1310" spans="1:2">
      <c r="A1310" s="616"/>
      <c r="B1310" s="616"/>
    </row>
    <row r="1311" spans="1:2">
      <c r="A1311" s="616"/>
      <c r="B1311" s="616"/>
    </row>
    <row r="1312" spans="1:2">
      <c r="A1312" s="616"/>
      <c r="B1312" s="616"/>
    </row>
    <row r="1313" spans="1:2">
      <c r="A1313" s="616"/>
      <c r="B1313" s="616"/>
    </row>
    <row r="1314" spans="1:2">
      <c r="A1314" s="616"/>
      <c r="B1314" s="616"/>
    </row>
    <row r="1315" spans="1:2">
      <c r="A1315" s="616"/>
      <c r="B1315" s="616"/>
    </row>
    <row r="1316" spans="1:2">
      <c r="A1316" s="616"/>
      <c r="B1316" s="616"/>
    </row>
    <row r="1317" spans="1:2">
      <c r="A1317" s="616"/>
      <c r="B1317" s="616"/>
    </row>
    <row r="1318" spans="1:2">
      <c r="A1318" s="616"/>
      <c r="B1318" s="616"/>
    </row>
    <row r="1319" spans="1:2">
      <c r="A1319" s="616"/>
      <c r="B1319" s="616"/>
    </row>
    <row r="1320" spans="1:2">
      <c r="A1320" s="616"/>
      <c r="B1320" s="616"/>
    </row>
    <row r="1321" spans="1:2">
      <c r="A1321" s="616"/>
      <c r="B1321" s="616"/>
    </row>
    <row r="1322" spans="1:2">
      <c r="A1322" s="616"/>
      <c r="B1322" s="616"/>
    </row>
    <row r="1323" spans="1:2">
      <c r="A1323" s="616"/>
      <c r="B1323" s="616"/>
    </row>
    <row r="1324" spans="1:2">
      <c r="A1324" s="616"/>
      <c r="B1324" s="616"/>
    </row>
    <row r="1325" spans="1:2">
      <c r="A1325" s="616"/>
      <c r="B1325" s="616"/>
    </row>
    <row r="1326" spans="1:2">
      <c r="A1326" s="616"/>
      <c r="B1326" s="616"/>
    </row>
    <row r="1327" spans="1:2">
      <c r="A1327" s="616"/>
      <c r="B1327" s="616"/>
    </row>
    <row r="1328" spans="1:2">
      <c r="A1328" s="616"/>
      <c r="B1328" s="616"/>
    </row>
    <row r="1329" spans="1:2">
      <c r="A1329" s="616"/>
      <c r="B1329" s="616"/>
    </row>
    <row r="1330" spans="1:2">
      <c r="A1330" s="616"/>
      <c r="B1330" s="616"/>
    </row>
    <row r="1331" spans="1:2">
      <c r="A1331" s="616"/>
      <c r="B1331" s="616"/>
    </row>
    <row r="1332" spans="1:2">
      <c r="A1332" s="616"/>
      <c r="B1332" s="616"/>
    </row>
    <row r="1333" spans="1:2">
      <c r="A1333" s="616"/>
      <c r="B1333" s="616"/>
    </row>
    <row r="1334" spans="1:2">
      <c r="A1334" s="616"/>
      <c r="B1334" s="616"/>
    </row>
    <row r="1335" spans="1:2">
      <c r="A1335" s="616"/>
      <c r="B1335" s="616"/>
    </row>
    <row r="1336" spans="1:2">
      <c r="A1336" s="616"/>
      <c r="B1336" s="616"/>
    </row>
    <row r="1337" spans="1:2">
      <c r="A1337" s="616"/>
      <c r="B1337" s="616"/>
    </row>
    <row r="1338" spans="1:2">
      <c r="A1338" s="616"/>
      <c r="B1338" s="616"/>
    </row>
    <row r="1339" spans="1:2">
      <c r="A1339" s="616"/>
      <c r="B1339" s="616"/>
    </row>
    <row r="1340" spans="1:2">
      <c r="A1340" s="616"/>
      <c r="B1340" s="616"/>
    </row>
    <row r="1341" spans="1:2">
      <c r="A1341" s="616"/>
      <c r="B1341" s="616"/>
    </row>
    <row r="1342" spans="1:2">
      <c r="A1342" s="616"/>
      <c r="B1342" s="616"/>
    </row>
    <row r="1343" spans="1:2">
      <c r="A1343" s="616"/>
      <c r="B1343" s="616"/>
    </row>
    <row r="1344" spans="1:2">
      <c r="A1344" s="616"/>
      <c r="B1344" s="616"/>
    </row>
    <row r="1345" spans="1:2">
      <c r="A1345" s="616"/>
      <c r="B1345" s="616"/>
    </row>
    <row r="1346" spans="1:2">
      <c r="A1346" s="616"/>
      <c r="B1346" s="616"/>
    </row>
    <row r="1347" spans="1:2">
      <c r="A1347" s="616"/>
      <c r="B1347" s="616"/>
    </row>
    <row r="1348" spans="1:2">
      <c r="A1348" s="616"/>
      <c r="B1348" s="616"/>
    </row>
    <row r="1349" spans="1:2">
      <c r="A1349" s="616"/>
      <c r="B1349" s="616"/>
    </row>
    <row r="1350" spans="1:2">
      <c r="A1350" s="616"/>
      <c r="B1350" s="616"/>
    </row>
    <row r="1351" spans="1:2">
      <c r="A1351" s="616"/>
      <c r="B1351" s="616"/>
    </row>
    <row r="1352" spans="1:2">
      <c r="A1352" s="616"/>
      <c r="B1352" s="616"/>
    </row>
    <row r="1353" spans="1:2">
      <c r="A1353" s="616"/>
      <c r="B1353" s="616"/>
    </row>
    <row r="1354" spans="1:2">
      <c r="A1354" s="616"/>
      <c r="B1354" s="616"/>
    </row>
    <row r="1355" spans="1:2">
      <c r="A1355" s="616"/>
      <c r="B1355" s="616"/>
    </row>
    <row r="1356" spans="1:2">
      <c r="A1356" s="616"/>
      <c r="B1356" s="616"/>
    </row>
    <row r="1357" spans="1:2">
      <c r="A1357" s="616"/>
      <c r="B1357" s="616"/>
    </row>
    <row r="1358" spans="1:2">
      <c r="A1358" s="616"/>
      <c r="B1358" s="616"/>
    </row>
    <row r="1359" spans="1:2">
      <c r="A1359" s="616"/>
      <c r="B1359" s="616"/>
    </row>
    <row r="1360" spans="1:2">
      <c r="A1360" s="616"/>
      <c r="B1360" s="616"/>
    </row>
    <row r="1361" spans="1:2">
      <c r="A1361" s="616"/>
      <c r="B1361" s="616"/>
    </row>
    <row r="1362" spans="1:2">
      <c r="A1362" s="616"/>
      <c r="B1362" s="616"/>
    </row>
    <row r="1363" spans="1:2">
      <c r="A1363" s="616"/>
      <c r="B1363" s="616"/>
    </row>
    <row r="1364" spans="1:2">
      <c r="A1364" s="616"/>
      <c r="B1364" s="616"/>
    </row>
    <row r="1365" spans="1:2">
      <c r="A1365" s="616"/>
      <c r="B1365" s="616"/>
    </row>
    <row r="1366" spans="1:2">
      <c r="A1366" s="616"/>
      <c r="B1366" s="616"/>
    </row>
    <row r="1367" spans="1:2">
      <c r="A1367" s="616"/>
      <c r="B1367" s="616"/>
    </row>
    <row r="1368" spans="1:2">
      <c r="A1368" s="616"/>
      <c r="B1368" s="616"/>
    </row>
    <row r="1369" spans="1:2">
      <c r="A1369" s="616"/>
      <c r="B1369" s="616"/>
    </row>
    <row r="1370" spans="1:2">
      <c r="A1370" s="616"/>
      <c r="B1370" s="616"/>
    </row>
    <row r="1371" spans="1:2">
      <c r="A1371" s="616"/>
      <c r="B1371" s="616"/>
    </row>
    <row r="1372" spans="1:2">
      <c r="A1372" s="616"/>
      <c r="B1372" s="616"/>
    </row>
    <row r="1373" spans="1:2">
      <c r="A1373" s="616"/>
      <c r="B1373" s="616"/>
    </row>
    <row r="1374" spans="1:2">
      <c r="A1374" s="616"/>
      <c r="B1374" s="616"/>
    </row>
    <row r="1375" spans="1:2">
      <c r="A1375" s="616"/>
      <c r="B1375" s="616"/>
    </row>
    <row r="1376" spans="1:2">
      <c r="A1376" s="616"/>
      <c r="B1376" s="616"/>
    </row>
    <row r="1377" spans="1:2">
      <c r="A1377" s="616"/>
      <c r="B1377" s="616"/>
    </row>
    <row r="1378" spans="1:2">
      <c r="A1378" s="616"/>
      <c r="B1378" s="616"/>
    </row>
    <row r="1379" spans="1:2">
      <c r="A1379" s="616"/>
      <c r="B1379" s="616"/>
    </row>
    <row r="1380" spans="1:2">
      <c r="A1380" s="616"/>
      <c r="B1380" s="616"/>
    </row>
    <row r="1381" spans="1:2">
      <c r="A1381" s="616"/>
      <c r="B1381" s="616"/>
    </row>
    <row r="1382" spans="1:2">
      <c r="A1382" s="616"/>
      <c r="B1382" s="616"/>
    </row>
    <row r="1383" spans="1:2">
      <c r="A1383" s="616"/>
      <c r="B1383" s="616"/>
    </row>
    <row r="1384" spans="1:2">
      <c r="A1384" s="616"/>
      <c r="B1384" s="616"/>
    </row>
    <row r="1385" spans="1:2">
      <c r="A1385" s="616"/>
      <c r="B1385" s="616"/>
    </row>
    <row r="1386" spans="1:2">
      <c r="A1386" s="616"/>
      <c r="B1386" s="616"/>
    </row>
    <row r="1387" spans="1:2">
      <c r="A1387" s="616"/>
      <c r="B1387" s="616"/>
    </row>
    <row r="1388" spans="1:2">
      <c r="A1388" s="616"/>
      <c r="B1388" s="616"/>
    </row>
    <row r="1389" spans="1:2">
      <c r="A1389" s="616"/>
      <c r="B1389" s="616"/>
    </row>
    <row r="1390" spans="1:2">
      <c r="A1390" s="616"/>
      <c r="B1390" s="616"/>
    </row>
    <row r="1391" spans="1:2">
      <c r="A1391" s="616"/>
      <c r="B1391" s="616"/>
    </row>
    <row r="1392" spans="1:2">
      <c r="A1392" s="616"/>
      <c r="B1392" s="616"/>
    </row>
    <row r="1393" spans="1:2">
      <c r="A1393" s="616"/>
      <c r="B1393" s="616"/>
    </row>
    <row r="1394" spans="1:2">
      <c r="A1394" s="616"/>
      <c r="B1394" s="616"/>
    </row>
    <row r="1395" spans="1:2">
      <c r="A1395" s="616"/>
      <c r="B1395" s="616"/>
    </row>
    <row r="1396" spans="1:2">
      <c r="A1396" s="616"/>
      <c r="B1396" s="616"/>
    </row>
    <row r="1397" spans="1:2">
      <c r="A1397" s="616"/>
      <c r="B1397" s="616"/>
    </row>
    <row r="1398" spans="1:2">
      <c r="A1398" s="616"/>
      <c r="B1398" s="616"/>
    </row>
    <row r="1399" spans="1:2">
      <c r="A1399" s="616"/>
      <c r="B1399" s="616"/>
    </row>
    <row r="1400" spans="1:2">
      <c r="A1400" s="616"/>
      <c r="B1400" s="616"/>
    </row>
    <row r="1401" spans="1:2">
      <c r="A1401" s="616"/>
      <c r="B1401" s="616"/>
    </row>
    <row r="1402" spans="1:2">
      <c r="A1402" s="616"/>
      <c r="B1402" s="616"/>
    </row>
    <row r="1403" spans="1:2">
      <c r="A1403" s="616"/>
      <c r="B1403" s="616"/>
    </row>
    <row r="1404" spans="1:2">
      <c r="A1404" s="616"/>
      <c r="B1404" s="616"/>
    </row>
    <row r="1405" spans="1:2">
      <c r="A1405" s="616"/>
      <c r="B1405" s="616"/>
    </row>
    <row r="1406" spans="1:2">
      <c r="A1406" s="616"/>
      <c r="B1406" s="616"/>
    </row>
    <row r="1407" spans="1:2">
      <c r="A1407" s="616"/>
      <c r="B1407" s="616"/>
    </row>
    <row r="1408" spans="1:2">
      <c r="A1408" s="616"/>
      <c r="B1408" s="616"/>
    </row>
    <row r="1409" spans="1:2">
      <c r="A1409" s="616"/>
      <c r="B1409" s="616"/>
    </row>
    <row r="1410" spans="1:2">
      <c r="A1410" s="616"/>
      <c r="B1410" s="616"/>
    </row>
    <row r="1411" spans="1:2">
      <c r="A1411" s="616"/>
      <c r="B1411" s="616"/>
    </row>
    <row r="1412" spans="1:2">
      <c r="A1412" s="616"/>
      <c r="B1412" s="616"/>
    </row>
    <row r="1413" spans="1:2">
      <c r="A1413" s="616"/>
      <c r="B1413" s="616"/>
    </row>
    <row r="1414" spans="1:2">
      <c r="A1414" s="616"/>
      <c r="B1414" s="616"/>
    </row>
    <row r="1415" spans="1:2">
      <c r="A1415" s="616"/>
      <c r="B1415" s="616"/>
    </row>
    <row r="1416" spans="1:2">
      <c r="A1416" s="616"/>
      <c r="B1416" s="616"/>
    </row>
    <row r="1417" spans="1:2">
      <c r="A1417" s="616"/>
      <c r="B1417" s="616"/>
    </row>
    <row r="1418" spans="1:2">
      <c r="A1418" s="616"/>
      <c r="B1418" s="616"/>
    </row>
    <row r="1419" spans="1:2">
      <c r="A1419" s="616"/>
      <c r="B1419" s="616"/>
    </row>
    <row r="1420" spans="1:2">
      <c r="A1420" s="616"/>
      <c r="B1420" s="616"/>
    </row>
    <row r="1421" spans="1:2">
      <c r="A1421" s="616"/>
      <c r="B1421" s="616"/>
    </row>
    <row r="1422" spans="1:2">
      <c r="A1422" s="616"/>
      <c r="B1422" s="616"/>
    </row>
    <row r="1423" spans="1:2">
      <c r="A1423" s="616"/>
      <c r="B1423" s="616"/>
    </row>
    <row r="1424" spans="1:2">
      <c r="A1424" s="616"/>
      <c r="B1424" s="616"/>
    </row>
    <row r="1425" spans="1:2">
      <c r="A1425" s="616"/>
      <c r="B1425" s="616"/>
    </row>
    <row r="1426" spans="1:2">
      <c r="A1426" s="616"/>
      <c r="B1426" s="616"/>
    </row>
    <row r="1427" spans="1:2">
      <c r="A1427" s="616"/>
      <c r="B1427" s="616"/>
    </row>
    <row r="1428" spans="1:2">
      <c r="A1428" s="616"/>
      <c r="B1428" s="616"/>
    </row>
    <row r="1429" spans="1:2">
      <c r="A1429" s="616"/>
      <c r="B1429" s="616"/>
    </row>
    <row r="1430" spans="1:2">
      <c r="A1430" s="616"/>
      <c r="B1430" s="616"/>
    </row>
    <row r="1431" spans="1:2">
      <c r="A1431" s="616"/>
      <c r="B1431" s="616"/>
    </row>
    <row r="1432" spans="1:2">
      <c r="A1432" s="616"/>
      <c r="B1432" s="616"/>
    </row>
    <row r="1433" spans="1:2">
      <c r="A1433" s="616"/>
      <c r="B1433" s="616"/>
    </row>
    <row r="1434" spans="1:2">
      <c r="A1434" s="616"/>
      <c r="B1434" s="616"/>
    </row>
    <row r="1435" spans="1:2">
      <c r="A1435" s="616"/>
      <c r="B1435" s="616"/>
    </row>
    <row r="1436" spans="1:2">
      <c r="A1436" s="616"/>
      <c r="B1436" s="616"/>
    </row>
    <row r="1437" spans="1:2">
      <c r="A1437" s="616"/>
      <c r="B1437" s="616"/>
    </row>
    <row r="1438" spans="1:2">
      <c r="A1438" s="616"/>
      <c r="B1438" s="616"/>
    </row>
    <row r="1439" spans="1:2">
      <c r="A1439" s="616"/>
      <c r="B1439" s="616"/>
    </row>
    <row r="1440" spans="1:2">
      <c r="A1440" s="616"/>
      <c r="B1440" s="616"/>
    </row>
    <row r="1441" spans="1:2">
      <c r="A1441" s="616"/>
      <c r="B1441" s="616"/>
    </row>
    <row r="1442" spans="1:2">
      <c r="A1442" s="616"/>
      <c r="B1442" s="616"/>
    </row>
    <row r="1443" spans="1:2">
      <c r="A1443" s="616"/>
      <c r="B1443" s="616"/>
    </row>
    <row r="1444" spans="1:2">
      <c r="A1444" s="616"/>
      <c r="B1444" s="616"/>
    </row>
    <row r="1445" spans="1:2">
      <c r="A1445" s="616"/>
      <c r="B1445" s="616"/>
    </row>
    <row r="1446" spans="1:2">
      <c r="A1446" s="616"/>
      <c r="B1446" s="616"/>
    </row>
    <row r="1447" spans="1:2">
      <c r="A1447" s="616"/>
      <c r="B1447" s="616"/>
    </row>
    <row r="1448" spans="1:2">
      <c r="A1448" s="616"/>
      <c r="B1448" s="616"/>
    </row>
    <row r="1449" spans="1:2">
      <c r="A1449" s="616"/>
      <c r="B1449" s="616"/>
    </row>
    <row r="1450" spans="1:2">
      <c r="A1450" s="616"/>
      <c r="B1450" s="616"/>
    </row>
    <row r="1451" spans="1:2">
      <c r="A1451" s="616"/>
      <c r="B1451" s="616"/>
    </row>
    <row r="1452" spans="1:2">
      <c r="A1452" s="616"/>
      <c r="B1452" s="616"/>
    </row>
    <row r="1453" spans="1:2">
      <c r="A1453" s="616"/>
      <c r="B1453" s="616"/>
    </row>
    <row r="1454" spans="1:2">
      <c r="A1454" s="616"/>
      <c r="B1454" s="616"/>
    </row>
    <row r="1455" spans="1:2">
      <c r="A1455" s="616"/>
      <c r="B1455" s="616"/>
    </row>
    <row r="1456" spans="1:2">
      <c r="A1456" s="616"/>
      <c r="B1456" s="616"/>
    </row>
    <row r="1457" spans="1:2">
      <c r="A1457" s="616"/>
      <c r="B1457" s="616"/>
    </row>
    <row r="1458" spans="1:2">
      <c r="A1458" s="616"/>
      <c r="B1458" s="616"/>
    </row>
    <row r="1459" spans="1:2">
      <c r="A1459" s="616"/>
      <c r="B1459" s="616"/>
    </row>
    <row r="1460" spans="1:2">
      <c r="A1460" s="616"/>
      <c r="B1460" s="616"/>
    </row>
    <row r="1461" spans="1:2">
      <c r="A1461" s="616"/>
      <c r="B1461" s="616"/>
    </row>
    <row r="1462" spans="1:2">
      <c r="A1462" s="616"/>
      <c r="B1462" s="616"/>
    </row>
    <row r="1463" spans="1:2">
      <c r="A1463" s="616"/>
      <c r="B1463" s="616"/>
    </row>
    <row r="1464" spans="1:2">
      <c r="A1464" s="616"/>
      <c r="B1464" s="616"/>
    </row>
    <row r="1465" spans="1:2">
      <c r="A1465" s="616"/>
      <c r="B1465" s="616"/>
    </row>
    <row r="1466" spans="1:2">
      <c r="A1466" s="616"/>
      <c r="B1466" s="616"/>
    </row>
    <row r="1467" spans="1:2">
      <c r="A1467" s="616"/>
      <c r="B1467" s="616"/>
    </row>
    <row r="1468" spans="1:2">
      <c r="A1468" s="616"/>
      <c r="B1468" s="616"/>
    </row>
    <row r="1469" spans="1:2">
      <c r="A1469" s="616"/>
      <c r="B1469" s="616"/>
    </row>
    <row r="1470" spans="1:2">
      <c r="A1470" s="616"/>
      <c r="B1470" s="616"/>
    </row>
    <row r="1471" spans="1:2">
      <c r="A1471" s="616"/>
      <c r="B1471" s="616"/>
    </row>
    <row r="1472" spans="1:2">
      <c r="A1472" s="616"/>
      <c r="B1472" s="616"/>
    </row>
    <row r="1473" spans="1:2">
      <c r="A1473" s="616"/>
      <c r="B1473" s="616"/>
    </row>
    <row r="1474" spans="1:2">
      <c r="A1474" s="616"/>
      <c r="B1474" s="616"/>
    </row>
    <row r="1475" spans="1:2">
      <c r="A1475" s="616"/>
      <c r="B1475" s="616"/>
    </row>
    <row r="1476" spans="1:2">
      <c r="A1476" s="616"/>
      <c r="B1476" s="616"/>
    </row>
    <row r="1477" spans="1:2">
      <c r="A1477" s="616"/>
      <c r="B1477" s="616"/>
    </row>
    <row r="1478" spans="1:2">
      <c r="A1478" s="616"/>
      <c r="B1478" s="616"/>
    </row>
    <row r="1479" spans="1:2">
      <c r="A1479" s="616"/>
      <c r="B1479" s="616"/>
    </row>
    <row r="1480" spans="1:2">
      <c r="A1480" s="616"/>
      <c r="B1480" s="616"/>
    </row>
    <row r="1481" spans="1:2">
      <c r="A1481" s="616"/>
      <c r="B1481" s="616"/>
    </row>
    <row r="1482" spans="1:2">
      <c r="A1482" s="616"/>
      <c r="B1482" s="616"/>
    </row>
    <row r="1483" spans="1:2">
      <c r="A1483" s="616"/>
      <c r="B1483" s="616"/>
    </row>
    <row r="1484" spans="1:2">
      <c r="A1484" s="616"/>
      <c r="B1484" s="616"/>
    </row>
    <row r="1485" spans="1:2">
      <c r="A1485" s="616"/>
      <c r="B1485" s="616"/>
    </row>
    <row r="1486" spans="1:2">
      <c r="A1486" s="616"/>
      <c r="B1486" s="616"/>
    </row>
    <row r="1487" spans="1:2">
      <c r="A1487" s="616"/>
      <c r="B1487" s="616"/>
    </row>
    <row r="1488" spans="1:2">
      <c r="A1488" s="616"/>
      <c r="B1488" s="616"/>
    </row>
    <row r="1489" spans="1:2">
      <c r="A1489" s="616"/>
      <c r="B1489" s="616"/>
    </row>
    <row r="1490" spans="1:2">
      <c r="A1490" s="616"/>
      <c r="B1490" s="616"/>
    </row>
    <row r="1491" spans="1:2">
      <c r="A1491" s="616"/>
      <c r="B1491" s="616"/>
    </row>
    <row r="1492" spans="1:2">
      <c r="A1492" s="616"/>
      <c r="B1492" s="616"/>
    </row>
    <row r="1493" spans="1:2">
      <c r="A1493" s="616"/>
      <c r="B1493" s="616"/>
    </row>
    <row r="1494" spans="1:2">
      <c r="A1494" s="616"/>
      <c r="B1494" s="616"/>
    </row>
    <row r="1495" spans="1:2">
      <c r="A1495" s="616"/>
      <c r="B1495" s="616"/>
    </row>
    <row r="1496" spans="1:2">
      <c r="A1496" s="616"/>
      <c r="B1496" s="616"/>
    </row>
    <row r="1497" spans="1:2">
      <c r="A1497" s="616"/>
      <c r="B1497" s="616"/>
    </row>
    <row r="1498" spans="1:2">
      <c r="A1498" s="616"/>
      <c r="B1498" s="616"/>
    </row>
    <row r="1499" spans="1:2">
      <c r="A1499" s="616"/>
      <c r="B1499" s="616"/>
    </row>
    <row r="1500" spans="1:2">
      <c r="A1500" s="616"/>
      <c r="B1500" s="616"/>
    </row>
    <row r="1501" spans="1:2">
      <c r="A1501" s="616"/>
      <c r="B1501" s="616"/>
    </row>
    <row r="1502" spans="1:2">
      <c r="A1502" s="616"/>
      <c r="B1502" s="616"/>
    </row>
    <row r="1503" spans="1:2">
      <c r="A1503" s="616"/>
      <c r="B1503" s="616"/>
    </row>
    <row r="1504" spans="1:2">
      <c r="A1504" s="616"/>
      <c r="B1504" s="616"/>
    </row>
    <row r="1505" spans="1:2">
      <c r="A1505" s="616"/>
      <c r="B1505" s="616"/>
    </row>
    <row r="1506" spans="1:2">
      <c r="A1506" s="616"/>
      <c r="B1506" s="616"/>
    </row>
    <row r="1507" spans="1:2">
      <c r="A1507" s="616"/>
      <c r="B1507" s="616"/>
    </row>
    <row r="1508" spans="1:2">
      <c r="A1508" s="616"/>
      <c r="B1508" s="616"/>
    </row>
    <row r="1509" spans="1:2">
      <c r="A1509" s="616"/>
      <c r="B1509" s="616"/>
    </row>
    <row r="1510" spans="1:2">
      <c r="A1510" s="616"/>
      <c r="B1510" s="616"/>
    </row>
    <row r="1511" spans="1:2">
      <c r="A1511" s="616"/>
      <c r="B1511" s="616"/>
    </row>
    <row r="1512" spans="1:2">
      <c r="A1512" s="616"/>
      <c r="B1512" s="616"/>
    </row>
    <row r="1513" spans="1:2">
      <c r="A1513" s="616"/>
      <c r="B1513" s="616"/>
    </row>
    <row r="1514" spans="1:2">
      <c r="A1514" s="616"/>
      <c r="B1514" s="616"/>
    </row>
    <row r="1515" spans="1:2">
      <c r="A1515" s="616"/>
      <c r="B1515" s="616"/>
    </row>
    <row r="1516" spans="1:2">
      <c r="A1516" s="616"/>
      <c r="B1516" s="616"/>
    </row>
    <row r="1517" spans="1:2">
      <c r="A1517" s="616"/>
      <c r="B1517" s="616"/>
    </row>
    <row r="1518" spans="1:2">
      <c r="A1518" s="616"/>
      <c r="B1518" s="616"/>
    </row>
    <row r="1519" spans="1:2">
      <c r="A1519" s="616"/>
      <c r="B1519" s="616"/>
    </row>
    <row r="1520" spans="1:2">
      <c r="A1520" s="616"/>
      <c r="B1520" s="616"/>
    </row>
    <row r="1521" spans="1:2">
      <c r="A1521" s="616"/>
      <c r="B1521" s="616"/>
    </row>
    <row r="1522" spans="1:2">
      <c r="A1522" s="616"/>
      <c r="B1522" s="616"/>
    </row>
    <row r="1523" spans="1:2">
      <c r="A1523" s="616"/>
      <c r="B1523" s="616"/>
    </row>
    <row r="1524" spans="1:2">
      <c r="A1524" s="616"/>
      <c r="B1524" s="616"/>
    </row>
    <row r="1525" spans="1:2">
      <c r="A1525" s="616"/>
      <c r="B1525" s="616"/>
    </row>
    <row r="1526" spans="1:2">
      <c r="A1526" s="616"/>
      <c r="B1526" s="616"/>
    </row>
    <row r="1527" spans="1:2">
      <c r="A1527" s="616"/>
      <c r="B1527" s="616"/>
    </row>
    <row r="1528" spans="1:2">
      <c r="A1528" s="616"/>
      <c r="B1528" s="616"/>
    </row>
    <row r="1529" spans="1:2">
      <c r="A1529" s="616"/>
      <c r="B1529" s="616"/>
    </row>
    <row r="1530" spans="1:2">
      <c r="A1530" s="616"/>
      <c r="B1530" s="616"/>
    </row>
    <row r="1531" spans="1:2">
      <c r="A1531" s="616"/>
      <c r="B1531" s="616"/>
    </row>
    <row r="1532" spans="1:2">
      <c r="A1532" s="616"/>
      <c r="B1532" s="616"/>
    </row>
    <row r="1533" spans="1:2">
      <c r="A1533" s="616"/>
      <c r="B1533" s="616"/>
    </row>
    <row r="1534" spans="1:2">
      <c r="A1534" s="616"/>
      <c r="B1534" s="616"/>
    </row>
    <row r="1535" spans="1:2">
      <c r="A1535" s="616"/>
      <c r="B1535" s="616"/>
    </row>
    <row r="1536" spans="1:2">
      <c r="A1536" s="616"/>
      <c r="B1536" s="616"/>
    </row>
    <row r="1537" spans="1:2">
      <c r="A1537" s="616"/>
      <c r="B1537" s="616"/>
    </row>
    <row r="1538" spans="1:2">
      <c r="A1538" s="616"/>
      <c r="B1538" s="616"/>
    </row>
    <row r="1539" spans="1:2">
      <c r="A1539" s="616"/>
      <c r="B1539" s="616"/>
    </row>
    <row r="1540" spans="1:2">
      <c r="A1540" s="616"/>
      <c r="B1540" s="616"/>
    </row>
    <row r="1541" spans="1:2">
      <c r="A1541" s="616"/>
      <c r="B1541" s="616"/>
    </row>
    <row r="1542" spans="1:2">
      <c r="A1542" s="616"/>
      <c r="B1542" s="616"/>
    </row>
    <row r="1543" spans="1:2">
      <c r="A1543" s="616"/>
      <c r="B1543" s="616"/>
    </row>
    <row r="1544" spans="1:2">
      <c r="A1544" s="616"/>
      <c r="B1544" s="616"/>
    </row>
    <row r="1545" spans="1:2">
      <c r="A1545" s="616"/>
      <c r="B1545" s="616"/>
    </row>
    <row r="1546" spans="1:2">
      <c r="A1546" s="616"/>
      <c r="B1546" s="616"/>
    </row>
    <row r="1547" spans="1:2">
      <c r="A1547" s="616"/>
      <c r="B1547" s="616"/>
    </row>
    <row r="1548" spans="1:2">
      <c r="A1548" s="616"/>
      <c r="B1548" s="616"/>
    </row>
    <row r="1549" spans="1:2">
      <c r="A1549" s="616"/>
      <c r="B1549" s="616"/>
    </row>
    <row r="1550" spans="1:2">
      <c r="A1550" s="616"/>
      <c r="B1550" s="616"/>
    </row>
    <row r="1551" spans="1:2">
      <c r="A1551" s="616"/>
      <c r="B1551" s="616"/>
    </row>
    <row r="1552" spans="1:2">
      <c r="A1552" s="616"/>
      <c r="B1552" s="616"/>
    </row>
    <row r="1553" spans="1:2">
      <c r="A1553" s="616"/>
      <c r="B1553" s="616"/>
    </row>
    <row r="1554" spans="1:2">
      <c r="A1554" s="616"/>
      <c r="B1554" s="616"/>
    </row>
    <row r="1555" spans="1:2">
      <c r="A1555" s="616"/>
      <c r="B1555" s="616"/>
    </row>
    <row r="1556" spans="1:2">
      <c r="A1556" s="616"/>
      <c r="B1556" s="616"/>
    </row>
    <row r="1557" spans="1:2">
      <c r="A1557" s="616"/>
      <c r="B1557" s="616"/>
    </row>
    <row r="1558" spans="1:2">
      <c r="A1558" s="616"/>
      <c r="B1558" s="616"/>
    </row>
    <row r="1559" spans="1:2">
      <c r="A1559" s="616"/>
      <c r="B1559" s="616"/>
    </row>
    <row r="1560" spans="1:2">
      <c r="A1560" s="616"/>
      <c r="B1560" s="616"/>
    </row>
    <row r="1561" spans="1:2">
      <c r="A1561" s="616"/>
      <c r="B1561" s="616"/>
    </row>
    <row r="1562" spans="1:2">
      <c r="A1562" s="616"/>
      <c r="B1562" s="616"/>
    </row>
    <row r="1563" spans="1:2">
      <c r="A1563" s="616"/>
      <c r="B1563" s="616"/>
    </row>
    <row r="1564" spans="1:2">
      <c r="A1564" s="616"/>
      <c r="B1564" s="616"/>
    </row>
    <row r="1565" spans="1:2">
      <c r="A1565" s="616"/>
      <c r="B1565" s="616"/>
    </row>
    <row r="1566" spans="1:2">
      <c r="A1566" s="616"/>
      <c r="B1566" s="616"/>
    </row>
    <row r="1567" spans="1:2">
      <c r="A1567" s="616"/>
      <c r="B1567" s="616"/>
    </row>
    <row r="1568" spans="1:2">
      <c r="A1568" s="616"/>
      <c r="B1568" s="616"/>
    </row>
    <row r="1569" spans="1:2">
      <c r="A1569" s="616"/>
      <c r="B1569" s="616"/>
    </row>
    <row r="1570" spans="1:2">
      <c r="A1570" s="616"/>
      <c r="B1570" s="616"/>
    </row>
    <row r="1571" spans="1:2">
      <c r="A1571" s="616"/>
      <c r="B1571" s="616"/>
    </row>
    <row r="1572" spans="1:2">
      <c r="A1572" s="616"/>
      <c r="B1572" s="616"/>
    </row>
    <row r="1573" spans="1:2">
      <c r="A1573" s="616"/>
      <c r="B1573" s="616"/>
    </row>
    <row r="1574" spans="1:2">
      <c r="A1574" s="616"/>
      <c r="B1574" s="616"/>
    </row>
    <row r="1575" spans="1:2">
      <c r="A1575" s="616"/>
      <c r="B1575" s="616"/>
    </row>
    <row r="1576" spans="1:2">
      <c r="A1576" s="616"/>
      <c r="B1576" s="616"/>
    </row>
    <row r="1577" spans="1:2">
      <c r="A1577" s="616"/>
      <c r="B1577" s="616"/>
    </row>
    <row r="1578" spans="1:2">
      <c r="A1578" s="616"/>
      <c r="B1578" s="616"/>
    </row>
    <row r="1579" spans="1:2">
      <c r="A1579" s="616"/>
      <c r="B1579" s="616"/>
    </row>
    <row r="1580" spans="1:2">
      <c r="A1580" s="616"/>
      <c r="B1580" s="616"/>
    </row>
    <row r="1581" spans="1:2">
      <c r="A1581" s="616"/>
      <c r="B1581" s="616"/>
    </row>
    <row r="1582" spans="1:2">
      <c r="A1582" s="616"/>
      <c r="B1582" s="616"/>
    </row>
    <row r="1583" spans="1:2">
      <c r="A1583" s="616"/>
      <c r="B1583" s="616"/>
    </row>
    <row r="1584" spans="1:2">
      <c r="A1584" s="616"/>
      <c r="B1584" s="616"/>
    </row>
    <row r="1585" spans="1:2">
      <c r="A1585" s="616"/>
      <c r="B1585" s="616"/>
    </row>
    <row r="1586" spans="1:2">
      <c r="A1586" s="616"/>
      <c r="B1586" s="616"/>
    </row>
    <row r="1587" spans="1:2">
      <c r="A1587" s="616"/>
      <c r="B1587" s="616"/>
    </row>
    <row r="1588" spans="1:2">
      <c r="A1588" s="616"/>
      <c r="B1588" s="616"/>
    </row>
    <row r="1589" spans="1:2">
      <c r="A1589" s="616"/>
      <c r="B1589" s="616"/>
    </row>
    <row r="1590" spans="1:2">
      <c r="A1590" s="616"/>
      <c r="B1590" s="616"/>
    </row>
    <row r="1591" spans="1:2">
      <c r="A1591" s="616"/>
      <c r="B1591" s="616"/>
    </row>
    <row r="1592" spans="1:2">
      <c r="A1592" s="616"/>
      <c r="B1592" s="616"/>
    </row>
    <row r="1593" spans="1:2">
      <c r="A1593" s="616"/>
      <c r="B1593" s="616"/>
    </row>
    <row r="1594" spans="1:2">
      <c r="A1594" s="616"/>
      <c r="B1594" s="616"/>
    </row>
    <row r="1595" spans="1:2">
      <c r="A1595" s="616"/>
      <c r="B1595" s="616"/>
    </row>
    <row r="1596" spans="1:2">
      <c r="A1596" s="616"/>
      <c r="B1596" s="616"/>
    </row>
    <row r="1597" spans="1:2">
      <c r="A1597" s="616"/>
      <c r="B1597" s="616"/>
    </row>
    <row r="1598" spans="1:2">
      <c r="A1598" s="616"/>
      <c r="B1598" s="616"/>
    </row>
    <row r="1599" spans="1:2">
      <c r="A1599" s="616"/>
      <c r="B1599" s="616"/>
    </row>
    <row r="1600" spans="1:2">
      <c r="A1600" s="616"/>
      <c r="B1600" s="616"/>
    </row>
    <row r="1601" spans="1:2">
      <c r="A1601" s="616"/>
      <c r="B1601" s="616"/>
    </row>
    <row r="1602" spans="1:2">
      <c r="A1602" s="616"/>
      <c r="B1602" s="616"/>
    </row>
    <row r="1603" spans="1:2">
      <c r="A1603" s="616"/>
      <c r="B1603" s="616"/>
    </row>
    <row r="1604" spans="1:2">
      <c r="A1604" s="616"/>
      <c r="B1604" s="616"/>
    </row>
    <row r="1605" spans="1:2">
      <c r="A1605" s="616"/>
      <c r="B1605" s="616"/>
    </row>
    <row r="1606" spans="1:2">
      <c r="A1606" s="616"/>
      <c r="B1606" s="616"/>
    </row>
    <row r="1607" spans="1:2">
      <c r="A1607" s="616"/>
      <c r="B1607" s="616"/>
    </row>
    <row r="1608" spans="1:2">
      <c r="A1608" s="616"/>
      <c r="B1608" s="616"/>
    </row>
    <row r="1609" spans="1:2">
      <c r="A1609" s="616"/>
      <c r="B1609" s="616"/>
    </row>
    <row r="1610" spans="1:2">
      <c r="A1610" s="616"/>
      <c r="B1610" s="616"/>
    </row>
    <row r="1611" spans="1:2">
      <c r="A1611" s="616"/>
      <c r="B1611" s="616"/>
    </row>
    <row r="1612" spans="1:2">
      <c r="A1612" s="616"/>
      <c r="B1612" s="616"/>
    </row>
    <row r="1613" spans="1:2">
      <c r="A1613" s="616"/>
      <c r="B1613" s="616"/>
    </row>
    <row r="1614" spans="1:2">
      <c r="A1614" s="616"/>
      <c r="B1614" s="616"/>
    </row>
    <row r="1615" spans="1:2">
      <c r="A1615" s="616"/>
      <c r="B1615" s="616"/>
    </row>
    <row r="1616" spans="1:2">
      <c r="A1616" s="616"/>
      <c r="B1616" s="616"/>
    </row>
    <row r="1617" spans="1:2">
      <c r="A1617" s="616"/>
      <c r="B1617" s="616"/>
    </row>
    <row r="1618" spans="1:2">
      <c r="A1618" s="616"/>
      <c r="B1618" s="616"/>
    </row>
    <row r="1619" spans="1:2">
      <c r="A1619" s="616"/>
      <c r="B1619" s="616"/>
    </row>
    <row r="1620" spans="1:2">
      <c r="A1620" s="616"/>
      <c r="B1620" s="616"/>
    </row>
    <row r="1621" spans="1:2">
      <c r="A1621" s="616"/>
      <c r="B1621" s="616"/>
    </row>
    <row r="1622" spans="1:2">
      <c r="A1622" s="616"/>
      <c r="B1622" s="616"/>
    </row>
    <row r="1623" spans="1:2">
      <c r="A1623" s="616"/>
      <c r="B1623" s="616"/>
    </row>
    <row r="1624" spans="1:2">
      <c r="A1624" s="616"/>
      <c r="B1624" s="616"/>
    </row>
    <row r="1625" spans="1:2">
      <c r="A1625" s="616"/>
      <c r="B1625" s="616"/>
    </row>
    <row r="1626" spans="1:2">
      <c r="A1626" s="616"/>
      <c r="B1626" s="616"/>
    </row>
    <row r="1627" spans="1:2">
      <c r="A1627" s="616"/>
      <c r="B1627" s="616"/>
    </row>
    <row r="1628" spans="1:2">
      <c r="A1628" s="616"/>
      <c r="B1628" s="616"/>
    </row>
    <row r="1629" spans="1:2">
      <c r="A1629" s="616"/>
      <c r="B1629" s="616"/>
    </row>
    <row r="1630" spans="1:2">
      <c r="A1630" s="616"/>
      <c r="B1630" s="616"/>
    </row>
    <row r="1631" spans="1:2">
      <c r="A1631" s="616"/>
      <c r="B1631" s="616"/>
    </row>
    <row r="1632" spans="1:2">
      <c r="A1632" s="616"/>
      <c r="B1632" s="616"/>
    </row>
    <row r="1633" spans="1:2">
      <c r="A1633" s="616"/>
      <c r="B1633" s="616"/>
    </row>
    <row r="1634" spans="1:2">
      <c r="A1634" s="616"/>
      <c r="B1634" s="616"/>
    </row>
    <row r="1635" spans="1:2">
      <c r="A1635" s="616"/>
      <c r="B1635" s="616"/>
    </row>
    <row r="1636" spans="1:2">
      <c r="A1636" s="616"/>
      <c r="B1636" s="616"/>
    </row>
    <row r="1637" spans="1:2">
      <c r="A1637" s="616"/>
      <c r="B1637" s="616"/>
    </row>
    <row r="1638" spans="1:2">
      <c r="A1638" s="616"/>
      <c r="B1638" s="616"/>
    </row>
    <row r="1639" spans="1:2">
      <c r="A1639" s="616"/>
      <c r="B1639" s="616"/>
    </row>
    <row r="1640" spans="1:2">
      <c r="A1640" s="616"/>
      <c r="B1640" s="616"/>
    </row>
    <row r="1641" spans="1:2">
      <c r="A1641" s="616"/>
      <c r="B1641" s="616"/>
    </row>
    <row r="1642" spans="1:2">
      <c r="A1642" s="616"/>
      <c r="B1642" s="616"/>
    </row>
    <row r="1643" spans="1:2">
      <c r="A1643" s="616"/>
      <c r="B1643" s="616"/>
    </row>
    <row r="1644" spans="1:2">
      <c r="A1644" s="616"/>
      <c r="B1644" s="616"/>
    </row>
    <row r="1645" spans="1:2">
      <c r="A1645" s="616"/>
      <c r="B1645" s="616"/>
    </row>
    <row r="1646" spans="1:2">
      <c r="A1646" s="616"/>
      <c r="B1646" s="616"/>
    </row>
    <row r="1647" spans="1:2">
      <c r="A1647" s="616"/>
      <c r="B1647" s="616"/>
    </row>
    <row r="1648" spans="1:2">
      <c r="A1648" s="616"/>
      <c r="B1648" s="616"/>
    </row>
    <row r="1649" spans="1:2">
      <c r="A1649" s="616"/>
      <c r="B1649" s="616"/>
    </row>
    <row r="1650" spans="1:2">
      <c r="A1650" s="616"/>
      <c r="B1650" s="616"/>
    </row>
    <row r="1651" spans="1:2">
      <c r="A1651" s="616"/>
      <c r="B1651" s="616"/>
    </row>
    <row r="1652" spans="1:2">
      <c r="A1652" s="616"/>
      <c r="B1652" s="616"/>
    </row>
    <row r="1653" spans="1:2">
      <c r="A1653" s="616"/>
      <c r="B1653" s="616"/>
    </row>
    <row r="1654" spans="1:2">
      <c r="A1654" s="616"/>
      <c r="B1654" s="616"/>
    </row>
    <row r="1655" spans="1:2">
      <c r="A1655" s="616"/>
      <c r="B1655" s="616"/>
    </row>
    <row r="1656" spans="1:2">
      <c r="A1656" s="616"/>
      <c r="B1656" s="616"/>
    </row>
    <row r="1657" spans="1:2">
      <c r="A1657" s="616"/>
      <c r="B1657" s="616"/>
    </row>
    <row r="1658" spans="1:2">
      <c r="A1658" s="616"/>
      <c r="B1658" s="616"/>
    </row>
    <row r="1659" spans="1:2">
      <c r="A1659" s="616"/>
      <c r="B1659" s="616"/>
    </row>
    <row r="1660" spans="1:2">
      <c r="A1660" s="616"/>
      <c r="B1660" s="616"/>
    </row>
    <row r="1661" spans="1:2">
      <c r="A1661" s="616"/>
      <c r="B1661" s="616"/>
    </row>
    <row r="1662" spans="1:2">
      <c r="A1662" s="616"/>
      <c r="B1662" s="616"/>
    </row>
    <row r="1663" spans="1:2">
      <c r="A1663" s="616"/>
      <c r="B1663" s="616"/>
    </row>
    <row r="1664" spans="1:2">
      <c r="A1664" s="616"/>
      <c r="B1664" s="616"/>
    </row>
    <row r="1665" spans="1:2">
      <c r="A1665" s="616"/>
      <c r="B1665" s="616"/>
    </row>
    <row r="1666" spans="1:2">
      <c r="A1666" s="616"/>
      <c r="B1666" s="616"/>
    </row>
    <row r="1667" spans="1:2">
      <c r="A1667" s="616"/>
      <c r="B1667" s="616"/>
    </row>
    <row r="1668" spans="1:2">
      <c r="A1668" s="616"/>
      <c r="B1668" s="616"/>
    </row>
    <row r="1669" spans="1:2">
      <c r="A1669" s="616"/>
      <c r="B1669" s="616"/>
    </row>
    <row r="1670" spans="1:2">
      <c r="A1670" s="616"/>
      <c r="B1670" s="616"/>
    </row>
    <row r="1671" spans="1:2">
      <c r="A1671" s="616"/>
      <c r="B1671" s="616"/>
    </row>
    <row r="1672" spans="1:2">
      <c r="A1672" s="616"/>
      <c r="B1672" s="616"/>
    </row>
    <row r="1673" spans="1:2">
      <c r="A1673" s="616"/>
      <c r="B1673" s="616"/>
    </row>
    <row r="1674" spans="1:2">
      <c r="A1674" s="616"/>
      <c r="B1674" s="616"/>
    </row>
    <row r="1675" spans="1:2">
      <c r="A1675" s="616"/>
      <c r="B1675" s="616"/>
    </row>
    <row r="1676" spans="1:2">
      <c r="A1676" s="616"/>
      <c r="B1676" s="616"/>
    </row>
    <row r="1677" spans="1:2">
      <c r="A1677" s="616"/>
      <c r="B1677" s="616"/>
    </row>
    <row r="1678" spans="1:2">
      <c r="A1678" s="616"/>
      <c r="B1678" s="616"/>
    </row>
    <row r="1679" spans="1:2">
      <c r="A1679" s="616"/>
      <c r="B1679" s="616"/>
    </row>
    <row r="1680" spans="1:2">
      <c r="A1680" s="616"/>
      <c r="B1680" s="616"/>
    </row>
    <row r="1681" spans="1:2">
      <c r="A1681" s="616"/>
      <c r="B1681" s="616"/>
    </row>
    <row r="1682" spans="1:2">
      <c r="A1682" s="616"/>
      <c r="B1682" s="616"/>
    </row>
    <row r="1683" spans="1:2">
      <c r="A1683" s="616"/>
      <c r="B1683" s="616"/>
    </row>
    <row r="1684" spans="1:2">
      <c r="A1684" s="616"/>
      <c r="B1684" s="616"/>
    </row>
    <row r="1685" spans="1:2">
      <c r="A1685" s="616"/>
      <c r="B1685" s="616"/>
    </row>
    <row r="1686" spans="1:2">
      <c r="A1686" s="616"/>
      <c r="B1686" s="616"/>
    </row>
    <row r="1687" spans="1:2">
      <c r="A1687" s="616"/>
      <c r="B1687" s="616"/>
    </row>
    <row r="1688" spans="1:2">
      <c r="A1688" s="616"/>
      <c r="B1688" s="616"/>
    </row>
    <row r="1689" spans="1:2">
      <c r="A1689" s="616"/>
      <c r="B1689" s="616"/>
    </row>
    <row r="1690" spans="1:2">
      <c r="A1690" s="616"/>
      <c r="B1690" s="616"/>
    </row>
    <row r="1691" spans="1:2">
      <c r="A1691" s="616"/>
      <c r="B1691" s="616"/>
    </row>
    <row r="1692" spans="1:2">
      <c r="A1692" s="616"/>
      <c r="B1692" s="616"/>
    </row>
    <row r="1693" spans="1:2">
      <c r="A1693" s="616"/>
      <c r="B1693" s="616"/>
    </row>
    <row r="1694" spans="1:2">
      <c r="A1694" s="616"/>
      <c r="B1694" s="616"/>
    </row>
    <row r="1695" spans="1:2">
      <c r="A1695" s="616"/>
      <c r="B1695" s="616"/>
    </row>
    <row r="1696" spans="1:2">
      <c r="A1696" s="616"/>
      <c r="B1696" s="616"/>
    </row>
    <row r="1697" spans="1:2">
      <c r="A1697" s="616"/>
      <c r="B1697" s="616"/>
    </row>
    <row r="1698" spans="1:2">
      <c r="A1698" s="616"/>
      <c r="B1698" s="616"/>
    </row>
    <row r="1699" spans="1:2">
      <c r="A1699" s="616"/>
      <c r="B1699" s="616"/>
    </row>
    <row r="1700" spans="1:2">
      <c r="A1700" s="616"/>
      <c r="B1700" s="616"/>
    </row>
    <row r="1701" spans="1:2">
      <c r="A1701" s="616"/>
      <c r="B1701" s="616"/>
    </row>
    <row r="1702" spans="1:2">
      <c r="A1702" s="616"/>
      <c r="B1702" s="616"/>
    </row>
    <row r="1703" spans="1:2">
      <c r="A1703" s="616"/>
      <c r="B1703" s="616"/>
    </row>
    <row r="1704" spans="1:2">
      <c r="A1704" s="616"/>
      <c r="B1704" s="616"/>
    </row>
    <row r="1705" spans="1:2">
      <c r="A1705" s="616"/>
      <c r="B1705" s="616"/>
    </row>
    <row r="1706" spans="1:2">
      <c r="A1706" s="616"/>
      <c r="B1706" s="616"/>
    </row>
    <row r="1707" spans="1:2">
      <c r="A1707" s="616"/>
      <c r="B1707" s="616"/>
    </row>
    <row r="1708" spans="1:2">
      <c r="A1708" s="616"/>
      <c r="B1708" s="616"/>
    </row>
    <row r="1709" spans="1:2">
      <c r="A1709" s="616"/>
      <c r="B1709" s="616"/>
    </row>
    <row r="1710" spans="1:2">
      <c r="A1710" s="616"/>
      <c r="B1710" s="616"/>
    </row>
    <row r="1711" spans="1:2">
      <c r="A1711" s="616"/>
      <c r="B1711" s="616"/>
    </row>
    <row r="1712" spans="1:2">
      <c r="A1712" s="616"/>
      <c r="B1712" s="616"/>
    </row>
    <row r="1713" spans="1:2">
      <c r="A1713" s="616"/>
      <c r="B1713" s="616"/>
    </row>
    <row r="1714" spans="1:2">
      <c r="A1714" s="616"/>
      <c r="B1714" s="616"/>
    </row>
    <row r="1715" spans="1:2">
      <c r="A1715" s="616"/>
      <c r="B1715" s="616"/>
    </row>
    <row r="1716" spans="1:2">
      <c r="A1716" s="616"/>
      <c r="B1716" s="616"/>
    </row>
    <row r="1717" spans="1:2">
      <c r="A1717" s="616"/>
      <c r="B1717" s="616"/>
    </row>
    <row r="1718" spans="1:2">
      <c r="A1718" s="616"/>
      <c r="B1718" s="616"/>
    </row>
    <row r="1719" spans="1:2">
      <c r="A1719" s="616"/>
      <c r="B1719" s="616"/>
    </row>
    <row r="1720" spans="1:2">
      <c r="A1720" s="616"/>
      <c r="B1720" s="616"/>
    </row>
    <row r="1721" spans="1:2">
      <c r="A1721" s="616"/>
      <c r="B1721" s="616"/>
    </row>
    <row r="1722" spans="1:2">
      <c r="A1722" s="616"/>
      <c r="B1722" s="616"/>
    </row>
    <row r="1723" spans="1:2">
      <c r="A1723" s="616"/>
      <c r="B1723" s="616"/>
    </row>
    <row r="1724" spans="1:2">
      <c r="A1724" s="616"/>
      <c r="B1724" s="616"/>
    </row>
    <row r="1725" spans="1:2">
      <c r="A1725" s="616"/>
      <c r="B1725" s="616"/>
    </row>
    <row r="1726" spans="1:2">
      <c r="A1726" s="616"/>
      <c r="B1726" s="616"/>
    </row>
    <row r="1727" spans="1:2">
      <c r="A1727" s="616"/>
      <c r="B1727" s="616"/>
    </row>
    <row r="1728" spans="1:2">
      <c r="A1728" s="616"/>
      <c r="B1728" s="616"/>
    </row>
    <row r="1729" spans="1:2">
      <c r="A1729" s="616"/>
      <c r="B1729" s="616"/>
    </row>
    <row r="1730" spans="1:2">
      <c r="A1730" s="616"/>
      <c r="B1730" s="616"/>
    </row>
    <row r="1731" spans="1:2">
      <c r="A1731" s="616"/>
      <c r="B1731" s="616"/>
    </row>
    <row r="1732" spans="1:2">
      <c r="A1732" s="616"/>
      <c r="B1732" s="616"/>
    </row>
    <row r="1733" spans="1:2">
      <c r="A1733" s="616"/>
      <c r="B1733" s="616"/>
    </row>
    <row r="1734" spans="1:2">
      <c r="A1734" s="616"/>
      <c r="B1734" s="616"/>
    </row>
    <row r="1735" spans="1:2">
      <c r="A1735" s="616"/>
      <c r="B1735" s="616"/>
    </row>
    <row r="1736" spans="1:2">
      <c r="A1736" s="616"/>
      <c r="B1736" s="616"/>
    </row>
    <row r="1737" spans="1:2">
      <c r="A1737" s="616"/>
      <c r="B1737" s="616"/>
    </row>
    <row r="1738" spans="1:2">
      <c r="A1738" s="616"/>
      <c r="B1738" s="616"/>
    </row>
    <row r="1739" spans="1:2">
      <c r="A1739" s="616"/>
      <c r="B1739" s="616"/>
    </row>
    <row r="1740" spans="1:2">
      <c r="A1740" s="616"/>
      <c r="B1740" s="616"/>
    </row>
    <row r="1741" spans="1:2">
      <c r="A1741" s="616"/>
      <c r="B1741" s="616"/>
    </row>
    <row r="1742" spans="1:2">
      <c r="A1742" s="616"/>
      <c r="B1742" s="616"/>
    </row>
    <row r="1743" spans="1:2">
      <c r="A1743" s="616"/>
      <c r="B1743" s="616"/>
    </row>
    <row r="1744" spans="1:2">
      <c r="A1744" s="616"/>
      <c r="B1744" s="616"/>
    </row>
    <row r="1745" spans="1:2">
      <c r="A1745" s="616"/>
      <c r="B1745" s="616"/>
    </row>
    <row r="1746" spans="1:2">
      <c r="A1746" s="616"/>
      <c r="B1746" s="616"/>
    </row>
    <row r="1747" spans="1:2">
      <c r="A1747" s="616"/>
      <c r="B1747" s="616"/>
    </row>
    <row r="1748" spans="1:2">
      <c r="A1748" s="616"/>
      <c r="B1748" s="616"/>
    </row>
    <row r="1749" spans="1:2">
      <c r="A1749" s="616"/>
      <c r="B1749" s="616"/>
    </row>
    <row r="1750" spans="1:2">
      <c r="A1750" s="616"/>
      <c r="B1750" s="616"/>
    </row>
    <row r="1751" spans="1:2">
      <c r="A1751" s="616"/>
      <c r="B1751" s="616"/>
    </row>
    <row r="1752" spans="1:2">
      <c r="A1752" s="616"/>
      <c r="B1752" s="616"/>
    </row>
    <row r="1753" spans="1:2">
      <c r="A1753" s="616"/>
      <c r="B1753" s="616"/>
    </row>
    <row r="1754" spans="1:2">
      <c r="A1754" s="616"/>
      <c r="B1754" s="616"/>
    </row>
    <row r="1755" spans="1:2">
      <c r="A1755" s="616"/>
      <c r="B1755" s="616"/>
    </row>
    <row r="1756" spans="1:2">
      <c r="A1756" s="616"/>
      <c r="B1756" s="616"/>
    </row>
    <row r="1757" spans="1:2">
      <c r="A1757" s="616"/>
      <c r="B1757" s="616"/>
    </row>
    <row r="1758" spans="1:2">
      <c r="A1758" s="616"/>
      <c r="B1758" s="616"/>
    </row>
    <row r="1759" spans="1:2">
      <c r="A1759" s="616"/>
      <c r="B1759" s="616"/>
    </row>
    <row r="1760" spans="1:2">
      <c r="A1760" s="616"/>
      <c r="B1760" s="616"/>
    </row>
    <row r="1761" spans="1:2">
      <c r="A1761" s="616"/>
      <c r="B1761" s="616"/>
    </row>
    <row r="1762" spans="1:2">
      <c r="A1762" s="616"/>
      <c r="B1762" s="616"/>
    </row>
    <row r="1763" spans="1:2">
      <c r="A1763" s="616"/>
      <c r="B1763" s="616"/>
    </row>
    <row r="1764" spans="1:2">
      <c r="A1764" s="616"/>
      <c r="B1764" s="616"/>
    </row>
    <row r="1765" spans="1:2">
      <c r="A1765" s="616"/>
      <c r="B1765" s="616"/>
    </row>
    <row r="1766" spans="1:2">
      <c r="A1766" s="616"/>
      <c r="B1766" s="616"/>
    </row>
    <row r="1767" spans="1:2">
      <c r="A1767" s="616"/>
      <c r="B1767" s="616"/>
    </row>
    <row r="1768" spans="1:2">
      <c r="A1768" s="616"/>
      <c r="B1768" s="616"/>
    </row>
    <row r="1769" spans="1:2">
      <c r="A1769" s="616"/>
      <c r="B1769" s="616"/>
    </row>
    <row r="1770" spans="1:2">
      <c r="A1770" s="616"/>
      <c r="B1770" s="616"/>
    </row>
    <row r="1771" spans="1:2">
      <c r="A1771" s="616"/>
      <c r="B1771" s="616"/>
    </row>
    <row r="1772" spans="1:2">
      <c r="A1772" s="616"/>
      <c r="B1772" s="616"/>
    </row>
    <row r="1773" spans="1:2">
      <c r="A1773" s="616"/>
      <c r="B1773" s="616"/>
    </row>
    <row r="1774" spans="1:2">
      <c r="A1774" s="616"/>
      <c r="B1774" s="616"/>
    </row>
    <row r="1775" spans="1:2">
      <c r="A1775" s="616"/>
      <c r="B1775" s="616"/>
    </row>
    <row r="1776" spans="1:2">
      <c r="A1776" s="616"/>
      <c r="B1776" s="616"/>
    </row>
    <row r="1777" spans="1:2">
      <c r="A1777" s="616"/>
      <c r="B1777" s="616"/>
    </row>
    <row r="1778" spans="1:2">
      <c r="A1778" s="616"/>
      <c r="B1778" s="616"/>
    </row>
    <row r="1779" spans="1:2">
      <c r="A1779" s="616"/>
      <c r="B1779" s="616"/>
    </row>
    <row r="1780" spans="1:2">
      <c r="A1780" s="616"/>
      <c r="B1780" s="616"/>
    </row>
    <row r="1781" spans="1:2">
      <c r="A1781" s="616"/>
      <c r="B1781" s="616"/>
    </row>
    <row r="1782" spans="1:2">
      <c r="A1782" s="616"/>
      <c r="B1782" s="616"/>
    </row>
    <row r="1783" spans="1:2">
      <c r="A1783" s="616"/>
      <c r="B1783" s="616"/>
    </row>
    <row r="1784" spans="1:2">
      <c r="A1784" s="616"/>
      <c r="B1784" s="616"/>
    </row>
    <row r="1785" spans="1:2">
      <c r="A1785" s="616"/>
      <c r="B1785" s="616"/>
    </row>
    <row r="1786" spans="1:2">
      <c r="A1786" s="616"/>
      <c r="B1786" s="616"/>
    </row>
    <row r="1787" spans="1:2">
      <c r="A1787" s="616"/>
      <c r="B1787" s="616"/>
    </row>
    <row r="1788" spans="1:2">
      <c r="A1788" s="616"/>
      <c r="B1788" s="616"/>
    </row>
    <row r="1789" spans="1:2">
      <c r="A1789" s="616"/>
      <c r="B1789" s="616"/>
    </row>
    <row r="1790" spans="1:2">
      <c r="A1790" s="616"/>
      <c r="B1790" s="616"/>
    </row>
    <row r="1791" spans="1:2">
      <c r="A1791" s="616"/>
      <c r="B1791" s="616"/>
    </row>
    <row r="1792" spans="1:2">
      <c r="A1792" s="616"/>
      <c r="B1792" s="616"/>
    </row>
    <row r="1793" spans="1:2">
      <c r="A1793" s="616"/>
      <c r="B1793" s="616"/>
    </row>
    <row r="1794" spans="1:2">
      <c r="A1794" s="616"/>
      <c r="B1794" s="616"/>
    </row>
    <row r="1795" spans="1:2">
      <c r="A1795" s="616"/>
      <c r="B1795" s="616"/>
    </row>
    <row r="1796" spans="1:2">
      <c r="A1796" s="616"/>
      <c r="B1796" s="616"/>
    </row>
    <row r="1797" spans="1:2">
      <c r="A1797" s="616"/>
      <c r="B1797" s="616"/>
    </row>
    <row r="1798" spans="1:2">
      <c r="A1798" s="616"/>
      <c r="B1798" s="616"/>
    </row>
    <row r="1799" spans="1:2">
      <c r="A1799" s="616"/>
      <c r="B1799" s="616"/>
    </row>
    <row r="1800" spans="1:2">
      <c r="A1800" s="616"/>
      <c r="B1800" s="616"/>
    </row>
    <row r="1801" spans="1:2">
      <c r="A1801" s="616"/>
      <c r="B1801" s="616"/>
    </row>
    <row r="1802" spans="1:2">
      <c r="A1802" s="616"/>
      <c r="B1802" s="616"/>
    </row>
    <row r="1803" spans="1:2">
      <c r="A1803" s="616"/>
      <c r="B1803" s="616"/>
    </row>
    <row r="1804" spans="1:2">
      <c r="A1804" s="616"/>
      <c r="B1804" s="616"/>
    </row>
    <row r="1805" spans="1:2">
      <c r="A1805" s="616"/>
      <c r="B1805" s="616"/>
    </row>
    <row r="1806" spans="1:2">
      <c r="A1806" s="616"/>
      <c r="B1806" s="616"/>
    </row>
    <row r="1807" spans="1:2">
      <c r="A1807" s="616"/>
      <c r="B1807" s="616"/>
    </row>
    <row r="1808" spans="1:2">
      <c r="A1808" s="616"/>
      <c r="B1808" s="616"/>
    </row>
    <row r="1809" spans="1:2">
      <c r="A1809" s="616"/>
      <c r="B1809" s="616"/>
    </row>
    <row r="1810" spans="1:2">
      <c r="A1810" s="616"/>
      <c r="B1810" s="616"/>
    </row>
    <row r="1811" spans="1:2">
      <c r="A1811" s="616"/>
      <c r="B1811" s="616"/>
    </row>
    <row r="1812" spans="1:2">
      <c r="A1812" s="616"/>
      <c r="B1812" s="616"/>
    </row>
    <row r="1813" spans="1:2">
      <c r="A1813" s="616"/>
      <c r="B1813" s="616"/>
    </row>
    <row r="1814" spans="1:2">
      <c r="A1814" s="616"/>
      <c r="B1814" s="616"/>
    </row>
    <row r="1815" spans="1:2">
      <c r="A1815" s="616"/>
      <c r="B1815" s="616"/>
    </row>
    <row r="1816" spans="1:2">
      <c r="A1816" s="616"/>
      <c r="B1816" s="616"/>
    </row>
    <row r="1817" spans="1:2">
      <c r="A1817" s="616"/>
      <c r="B1817" s="616"/>
    </row>
    <row r="1818" spans="1:2">
      <c r="A1818" s="616"/>
      <c r="B1818" s="616"/>
    </row>
    <row r="1819" spans="1:2">
      <c r="A1819" s="616"/>
      <c r="B1819" s="616"/>
    </row>
    <row r="1820" spans="1:2">
      <c r="A1820" s="616"/>
      <c r="B1820" s="616"/>
    </row>
    <row r="1821" spans="1:2">
      <c r="A1821" s="616"/>
      <c r="B1821" s="616"/>
    </row>
    <row r="1822" spans="1:2">
      <c r="A1822" s="616"/>
      <c r="B1822" s="616"/>
    </row>
    <row r="1823" spans="1:2">
      <c r="A1823" s="616"/>
      <c r="B1823" s="616"/>
    </row>
    <row r="1824" spans="1:2">
      <c r="A1824" s="616"/>
      <c r="B1824" s="616"/>
    </row>
    <row r="1825" spans="1:2">
      <c r="A1825" s="616"/>
      <c r="B1825" s="616"/>
    </row>
    <row r="1826" spans="1:2">
      <c r="A1826" s="616"/>
      <c r="B1826" s="616"/>
    </row>
    <row r="1827" spans="1:2">
      <c r="A1827" s="616"/>
      <c r="B1827" s="616"/>
    </row>
    <row r="1828" spans="1:2">
      <c r="A1828" s="616"/>
      <c r="B1828" s="616"/>
    </row>
    <row r="1829" spans="1:2">
      <c r="A1829" s="616"/>
      <c r="B1829" s="616"/>
    </row>
    <row r="1830" spans="1:2">
      <c r="A1830" s="616"/>
      <c r="B1830" s="616"/>
    </row>
    <row r="1831" spans="1:2">
      <c r="A1831" s="616"/>
      <c r="B1831" s="616"/>
    </row>
    <row r="1832" spans="1:2">
      <c r="A1832" s="616"/>
      <c r="B1832" s="616"/>
    </row>
    <row r="1833" spans="1:2">
      <c r="A1833" s="616"/>
      <c r="B1833" s="616"/>
    </row>
    <row r="1834" spans="1:2">
      <c r="A1834" s="616"/>
      <c r="B1834" s="616"/>
    </row>
    <row r="1835" spans="1:2">
      <c r="A1835" s="616"/>
      <c r="B1835" s="616"/>
    </row>
    <row r="1836" spans="1:2">
      <c r="A1836" s="616"/>
      <c r="B1836" s="616"/>
    </row>
    <row r="1837" spans="1:2">
      <c r="A1837" s="616"/>
      <c r="B1837" s="616"/>
    </row>
    <row r="1838" spans="1:2">
      <c r="A1838" s="616"/>
      <c r="B1838" s="616"/>
    </row>
    <row r="1839" spans="1:2">
      <c r="A1839" s="616"/>
      <c r="B1839" s="616"/>
    </row>
    <row r="1840" spans="1:2">
      <c r="A1840" s="616"/>
      <c r="B1840" s="616"/>
    </row>
    <row r="1841" spans="1:2">
      <c r="A1841" s="616"/>
      <c r="B1841" s="616"/>
    </row>
    <row r="1842" spans="1:2">
      <c r="A1842" s="616"/>
      <c r="B1842" s="616"/>
    </row>
    <row r="1843" spans="1:2">
      <c r="A1843" s="616"/>
      <c r="B1843" s="616"/>
    </row>
    <row r="1844" spans="1:2">
      <c r="A1844" s="616"/>
      <c r="B1844" s="616"/>
    </row>
    <row r="1845" spans="1:2">
      <c r="A1845" s="616"/>
      <c r="B1845" s="616"/>
    </row>
    <row r="1846" spans="1:2">
      <c r="A1846" s="616"/>
      <c r="B1846" s="616"/>
    </row>
    <row r="1847" spans="1:2">
      <c r="A1847" s="616"/>
      <c r="B1847" s="616"/>
    </row>
    <row r="1848" spans="1:2">
      <c r="A1848" s="616"/>
      <c r="B1848" s="616"/>
    </row>
    <row r="1849" spans="1:2">
      <c r="A1849" s="616"/>
      <c r="B1849" s="616"/>
    </row>
    <row r="1850" spans="1:2">
      <c r="A1850" s="616"/>
      <c r="B1850" s="616"/>
    </row>
    <row r="1851" spans="1:2">
      <c r="A1851" s="616"/>
      <c r="B1851" s="616"/>
    </row>
    <row r="1852" spans="1:2">
      <c r="A1852" s="616"/>
      <c r="B1852" s="616"/>
    </row>
    <row r="1853" spans="1:2">
      <c r="A1853" s="616"/>
      <c r="B1853" s="616"/>
    </row>
    <row r="1854" spans="1:2">
      <c r="A1854" s="616"/>
      <c r="B1854" s="616"/>
    </row>
    <row r="1855" spans="1:2">
      <c r="A1855" s="616"/>
      <c r="B1855" s="616"/>
    </row>
    <row r="1856" spans="1:2">
      <c r="A1856" s="616"/>
      <c r="B1856" s="616"/>
    </row>
    <row r="1857" spans="1:2">
      <c r="A1857" s="616"/>
      <c r="B1857" s="616"/>
    </row>
    <row r="1858" spans="1:2">
      <c r="A1858" s="616"/>
      <c r="B1858" s="616"/>
    </row>
    <row r="1859" spans="1:2">
      <c r="A1859" s="616"/>
      <c r="B1859" s="616"/>
    </row>
    <row r="1860" spans="1:2">
      <c r="A1860" s="616"/>
      <c r="B1860" s="616"/>
    </row>
    <row r="1861" spans="1:2">
      <c r="A1861" s="616"/>
      <c r="B1861" s="616"/>
    </row>
    <row r="1862" spans="1:2">
      <c r="A1862" s="616"/>
      <c r="B1862" s="616"/>
    </row>
    <row r="1863" spans="1:2">
      <c r="A1863" s="616"/>
      <c r="B1863" s="616"/>
    </row>
    <row r="1864" spans="1:2">
      <c r="A1864" s="616"/>
      <c r="B1864" s="616"/>
    </row>
    <row r="1865" spans="1:2">
      <c r="A1865" s="616"/>
      <c r="B1865" s="616"/>
    </row>
    <row r="1866" spans="1:2">
      <c r="A1866" s="616"/>
      <c r="B1866" s="616"/>
    </row>
    <row r="1867" spans="1:2">
      <c r="A1867" s="616"/>
      <c r="B1867" s="616"/>
    </row>
    <row r="1868" spans="1:2">
      <c r="A1868" s="616"/>
      <c r="B1868" s="616"/>
    </row>
    <row r="1869" spans="1:2">
      <c r="A1869" s="616"/>
      <c r="B1869" s="616"/>
    </row>
    <row r="1870" spans="1:2">
      <c r="A1870" s="616"/>
      <c r="B1870" s="616"/>
    </row>
    <row r="1871" spans="1:2">
      <c r="A1871" s="616"/>
      <c r="B1871" s="616"/>
    </row>
    <row r="1872" spans="1:2">
      <c r="A1872" s="616"/>
      <c r="B1872" s="616"/>
    </row>
    <row r="1873" spans="1:2">
      <c r="A1873" s="616"/>
      <c r="B1873" s="616"/>
    </row>
    <row r="1874" spans="1:2">
      <c r="A1874" s="616"/>
      <c r="B1874" s="616"/>
    </row>
    <row r="1875" spans="1:2">
      <c r="A1875" s="616"/>
      <c r="B1875" s="616"/>
    </row>
    <row r="1876" spans="1:2">
      <c r="A1876" s="616"/>
      <c r="B1876" s="616"/>
    </row>
    <row r="1877" spans="1:2">
      <c r="A1877" s="616"/>
      <c r="B1877" s="616"/>
    </row>
    <row r="1878" spans="1:2">
      <c r="A1878" s="616"/>
      <c r="B1878" s="616"/>
    </row>
    <row r="1879" spans="1:2">
      <c r="A1879" s="616"/>
      <c r="B1879" s="616"/>
    </row>
    <row r="1880" spans="1:2">
      <c r="A1880" s="616"/>
      <c r="B1880" s="616"/>
    </row>
    <row r="1881" spans="1:2">
      <c r="A1881" s="616"/>
      <c r="B1881" s="616"/>
    </row>
    <row r="1882" spans="1:2">
      <c r="A1882" s="616"/>
      <c r="B1882" s="616"/>
    </row>
    <row r="1883" spans="1:2">
      <c r="A1883" s="616"/>
      <c r="B1883" s="616"/>
    </row>
    <row r="1884" spans="1:2">
      <c r="A1884" s="616"/>
      <c r="B1884" s="616"/>
    </row>
    <row r="1885" spans="1:2">
      <c r="A1885" s="616"/>
      <c r="B1885" s="616"/>
    </row>
    <row r="1886" spans="1:2">
      <c r="A1886" s="616"/>
      <c r="B1886" s="616"/>
    </row>
    <row r="1887" spans="1:2">
      <c r="A1887" s="616"/>
      <c r="B1887" s="616"/>
    </row>
    <row r="1888" spans="1:2">
      <c r="A1888" s="616"/>
      <c r="B1888" s="616"/>
    </row>
    <row r="1889" spans="1:2">
      <c r="A1889" s="616"/>
      <c r="B1889" s="616"/>
    </row>
    <row r="1890" spans="1:2">
      <c r="A1890" s="616"/>
      <c r="B1890" s="616"/>
    </row>
    <row r="1891" spans="1:2">
      <c r="A1891" s="616"/>
      <c r="B1891" s="616"/>
    </row>
    <row r="1892" spans="1:2">
      <c r="A1892" s="616"/>
      <c r="B1892" s="616"/>
    </row>
    <row r="1893" spans="1:2">
      <c r="A1893" s="616"/>
      <c r="B1893" s="616"/>
    </row>
    <row r="1894" spans="1:2">
      <c r="A1894" s="616"/>
      <c r="B1894" s="616"/>
    </row>
    <row r="1895" spans="1:2">
      <c r="A1895" s="616"/>
      <c r="B1895" s="616"/>
    </row>
    <row r="1896" spans="1:2">
      <c r="A1896" s="616"/>
      <c r="B1896" s="616"/>
    </row>
    <row r="1897" spans="1:2">
      <c r="A1897" s="616"/>
      <c r="B1897" s="616"/>
    </row>
    <row r="1898" spans="1:2">
      <c r="A1898" s="616"/>
      <c r="B1898" s="616"/>
    </row>
    <row r="1899" spans="1:2">
      <c r="A1899" s="616"/>
      <c r="B1899" s="616"/>
    </row>
    <row r="1900" spans="1:2">
      <c r="A1900" s="616"/>
      <c r="B1900" s="616"/>
    </row>
    <row r="1901" spans="1:2">
      <c r="A1901" s="616"/>
      <c r="B1901" s="616"/>
    </row>
    <row r="1902" spans="1:2">
      <c r="A1902" s="616"/>
      <c r="B1902" s="616"/>
    </row>
    <row r="1903" spans="1:2">
      <c r="A1903" s="616"/>
      <c r="B1903" s="616"/>
    </row>
    <row r="1904" spans="1:2">
      <c r="A1904" s="616"/>
      <c r="B1904" s="616"/>
    </row>
    <row r="1905" spans="1:2">
      <c r="A1905" s="616"/>
      <c r="B1905" s="616"/>
    </row>
    <row r="1906" spans="1:2">
      <c r="A1906" s="616"/>
      <c r="B1906" s="616"/>
    </row>
    <row r="1907" spans="1:2">
      <c r="A1907" s="616"/>
      <c r="B1907" s="616"/>
    </row>
    <row r="1908" spans="1:2">
      <c r="A1908" s="616"/>
      <c r="B1908" s="616"/>
    </row>
    <row r="1909" spans="1:2">
      <c r="A1909" s="616"/>
      <c r="B1909" s="616"/>
    </row>
    <row r="1910" spans="1:2">
      <c r="A1910" s="616"/>
      <c r="B1910" s="616"/>
    </row>
    <row r="1911" spans="1:2">
      <c r="A1911" s="616"/>
      <c r="B1911" s="616"/>
    </row>
    <row r="1912" spans="1:2">
      <c r="A1912" s="616"/>
      <c r="B1912" s="616"/>
    </row>
    <row r="1913" spans="1:2">
      <c r="A1913" s="616"/>
      <c r="B1913" s="616"/>
    </row>
    <row r="1914" spans="1:2">
      <c r="A1914" s="616"/>
      <c r="B1914" s="616"/>
    </row>
    <row r="1915" spans="1:2">
      <c r="A1915" s="616"/>
      <c r="B1915" s="616"/>
    </row>
    <row r="1916" spans="1:2">
      <c r="A1916" s="616"/>
      <c r="B1916" s="616"/>
    </row>
    <row r="1917" spans="1:2">
      <c r="A1917" s="616"/>
      <c r="B1917" s="616"/>
    </row>
    <row r="1918" spans="1:2">
      <c r="A1918" s="616"/>
      <c r="B1918" s="616"/>
    </row>
    <row r="1919" spans="1:2">
      <c r="A1919" s="616"/>
      <c r="B1919" s="616"/>
    </row>
    <row r="1920" spans="1:2">
      <c r="A1920" s="616"/>
      <c r="B1920" s="616"/>
    </row>
    <row r="1921" spans="1:2">
      <c r="A1921" s="616"/>
      <c r="B1921" s="616"/>
    </row>
    <row r="1922" spans="1:2">
      <c r="A1922" s="616"/>
      <c r="B1922" s="616"/>
    </row>
    <row r="1923" spans="1:2">
      <c r="A1923" s="616"/>
      <c r="B1923" s="616"/>
    </row>
    <row r="1924" spans="1:2">
      <c r="A1924" s="616"/>
      <c r="B1924" s="616"/>
    </row>
    <row r="1925" spans="1:2">
      <c r="A1925" s="616"/>
      <c r="B1925" s="616"/>
    </row>
    <row r="1926" spans="1:2">
      <c r="A1926" s="616"/>
      <c r="B1926" s="616"/>
    </row>
    <row r="1927" spans="1:2">
      <c r="A1927" s="616"/>
      <c r="B1927" s="616"/>
    </row>
    <row r="1928" spans="1:2">
      <c r="A1928" s="616"/>
      <c r="B1928" s="616"/>
    </row>
    <row r="1929" spans="1:2">
      <c r="A1929" s="616"/>
      <c r="B1929" s="616"/>
    </row>
    <row r="1930" spans="1:2">
      <c r="A1930" s="616"/>
      <c r="B1930" s="616"/>
    </row>
    <row r="1931" spans="1:2">
      <c r="A1931" s="616"/>
      <c r="B1931" s="616"/>
    </row>
    <row r="1932" spans="1:2">
      <c r="A1932" s="616"/>
      <c r="B1932" s="616"/>
    </row>
    <row r="1933" spans="1:2">
      <c r="A1933" s="616"/>
      <c r="B1933" s="616"/>
    </row>
    <row r="1934" spans="1:2">
      <c r="A1934" s="616"/>
      <c r="B1934" s="616"/>
    </row>
    <row r="1935" spans="1:2">
      <c r="A1935" s="616"/>
      <c r="B1935" s="616"/>
    </row>
    <row r="1936" spans="1:2">
      <c r="A1936" s="616"/>
      <c r="B1936" s="616"/>
    </row>
    <row r="1937" spans="1:2">
      <c r="A1937" s="616"/>
      <c r="B1937" s="616"/>
    </row>
    <row r="1938" spans="1:2">
      <c r="A1938" s="616"/>
      <c r="B1938" s="616"/>
    </row>
    <row r="1939" spans="1:2">
      <c r="A1939" s="616"/>
      <c r="B1939" s="616"/>
    </row>
    <row r="1940" spans="1:2">
      <c r="A1940" s="616"/>
      <c r="B1940" s="616"/>
    </row>
    <row r="1941" spans="1:2">
      <c r="A1941" s="616"/>
      <c r="B1941" s="616"/>
    </row>
    <row r="1942" spans="1:2">
      <c r="A1942" s="616"/>
      <c r="B1942" s="616"/>
    </row>
    <row r="1943" spans="1:2">
      <c r="A1943" s="616"/>
      <c r="B1943" s="616"/>
    </row>
    <row r="1944" spans="1:2">
      <c r="A1944" s="616"/>
      <c r="B1944" s="616"/>
    </row>
    <row r="1945" spans="1:2">
      <c r="A1945" s="616"/>
      <c r="B1945" s="616"/>
    </row>
    <row r="1946" spans="1:2">
      <c r="A1946" s="616"/>
      <c r="B1946" s="616"/>
    </row>
    <row r="1947" spans="1:2">
      <c r="A1947" s="616"/>
      <c r="B1947" s="616"/>
    </row>
    <row r="1948" spans="1:2">
      <c r="A1948" s="616"/>
      <c r="B1948" s="616"/>
    </row>
    <row r="1949" spans="1:2">
      <c r="A1949" s="616"/>
      <c r="B1949" s="616"/>
    </row>
    <row r="1950" spans="1:2">
      <c r="A1950" s="616"/>
      <c r="B1950" s="616"/>
    </row>
    <row r="1951" spans="1:2">
      <c r="A1951" s="616"/>
      <c r="B1951" s="616"/>
    </row>
    <row r="1952" spans="1:2">
      <c r="A1952" s="616"/>
      <c r="B1952" s="616"/>
    </row>
    <row r="1953" spans="1:2">
      <c r="A1953" s="616"/>
      <c r="B1953" s="616"/>
    </row>
    <row r="1954" spans="1:2">
      <c r="A1954" s="616"/>
      <c r="B1954" s="616"/>
    </row>
    <row r="1955" spans="1:2">
      <c r="A1955" s="616"/>
      <c r="B1955" s="616"/>
    </row>
    <row r="1956" spans="1:2">
      <c r="A1956" s="616"/>
      <c r="B1956" s="616"/>
    </row>
    <row r="1957" spans="1:2">
      <c r="A1957" s="616"/>
      <c r="B1957" s="616"/>
    </row>
    <row r="1958" spans="1:2">
      <c r="A1958" s="616"/>
      <c r="B1958" s="616"/>
    </row>
    <row r="1959" spans="1:2">
      <c r="A1959" s="616"/>
      <c r="B1959" s="616"/>
    </row>
    <row r="1960" spans="1:2">
      <c r="A1960" s="616"/>
      <c r="B1960" s="616"/>
    </row>
    <row r="1961" spans="1:2">
      <c r="A1961" s="616"/>
      <c r="B1961" s="616"/>
    </row>
    <row r="1962" spans="1:2">
      <c r="A1962" s="616"/>
      <c r="B1962" s="616"/>
    </row>
    <row r="1963" spans="1:2">
      <c r="A1963" s="616"/>
      <c r="B1963" s="616"/>
    </row>
    <row r="1964" spans="1:2">
      <c r="A1964" s="616"/>
      <c r="B1964" s="616"/>
    </row>
    <row r="1965" spans="1:2">
      <c r="A1965" s="616"/>
      <c r="B1965" s="616"/>
    </row>
    <row r="1966" spans="1:2">
      <c r="A1966" s="616"/>
      <c r="B1966" s="616"/>
    </row>
    <row r="1967" spans="1:2">
      <c r="A1967" s="616"/>
      <c r="B1967" s="616"/>
    </row>
    <row r="1968" spans="1:2">
      <c r="A1968" s="616"/>
      <c r="B1968" s="616"/>
    </row>
    <row r="1969" spans="1:2">
      <c r="A1969" s="616"/>
      <c r="B1969" s="616"/>
    </row>
    <row r="1970" spans="1:2">
      <c r="A1970" s="616"/>
      <c r="B1970" s="616"/>
    </row>
    <row r="1971" spans="1:2">
      <c r="A1971" s="616"/>
      <c r="B1971" s="616"/>
    </row>
    <row r="1972" spans="1:2">
      <c r="A1972" s="616"/>
      <c r="B1972" s="616"/>
    </row>
    <row r="1973" spans="1:2">
      <c r="A1973" s="616"/>
      <c r="B1973" s="616"/>
    </row>
    <row r="1974" spans="1:2">
      <c r="A1974" s="616"/>
      <c r="B1974" s="616"/>
    </row>
    <row r="1975" spans="1:2">
      <c r="A1975" s="616"/>
      <c r="B1975" s="616"/>
    </row>
    <row r="1976" spans="1:2">
      <c r="A1976" s="616"/>
      <c r="B1976" s="616"/>
    </row>
    <row r="1977" spans="1:2">
      <c r="A1977" s="616"/>
      <c r="B1977" s="616"/>
    </row>
    <row r="1978" spans="1:2">
      <c r="A1978" s="616"/>
      <c r="B1978" s="616"/>
    </row>
    <row r="1979" spans="1:2">
      <c r="A1979" s="616"/>
      <c r="B1979" s="616"/>
    </row>
    <row r="1980" spans="1:2">
      <c r="A1980" s="616"/>
      <c r="B1980" s="616"/>
    </row>
    <row r="1981" spans="1:2">
      <c r="A1981" s="616"/>
      <c r="B1981" s="616"/>
    </row>
    <row r="1982" spans="1:2">
      <c r="A1982" s="616"/>
      <c r="B1982" s="616"/>
    </row>
    <row r="1983" spans="1:2">
      <c r="A1983" s="616"/>
      <c r="B1983" s="616"/>
    </row>
    <row r="1984" spans="1:2">
      <c r="A1984" s="616"/>
      <c r="B1984" s="616"/>
    </row>
    <row r="1985" spans="1:2">
      <c r="A1985" s="616"/>
      <c r="B1985" s="616"/>
    </row>
    <row r="1986" spans="1:2">
      <c r="A1986" s="616"/>
      <c r="B1986" s="616"/>
    </row>
    <row r="1987" spans="1:2">
      <c r="A1987" s="616"/>
      <c r="B1987" s="616"/>
    </row>
    <row r="1988" spans="1:2">
      <c r="A1988" s="616"/>
      <c r="B1988" s="616"/>
    </row>
    <row r="1989" spans="1:2">
      <c r="A1989" s="616"/>
      <c r="B1989" s="616"/>
    </row>
    <row r="1990" spans="1:2">
      <c r="A1990" s="616"/>
      <c r="B1990" s="616"/>
    </row>
    <row r="1991" spans="1:2">
      <c r="A1991" s="616"/>
      <c r="B1991" s="616"/>
    </row>
    <row r="1992" spans="1:2">
      <c r="A1992" s="616"/>
      <c r="B1992" s="616"/>
    </row>
    <row r="1993" spans="1:2">
      <c r="A1993" s="616"/>
      <c r="B1993" s="616"/>
    </row>
    <row r="1994" spans="1:2">
      <c r="A1994" s="616"/>
      <c r="B1994" s="616"/>
    </row>
    <row r="1995" spans="1:2">
      <c r="A1995" s="616"/>
      <c r="B1995" s="616"/>
    </row>
    <row r="1996" spans="1:2">
      <c r="A1996" s="616"/>
      <c r="B1996" s="616"/>
    </row>
    <row r="1997" spans="1:2">
      <c r="A1997" s="616"/>
      <c r="B1997" s="616"/>
    </row>
    <row r="1998" spans="1:2">
      <c r="A1998" s="616"/>
      <c r="B1998" s="616"/>
    </row>
    <row r="1999" spans="1:2">
      <c r="A1999" s="616"/>
      <c r="B1999" s="616"/>
    </row>
    <row r="2000" spans="1:2">
      <c r="A2000" s="616"/>
      <c r="B2000" s="616"/>
    </row>
    <row r="2001" spans="1:2">
      <c r="A2001" s="616"/>
      <c r="B2001" s="616"/>
    </row>
    <row r="2002" spans="1:2">
      <c r="A2002" s="616"/>
      <c r="B2002" s="616"/>
    </row>
    <row r="2003" spans="1:2">
      <c r="A2003" s="616"/>
      <c r="B2003" s="616"/>
    </row>
    <row r="2004" spans="1:2">
      <c r="A2004" s="616"/>
      <c r="B2004" s="616"/>
    </row>
    <row r="2005" spans="1:2">
      <c r="A2005" s="616"/>
      <c r="B2005" s="616"/>
    </row>
    <row r="2006" spans="1:2">
      <c r="A2006" s="616"/>
      <c r="B2006" s="616"/>
    </row>
    <row r="2007" spans="1:2">
      <c r="A2007" s="616"/>
      <c r="B2007" s="616"/>
    </row>
    <row r="2008" spans="1:2">
      <c r="A2008" s="616"/>
      <c r="B2008" s="616"/>
    </row>
    <row r="2009" spans="1:2">
      <c r="A2009" s="616"/>
      <c r="B2009" s="616"/>
    </row>
    <row r="2010" spans="1:2">
      <c r="A2010" s="616"/>
      <c r="B2010" s="616"/>
    </row>
    <row r="2011" spans="1:2">
      <c r="A2011" s="616"/>
      <c r="B2011" s="616"/>
    </row>
    <row r="2012" spans="1:2">
      <c r="A2012" s="616"/>
      <c r="B2012" s="616"/>
    </row>
    <row r="2013" spans="1:2">
      <c r="A2013" s="616"/>
      <c r="B2013" s="616"/>
    </row>
    <row r="2014" spans="1:2">
      <c r="A2014" s="616"/>
      <c r="B2014" s="616"/>
    </row>
    <row r="2015" spans="1:2">
      <c r="A2015" s="616"/>
      <c r="B2015" s="616"/>
    </row>
    <row r="2016" spans="1:2">
      <c r="A2016" s="616"/>
      <c r="B2016" s="616"/>
    </row>
    <row r="2017" spans="1:2">
      <c r="A2017" s="616"/>
      <c r="B2017" s="616"/>
    </row>
    <row r="2018" spans="1:2">
      <c r="A2018" s="616"/>
      <c r="B2018" s="616"/>
    </row>
    <row r="2019" spans="1:2">
      <c r="A2019" s="616"/>
      <c r="B2019" s="616"/>
    </row>
    <row r="2020" spans="1:2">
      <c r="A2020" s="616"/>
      <c r="B2020" s="616"/>
    </row>
    <row r="2021" spans="1:2">
      <c r="A2021" s="616"/>
      <c r="B2021" s="616"/>
    </row>
    <row r="2022" spans="1:2">
      <c r="A2022" s="616"/>
      <c r="B2022" s="616"/>
    </row>
    <row r="2023" spans="1:2">
      <c r="A2023" s="616"/>
      <c r="B2023" s="616"/>
    </row>
    <row r="2024" spans="1:2">
      <c r="A2024" s="616"/>
      <c r="B2024" s="616"/>
    </row>
    <row r="2025" spans="1:2">
      <c r="A2025" s="616"/>
      <c r="B2025" s="616"/>
    </row>
    <row r="2026" spans="1:2">
      <c r="A2026" s="616"/>
      <c r="B2026" s="616"/>
    </row>
    <row r="2027" spans="1:2">
      <c r="A2027" s="616"/>
      <c r="B2027" s="616"/>
    </row>
    <row r="2028" spans="1:2">
      <c r="A2028" s="616"/>
      <c r="B2028" s="616"/>
    </row>
    <row r="2029" spans="1:2">
      <c r="A2029" s="616"/>
      <c r="B2029" s="616"/>
    </row>
    <row r="2030" spans="1:2">
      <c r="A2030" s="616"/>
      <c r="B2030" s="616"/>
    </row>
    <row r="2031" spans="1:2">
      <c r="A2031" s="616"/>
      <c r="B2031" s="616"/>
    </row>
    <row r="2032" spans="1:2">
      <c r="A2032" s="616"/>
      <c r="B2032" s="616"/>
    </row>
    <row r="2033" spans="1:2">
      <c r="A2033" s="616"/>
      <c r="B2033" s="616"/>
    </row>
    <row r="2034" spans="1:2">
      <c r="A2034" s="616"/>
      <c r="B2034" s="616"/>
    </row>
    <row r="2035" spans="1:2">
      <c r="A2035" s="616"/>
      <c r="B2035" s="616"/>
    </row>
    <row r="2036" spans="1:2">
      <c r="A2036" s="616"/>
      <c r="B2036" s="616"/>
    </row>
    <row r="2037" spans="1:2">
      <c r="A2037" s="616"/>
      <c r="B2037" s="616"/>
    </row>
    <row r="2038" spans="1:2">
      <c r="A2038" s="616"/>
      <c r="B2038" s="616"/>
    </row>
    <row r="2039" spans="1:2">
      <c r="A2039" s="616"/>
      <c r="B2039" s="616"/>
    </row>
    <row r="2040" spans="1:2">
      <c r="A2040" s="616"/>
      <c r="B2040" s="616"/>
    </row>
    <row r="2041" spans="1:2">
      <c r="A2041" s="616"/>
      <c r="B2041" s="616"/>
    </row>
    <row r="2042" spans="1:2">
      <c r="A2042" s="616"/>
      <c r="B2042" s="616"/>
    </row>
    <row r="2043" spans="1:2">
      <c r="A2043" s="616"/>
      <c r="B2043" s="616"/>
    </row>
    <row r="2044" spans="1:2">
      <c r="A2044" s="616"/>
      <c r="B2044" s="616"/>
    </row>
    <row r="2045" spans="1:2">
      <c r="A2045" s="616"/>
      <c r="B2045" s="616"/>
    </row>
    <row r="2046" spans="1:2">
      <c r="A2046" s="616"/>
      <c r="B2046" s="616"/>
    </row>
    <row r="2047" spans="1:2">
      <c r="A2047" s="616"/>
      <c r="B2047" s="616"/>
    </row>
    <row r="2048" spans="1:2">
      <c r="A2048" s="616"/>
      <c r="B2048" s="616"/>
    </row>
    <row r="2049" spans="1:2">
      <c r="A2049" s="616"/>
      <c r="B2049" s="616"/>
    </row>
    <row r="2050" spans="1:2">
      <c r="A2050" s="616"/>
      <c r="B2050" s="616"/>
    </row>
    <row r="2051" spans="1:2">
      <c r="A2051" s="616"/>
      <c r="B2051" s="616"/>
    </row>
    <row r="2052" spans="1:2">
      <c r="A2052" s="616"/>
      <c r="B2052" s="616"/>
    </row>
    <row r="2053" spans="1:2">
      <c r="A2053" s="616"/>
      <c r="B2053" s="616"/>
    </row>
    <row r="2054" spans="1:2">
      <c r="A2054" s="616"/>
      <c r="B2054" s="616"/>
    </row>
    <row r="2055" spans="1:2">
      <c r="A2055" s="616"/>
      <c r="B2055" s="616"/>
    </row>
    <row r="2056" spans="1:2">
      <c r="A2056" s="616"/>
      <c r="B2056" s="616"/>
    </row>
    <row r="2057" spans="1:2">
      <c r="A2057" s="616"/>
      <c r="B2057" s="616"/>
    </row>
    <row r="2058" spans="1:2">
      <c r="A2058" s="616"/>
      <c r="B2058" s="616"/>
    </row>
    <row r="2059" spans="1:2">
      <c r="A2059" s="616"/>
      <c r="B2059" s="616"/>
    </row>
    <row r="2060" spans="1:2">
      <c r="A2060" s="616"/>
      <c r="B2060" s="616"/>
    </row>
    <row r="2061" spans="1:2">
      <c r="A2061" s="616"/>
      <c r="B2061" s="616"/>
    </row>
    <row r="2062" spans="1:2">
      <c r="A2062" s="616"/>
      <c r="B2062" s="616"/>
    </row>
    <row r="2063" spans="1:2">
      <c r="A2063" s="616"/>
      <c r="B2063" s="616"/>
    </row>
    <row r="2064" spans="1:2">
      <c r="A2064" s="616"/>
      <c r="B2064" s="616"/>
    </row>
    <row r="2065" spans="1:2">
      <c r="A2065" s="616"/>
      <c r="B2065" s="616"/>
    </row>
    <row r="2066" spans="1:2">
      <c r="A2066" s="616"/>
      <c r="B2066" s="616"/>
    </row>
    <row r="2067" spans="1:2">
      <c r="A2067" s="616"/>
      <c r="B2067" s="616"/>
    </row>
    <row r="2068" spans="1:2">
      <c r="A2068" s="616"/>
      <c r="B2068" s="616"/>
    </row>
    <row r="2069" spans="1:2">
      <c r="A2069" s="616"/>
      <c r="B2069" s="616"/>
    </row>
    <row r="2070" spans="1:2">
      <c r="A2070" s="616"/>
      <c r="B2070" s="616"/>
    </row>
    <row r="2071" spans="1:2">
      <c r="A2071" s="616"/>
      <c r="B2071" s="616"/>
    </row>
    <row r="2072" spans="1:2">
      <c r="A2072" s="616"/>
      <c r="B2072" s="616"/>
    </row>
    <row r="2073" spans="1:2">
      <c r="A2073" s="616"/>
      <c r="B2073" s="616"/>
    </row>
    <row r="2074" spans="1:2">
      <c r="A2074" s="616"/>
      <c r="B2074" s="616"/>
    </row>
    <row r="2075" spans="1:2">
      <c r="A2075" s="616"/>
      <c r="B2075" s="616"/>
    </row>
    <row r="2076" spans="1:2">
      <c r="A2076" s="616"/>
      <c r="B2076" s="616"/>
    </row>
    <row r="2077" spans="1:2">
      <c r="A2077" s="616"/>
      <c r="B2077" s="616"/>
    </row>
    <row r="2078" spans="1:2">
      <c r="A2078" s="616"/>
      <c r="B2078" s="616"/>
    </row>
    <row r="2079" spans="1:2">
      <c r="A2079" s="616"/>
      <c r="B2079" s="616"/>
    </row>
    <row r="2080" spans="1:2">
      <c r="A2080" s="616"/>
      <c r="B2080" s="616"/>
    </row>
    <row r="2081" spans="1:2">
      <c r="A2081" s="616"/>
      <c r="B2081" s="616"/>
    </row>
    <row r="2082" spans="1:2">
      <c r="A2082" s="616"/>
      <c r="B2082" s="616"/>
    </row>
    <row r="2083" spans="1:2">
      <c r="A2083" s="616"/>
      <c r="B2083" s="616"/>
    </row>
    <row r="2084" spans="1:2">
      <c r="A2084" s="616"/>
      <c r="B2084" s="616"/>
    </row>
    <row r="2085" spans="1:2">
      <c r="A2085" s="616"/>
      <c r="B2085" s="616"/>
    </row>
    <row r="2086" spans="1:2">
      <c r="A2086" s="616"/>
      <c r="B2086" s="616"/>
    </row>
    <row r="2087" spans="1:2">
      <c r="A2087" s="616"/>
      <c r="B2087" s="616"/>
    </row>
    <row r="2088" spans="1:2">
      <c r="A2088" s="616"/>
      <c r="B2088" s="616"/>
    </row>
    <row r="2089" spans="1:2">
      <c r="A2089" s="616"/>
      <c r="B2089" s="616"/>
    </row>
    <row r="2090" spans="1:2">
      <c r="A2090" s="616"/>
      <c r="B2090" s="616"/>
    </row>
    <row r="2091" spans="1:2">
      <c r="A2091" s="616"/>
      <c r="B2091" s="616"/>
    </row>
    <row r="2092" spans="1:2">
      <c r="A2092" s="616"/>
      <c r="B2092" s="616"/>
    </row>
    <row r="2093" spans="1:2">
      <c r="A2093" s="616"/>
      <c r="B2093" s="616"/>
    </row>
    <row r="2094" spans="1:2">
      <c r="A2094" s="616"/>
      <c r="B2094" s="616"/>
    </row>
    <row r="2095" spans="1:2">
      <c r="A2095" s="616"/>
      <c r="B2095" s="616"/>
    </row>
    <row r="2096" spans="1:2">
      <c r="A2096" s="616"/>
      <c r="B2096" s="616"/>
    </row>
    <row r="2097" spans="1:2">
      <c r="A2097" s="616"/>
      <c r="B2097" s="616"/>
    </row>
    <row r="2098" spans="1:2">
      <c r="A2098" s="616"/>
      <c r="B2098" s="616"/>
    </row>
    <row r="2099" spans="1:2">
      <c r="A2099" s="616"/>
      <c r="B2099" s="616"/>
    </row>
    <row r="2100" spans="1:2">
      <c r="A2100" s="616"/>
      <c r="B2100" s="616"/>
    </row>
    <row r="2101" spans="1:2">
      <c r="A2101" s="616"/>
      <c r="B2101" s="616"/>
    </row>
    <row r="2102" spans="1:2">
      <c r="A2102" s="616"/>
      <c r="B2102" s="616"/>
    </row>
    <row r="2103" spans="1:2">
      <c r="A2103" s="616"/>
      <c r="B2103" s="616"/>
    </row>
    <row r="2104" spans="1:2">
      <c r="A2104" s="616"/>
      <c r="B2104" s="616"/>
    </row>
    <row r="2105" spans="1:2">
      <c r="A2105" s="616"/>
      <c r="B2105" s="616"/>
    </row>
    <row r="2106" spans="1:2">
      <c r="A2106" s="616"/>
      <c r="B2106" s="616"/>
    </row>
    <row r="2107" spans="1:2">
      <c r="A2107" s="616"/>
      <c r="B2107" s="616"/>
    </row>
    <row r="2108" spans="1:2">
      <c r="A2108" s="616"/>
      <c r="B2108" s="616"/>
    </row>
    <row r="2109" spans="1:2">
      <c r="A2109" s="616"/>
      <c r="B2109" s="616"/>
    </row>
    <row r="2110" spans="1:2">
      <c r="A2110" s="616"/>
      <c r="B2110" s="616"/>
    </row>
    <row r="2111" spans="1:2">
      <c r="A2111" s="616"/>
      <c r="B2111" s="616"/>
    </row>
    <row r="2112" spans="1:2">
      <c r="A2112" s="616"/>
      <c r="B2112" s="616"/>
    </row>
    <row r="2113" spans="1:2">
      <c r="A2113" s="616"/>
      <c r="B2113" s="616"/>
    </row>
    <row r="2114" spans="1:2">
      <c r="A2114" s="616"/>
      <c r="B2114" s="616"/>
    </row>
    <row r="2115" spans="1:2">
      <c r="A2115" s="616"/>
      <c r="B2115" s="616"/>
    </row>
    <row r="2116" spans="1:2">
      <c r="A2116" s="616"/>
      <c r="B2116" s="616"/>
    </row>
    <row r="2117" spans="1:2">
      <c r="A2117" s="616"/>
      <c r="B2117" s="616"/>
    </row>
    <row r="2118" spans="1:2">
      <c r="A2118" s="616"/>
      <c r="B2118" s="616"/>
    </row>
    <row r="2119" spans="1:2">
      <c r="A2119" s="616"/>
      <c r="B2119" s="616"/>
    </row>
    <row r="2120" spans="1:2">
      <c r="A2120" s="616"/>
      <c r="B2120" s="616"/>
    </row>
    <row r="2121" spans="1:2">
      <c r="A2121" s="616"/>
      <c r="B2121" s="616"/>
    </row>
    <row r="2122" spans="1:2">
      <c r="A2122" s="616"/>
      <c r="B2122" s="616"/>
    </row>
    <row r="2123" spans="1:2">
      <c r="A2123" s="616"/>
      <c r="B2123" s="616"/>
    </row>
    <row r="2124" spans="1:2">
      <c r="A2124" s="616"/>
      <c r="B2124" s="616"/>
    </row>
    <row r="2125" spans="1:2">
      <c r="A2125" s="616"/>
      <c r="B2125" s="616"/>
    </row>
    <row r="2126" spans="1:2">
      <c r="A2126" s="616"/>
      <c r="B2126" s="616"/>
    </row>
    <row r="2127" spans="1:2">
      <c r="A2127" s="616"/>
      <c r="B2127" s="616"/>
    </row>
    <row r="2128" spans="1:2">
      <c r="A2128" s="616"/>
      <c r="B2128" s="616"/>
    </row>
    <row r="2129" spans="1:2">
      <c r="A2129" s="616"/>
      <c r="B2129" s="616"/>
    </row>
    <row r="2130" spans="1:2">
      <c r="A2130" s="616"/>
      <c r="B2130" s="616"/>
    </row>
    <row r="2131" spans="1:2">
      <c r="A2131" s="616"/>
      <c r="B2131" s="616"/>
    </row>
    <row r="2132" spans="1:2">
      <c r="A2132" s="616"/>
      <c r="B2132" s="616"/>
    </row>
    <row r="2133" spans="1:2">
      <c r="A2133" s="616"/>
      <c r="B2133" s="616"/>
    </row>
    <row r="2134" spans="1:2">
      <c r="A2134" s="616"/>
      <c r="B2134" s="616"/>
    </row>
    <row r="2135" spans="1:2">
      <c r="A2135" s="616"/>
      <c r="B2135" s="616"/>
    </row>
    <row r="2136" spans="1:2">
      <c r="A2136" s="616"/>
      <c r="B2136" s="616"/>
    </row>
    <row r="2137" spans="1:2">
      <c r="A2137" s="616"/>
      <c r="B2137" s="616"/>
    </row>
    <row r="2138" spans="1:2">
      <c r="A2138" s="616"/>
      <c r="B2138" s="616"/>
    </row>
    <row r="2139" spans="1:2">
      <c r="A2139" s="616"/>
      <c r="B2139" s="616"/>
    </row>
    <row r="2140" spans="1:2">
      <c r="A2140" s="616"/>
      <c r="B2140" s="616"/>
    </row>
    <row r="2141" spans="1:2">
      <c r="A2141" s="616"/>
      <c r="B2141" s="616"/>
    </row>
    <row r="2142" spans="1:2">
      <c r="A2142" s="616"/>
      <c r="B2142" s="616"/>
    </row>
    <row r="2143" spans="1:2">
      <c r="A2143" s="616"/>
      <c r="B2143" s="616"/>
    </row>
    <row r="2144" spans="1:2">
      <c r="A2144" s="616"/>
      <c r="B2144" s="616"/>
    </row>
    <row r="2145" spans="1:2">
      <c r="A2145" s="616"/>
      <c r="B2145" s="616"/>
    </row>
    <row r="2146" spans="1:2">
      <c r="A2146" s="616"/>
      <c r="B2146" s="616"/>
    </row>
    <row r="2147" spans="1:2">
      <c r="A2147" s="616"/>
      <c r="B2147" s="616"/>
    </row>
    <row r="2148" spans="1:2">
      <c r="A2148" s="616"/>
      <c r="B2148" s="616"/>
    </row>
    <row r="2149" spans="1:2">
      <c r="A2149" s="616"/>
      <c r="B2149" s="616"/>
    </row>
    <row r="2150" spans="1:2">
      <c r="A2150" s="616"/>
      <c r="B2150" s="616"/>
    </row>
    <row r="2151" spans="1:2">
      <c r="A2151" s="616"/>
      <c r="B2151" s="616"/>
    </row>
    <row r="2152" spans="1:2">
      <c r="A2152" s="616"/>
      <c r="B2152" s="616"/>
    </row>
    <row r="2153" spans="1:2">
      <c r="A2153" s="616"/>
      <c r="B2153" s="616"/>
    </row>
    <row r="2154" spans="1:2">
      <c r="A2154" s="616"/>
      <c r="B2154" s="616"/>
    </row>
    <row r="2155" spans="1:2">
      <c r="A2155" s="616"/>
      <c r="B2155" s="616"/>
    </row>
    <row r="2156" spans="1:2">
      <c r="A2156" s="616"/>
      <c r="B2156" s="616"/>
    </row>
    <row r="2157" spans="1:2">
      <c r="A2157" s="616"/>
      <c r="B2157" s="616"/>
    </row>
    <row r="2158" spans="1:2">
      <c r="A2158" s="616"/>
      <c r="B2158" s="616"/>
    </row>
    <row r="2159" spans="1:2">
      <c r="A2159" s="616"/>
      <c r="B2159" s="616"/>
    </row>
    <row r="2160" spans="1:2">
      <c r="A2160" s="616"/>
      <c r="B2160" s="616"/>
    </row>
    <row r="2161" spans="1:2">
      <c r="A2161" s="616"/>
      <c r="B2161" s="616"/>
    </row>
    <row r="2162" spans="1:2">
      <c r="A2162" s="616"/>
      <c r="B2162" s="616"/>
    </row>
    <row r="2163" spans="1:2">
      <c r="A2163" s="616"/>
      <c r="B2163" s="616"/>
    </row>
    <row r="2164" spans="1:2">
      <c r="A2164" s="616"/>
      <c r="B2164" s="616"/>
    </row>
    <row r="2165" spans="1:2">
      <c r="A2165" s="616"/>
      <c r="B2165" s="616"/>
    </row>
    <row r="2166" spans="1:2">
      <c r="A2166" s="616"/>
      <c r="B2166" s="616"/>
    </row>
    <row r="2167" spans="1:2">
      <c r="A2167" s="616"/>
      <c r="B2167" s="616"/>
    </row>
    <row r="2168" spans="1:2">
      <c r="A2168" s="616"/>
      <c r="B2168" s="616"/>
    </row>
    <row r="2169" spans="1:2">
      <c r="A2169" s="616"/>
      <c r="B2169" s="616"/>
    </row>
    <row r="2170" spans="1:2">
      <c r="A2170" s="616"/>
      <c r="B2170" s="616"/>
    </row>
    <row r="2171" spans="1:2">
      <c r="A2171" s="616"/>
      <c r="B2171" s="616"/>
    </row>
    <row r="2172" spans="1:2">
      <c r="A2172" s="616"/>
      <c r="B2172" s="616"/>
    </row>
    <row r="2173" spans="1:2">
      <c r="A2173" s="616"/>
      <c r="B2173" s="616"/>
    </row>
    <row r="2174" spans="1:2">
      <c r="A2174" s="616"/>
      <c r="B2174" s="616"/>
    </row>
    <row r="2175" spans="1:2">
      <c r="A2175" s="616"/>
      <c r="B2175" s="616"/>
    </row>
    <row r="2176" spans="1:2">
      <c r="A2176" s="616"/>
      <c r="B2176" s="616"/>
    </row>
    <row r="2177" spans="1:2">
      <c r="A2177" s="616"/>
      <c r="B2177" s="616"/>
    </row>
    <row r="2178" spans="1:2">
      <c r="A2178" s="616"/>
      <c r="B2178" s="616"/>
    </row>
    <row r="2179" spans="1:2">
      <c r="A2179" s="616"/>
      <c r="B2179" s="616"/>
    </row>
    <row r="2180" spans="1:2">
      <c r="A2180" s="616"/>
      <c r="B2180" s="616"/>
    </row>
    <row r="2181" spans="1:2">
      <c r="A2181" s="616"/>
      <c r="B2181" s="616"/>
    </row>
    <row r="2182" spans="1:2">
      <c r="A2182" s="616"/>
      <c r="B2182" s="616"/>
    </row>
    <row r="2183" spans="1:2">
      <c r="A2183" s="616"/>
      <c r="B2183" s="616"/>
    </row>
    <row r="2184" spans="1:2">
      <c r="A2184" s="616"/>
      <c r="B2184" s="616"/>
    </row>
    <row r="2185" spans="1:2">
      <c r="A2185" s="616"/>
      <c r="B2185" s="616"/>
    </row>
    <row r="2186" spans="1:2">
      <c r="A2186" s="616"/>
      <c r="B2186" s="616"/>
    </row>
    <row r="2187" spans="1:2">
      <c r="A2187" s="616"/>
      <c r="B2187" s="616"/>
    </row>
    <row r="2188" spans="1:2">
      <c r="A2188" s="616"/>
      <c r="B2188" s="616"/>
    </row>
    <row r="2189" spans="1:2">
      <c r="A2189" s="616"/>
      <c r="B2189" s="616"/>
    </row>
    <row r="2190" spans="1:2">
      <c r="A2190" s="616"/>
      <c r="B2190" s="616"/>
    </row>
    <row r="2191" spans="1:2">
      <c r="A2191" s="616"/>
      <c r="B2191" s="616"/>
    </row>
    <row r="2192" spans="1:2">
      <c r="A2192" s="616"/>
      <c r="B2192" s="616"/>
    </row>
    <row r="2193" spans="1:2">
      <c r="A2193" s="616"/>
      <c r="B2193" s="616"/>
    </row>
    <row r="2194" spans="1:2">
      <c r="A2194" s="616"/>
      <c r="B2194" s="616"/>
    </row>
    <row r="2195" spans="1:2">
      <c r="A2195" s="616"/>
      <c r="B2195" s="616"/>
    </row>
    <row r="2196" spans="1:2">
      <c r="A2196" s="616"/>
      <c r="B2196" s="616"/>
    </row>
    <row r="2197" spans="1:2">
      <c r="A2197" s="616"/>
      <c r="B2197" s="616"/>
    </row>
    <row r="2198" spans="1:2">
      <c r="A2198" s="616"/>
      <c r="B2198" s="616"/>
    </row>
    <row r="2199" spans="1:2">
      <c r="A2199" s="616"/>
      <c r="B2199" s="616"/>
    </row>
    <row r="2200" spans="1:2">
      <c r="A2200" s="616"/>
      <c r="B2200" s="616"/>
    </row>
    <row r="2201" spans="1:2">
      <c r="A2201" s="616"/>
      <c r="B2201" s="616"/>
    </row>
    <row r="2202" spans="1:2">
      <c r="A2202" s="616"/>
      <c r="B2202" s="616"/>
    </row>
    <row r="2203" spans="1:2">
      <c r="A2203" s="616"/>
      <c r="B2203" s="616"/>
    </row>
    <row r="2204" spans="1:2">
      <c r="A2204" s="616"/>
      <c r="B2204" s="616"/>
    </row>
    <row r="2205" spans="1:2">
      <c r="A2205" s="616"/>
      <c r="B2205" s="616"/>
    </row>
    <row r="2206" spans="1:2">
      <c r="A2206" s="616"/>
      <c r="B2206" s="616"/>
    </row>
    <row r="2207" spans="1:2">
      <c r="A2207" s="616"/>
      <c r="B2207" s="616"/>
    </row>
    <row r="2208" spans="1:2">
      <c r="A2208" s="616"/>
      <c r="B2208" s="616"/>
    </row>
    <row r="2209" spans="1:2">
      <c r="A2209" s="616"/>
      <c r="B2209" s="616"/>
    </row>
    <row r="2210" spans="1:2">
      <c r="A2210" s="616"/>
      <c r="B2210" s="616"/>
    </row>
    <row r="2211" spans="1:2">
      <c r="A2211" s="616"/>
      <c r="B2211" s="616"/>
    </row>
    <row r="2212" spans="1:2">
      <c r="A2212" s="616"/>
      <c r="B2212" s="616"/>
    </row>
    <row r="2213" spans="1:2">
      <c r="A2213" s="616"/>
      <c r="B2213" s="616"/>
    </row>
    <row r="2214" spans="1:2">
      <c r="A2214" s="616"/>
      <c r="B2214" s="616"/>
    </row>
    <row r="2215" spans="1:2">
      <c r="A2215" s="616"/>
      <c r="B2215" s="616"/>
    </row>
    <row r="2216" spans="1:2">
      <c r="A2216" s="616"/>
      <c r="B2216" s="616"/>
    </row>
    <row r="2217" spans="1:2">
      <c r="A2217" s="616"/>
      <c r="B2217" s="616"/>
    </row>
    <row r="2218" spans="1:2">
      <c r="A2218" s="616"/>
      <c r="B2218" s="616"/>
    </row>
    <row r="2219" spans="1:2">
      <c r="A2219" s="616"/>
      <c r="B2219" s="616"/>
    </row>
    <row r="2220" spans="1:2">
      <c r="A2220" s="616"/>
      <c r="B2220" s="616"/>
    </row>
    <row r="2221" spans="1:2">
      <c r="A2221" s="616"/>
      <c r="B2221" s="616"/>
    </row>
    <row r="2222" spans="1:2">
      <c r="A2222" s="616"/>
      <c r="B2222" s="616"/>
    </row>
    <row r="2223" spans="1:2">
      <c r="A2223" s="616"/>
      <c r="B2223" s="616"/>
    </row>
    <row r="2224" spans="1:2">
      <c r="A2224" s="616"/>
      <c r="B2224" s="616"/>
    </row>
    <row r="2225" spans="1:2">
      <c r="A2225" s="616"/>
      <c r="B2225" s="616"/>
    </row>
    <row r="2226" spans="1:2">
      <c r="A2226" s="616"/>
      <c r="B2226" s="616"/>
    </row>
    <row r="2227" spans="1:2">
      <c r="A2227" s="616"/>
      <c r="B2227" s="616"/>
    </row>
    <row r="2228" spans="1:2">
      <c r="A2228" s="616"/>
      <c r="B2228" s="616"/>
    </row>
    <row r="2229" spans="1:2">
      <c r="A2229" s="616"/>
      <c r="B2229" s="616"/>
    </row>
    <row r="2230" spans="1:2">
      <c r="A2230" s="616"/>
      <c r="B2230" s="616"/>
    </row>
    <row r="2231" spans="1:2">
      <c r="A2231" s="616"/>
      <c r="B2231" s="616"/>
    </row>
    <row r="2232" spans="1:2">
      <c r="A2232" s="616"/>
      <c r="B2232" s="616"/>
    </row>
    <row r="2233" spans="1:2">
      <c r="A2233" s="616"/>
      <c r="B2233" s="616"/>
    </row>
    <row r="2234" spans="1:2">
      <c r="A2234" s="616"/>
      <c r="B2234" s="616"/>
    </row>
    <row r="2235" spans="1:2">
      <c r="A2235" s="616"/>
      <c r="B2235" s="616"/>
    </row>
    <row r="2236" spans="1:2">
      <c r="A2236" s="616"/>
      <c r="B2236" s="616"/>
    </row>
    <row r="2237" spans="1:2">
      <c r="A2237" s="616"/>
      <c r="B2237" s="616"/>
    </row>
    <row r="2238" spans="1:2">
      <c r="A2238" s="616"/>
      <c r="B2238" s="616"/>
    </row>
    <row r="2239" spans="1:2">
      <c r="A2239" s="616"/>
      <c r="B2239" s="616"/>
    </row>
    <row r="2240" spans="1:2">
      <c r="A2240" s="616"/>
      <c r="B2240" s="616"/>
    </row>
    <row r="2241" spans="1:2">
      <c r="A2241" s="616"/>
      <c r="B2241" s="616"/>
    </row>
    <row r="2242" spans="1:2">
      <c r="A2242" s="616"/>
      <c r="B2242" s="616"/>
    </row>
    <row r="2243" spans="1:2">
      <c r="A2243" s="616"/>
      <c r="B2243" s="616"/>
    </row>
    <row r="2244" spans="1:2">
      <c r="A2244" s="616"/>
      <c r="B2244" s="616"/>
    </row>
    <row r="2245" spans="1:2">
      <c r="A2245" s="616"/>
      <c r="B2245" s="616"/>
    </row>
    <row r="2246" spans="1:2">
      <c r="A2246" s="616"/>
      <c r="B2246" s="616"/>
    </row>
    <row r="2247" spans="1:2">
      <c r="A2247" s="616"/>
      <c r="B2247" s="616"/>
    </row>
    <row r="2248" spans="1:2">
      <c r="A2248" s="616"/>
      <c r="B2248" s="616"/>
    </row>
    <row r="2249" spans="1:2">
      <c r="A2249" s="616"/>
      <c r="B2249" s="616"/>
    </row>
    <row r="2250" spans="1:2">
      <c r="A2250" s="616"/>
      <c r="B2250" s="616"/>
    </row>
    <row r="2251" spans="1:2">
      <c r="A2251" s="616"/>
      <c r="B2251" s="616"/>
    </row>
    <row r="2252" spans="1:2">
      <c r="A2252" s="616"/>
      <c r="B2252" s="616"/>
    </row>
    <row r="2253" spans="1:2">
      <c r="A2253" s="616"/>
      <c r="B2253" s="616"/>
    </row>
    <row r="2254" spans="1:2">
      <c r="A2254" s="616"/>
      <c r="B2254" s="616"/>
    </row>
    <row r="2255" spans="1:2">
      <c r="A2255" s="616"/>
      <c r="B2255" s="616"/>
    </row>
    <row r="2256" spans="1:2">
      <c r="A2256" s="616"/>
      <c r="B2256" s="616"/>
    </row>
    <row r="2257" spans="1:2">
      <c r="A2257" s="616"/>
      <c r="B2257" s="616"/>
    </row>
    <row r="2258" spans="1:2">
      <c r="A2258" s="616"/>
      <c r="B2258" s="616"/>
    </row>
    <row r="2259" spans="1:2">
      <c r="A2259" s="616"/>
      <c r="B2259" s="616"/>
    </row>
    <row r="2260" spans="1:2">
      <c r="A2260" s="616"/>
      <c r="B2260" s="616"/>
    </row>
    <row r="2261" spans="1:2">
      <c r="A2261" s="616"/>
      <c r="B2261" s="616"/>
    </row>
    <row r="2262" spans="1:2">
      <c r="A2262" s="616"/>
      <c r="B2262" s="616"/>
    </row>
    <row r="2263" spans="1:2">
      <c r="A2263" s="616"/>
      <c r="B2263" s="616"/>
    </row>
    <row r="2264" spans="1:2">
      <c r="A2264" s="616"/>
      <c r="B2264" s="616"/>
    </row>
    <row r="2265" spans="1:2">
      <c r="A2265" s="616"/>
      <c r="B2265" s="616"/>
    </row>
    <row r="2266" spans="1:2">
      <c r="A2266" s="616"/>
      <c r="B2266" s="616"/>
    </row>
    <row r="2267" spans="1:2">
      <c r="A2267" s="616"/>
      <c r="B2267" s="616"/>
    </row>
    <row r="2268" spans="1:2">
      <c r="A2268" s="616"/>
      <c r="B2268" s="616"/>
    </row>
    <row r="2269" spans="1:2">
      <c r="A2269" s="616"/>
      <c r="B2269" s="616"/>
    </row>
    <row r="2270" spans="1:2">
      <c r="A2270" s="616"/>
      <c r="B2270" s="616"/>
    </row>
    <row r="2271" spans="1:2">
      <c r="A2271" s="616"/>
      <c r="B2271" s="616"/>
    </row>
    <row r="2272" spans="1:2">
      <c r="A2272" s="616"/>
      <c r="B2272" s="616"/>
    </row>
    <row r="2273" spans="1:2">
      <c r="A2273" s="616"/>
      <c r="B2273" s="616"/>
    </row>
    <row r="2274" spans="1:2">
      <c r="A2274" s="616"/>
      <c r="B2274" s="616"/>
    </row>
    <row r="2275" spans="1:2">
      <c r="A2275" s="616"/>
      <c r="B2275" s="616"/>
    </row>
    <row r="2276" spans="1:2">
      <c r="A2276" s="616"/>
      <c r="B2276" s="616"/>
    </row>
    <row r="2277" spans="1:2">
      <c r="A2277" s="616"/>
      <c r="B2277" s="616"/>
    </row>
    <row r="2278" spans="1:2">
      <c r="A2278" s="616"/>
      <c r="B2278" s="616"/>
    </row>
    <row r="2279" spans="1:2">
      <c r="A2279" s="616"/>
      <c r="B2279" s="616"/>
    </row>
    <row r="2280" spans="1:2">
      <c r="A2280" s="616"/>
      <c r="B2280" s="616"/>
    </row>
    <row r="2281" spans="1:2">
      <c r="A2281" s="616"/>
      <c r="B2281" s="616"/>
    </row>
    <row r="2282" spans="1:2">
      <c r="A2282" s="616"/>
      <c r="B2282" s="616"/>
    </row>
    <row r="2283" spans="1:2">
      <c r="A2283" s="616"/>
      <c r="B2283" s="616"/>
    </row>
    <row r="2284" spans="1:2">
      <c r="A2284" s="616"/>
      <c r="B2284" s="616"/>
    </row>
    <row r="2285" spans="1:2">
      <c r="A2285" s="616"/>
      <c r="B2285" s="616"/>
    </row>
    <row r="2286" spans="1:2">
      <c r="A2286" s="616"/>
      <c r="B2286" s="616"/>
    </row>
    <row r="2287" spans="1:2">
      <c r="A2287" s="616"/>
      <c r="B2287" s="616"/>
    </row>
    <row r="2288" spans="1:2">
      <c r="A2288" s="616"/>
      <c r="B2288" s="616"/>
    </row>
    <row r="2289" spans="1:2">
      <c r="A2289" s="616"/>
      <c r="B2289" s="616"/>
    </row>
    <row r="2290" spans="1:2">
      <c r="A2290" s="616"/>
      <c r="B2290" s="616"/>
    </row>
    <row r="2291" spans="1:2">
      <c r="A2291" s="616"/>
      <c r="B2291" s="616"/>
    </row>
    <row r="2292" spans="1:2">
      <c r="A2292" s="616"/>
      <c r="B2292" s="616"/>
    </row>
    <row r="2293" spans="1:2">
      <c r="A2293" s="616"/>
      <c r="B2293" s="616"/>
    </row>
    <row r="2294" spans="1:2">
      <c r="A2294" s="616"/>
      <c r="B2294" s="616"/>
    </row>
    <row r="2295" spans="1:2">
      <c r="A2295" s="616"/>
      <c r="B2295" s="616"/>
    </row>
    <row r="2296" spans="1:2">
      <c r="A2296" s="616"/>
      <c r="B2296" s="616"/>
    </row>
    <row r="2297" spans="1:2">
      <c r="A2297" s="616"/>
      <c r="B2297" s="616"/>
    </row>
    <row r="2298" spans="1:2">
      <c r="A2298" s="616"/>
      <c r="B2298" s="616"/>
    </row>
    <row r="2299" spans="1:2">
      <c r="A2299" s="616"/>
      <c r="B2299" s="616"/>
    </row>
    <row r="2300" spans="1:2">
      <c r="A2300" s="616"/>
      <c r="B2300" s="616"/>
    </row>
    <row r="2301" spans="1:2">
      <c r="A2301" s="616"/>
      <c r="B2301" s="616"/>
    </row>
    <row r="2302" spans="1:2">
      <c r="A2302" s="616"/>
      <c r="B2302" s="616"/>
    </row>
    <row r="2303" spans="1:2">
      <c r="A2303" s="616"/>
      <c r="B2303" s="616"/>
    </row>
    <row r="2304" spans="1:2">
      <c r="A2304" s="616"/>
      <c r="B2304" s="616"/>
    </row>
    <row r="2305" spans="1:2">
      <c r="A2305" s="616"/>
      <c r="B2305" s="616"/>
    </row>
    <row r="2306" spans="1:2">
      <c r="A2306" s="616"/>
      <c r="B2306" s="616"/>
    </row>
    <row r="2307" spans="1:2">
      <c r="A2307" s="616"/>
      <c r="B2307" s="616"/>
    </row>
    <row r="2308" spans="1:2">
      <c r="A2308" s="616"/>
      <c r="B2308" s="616"/>
    </row>
    <row r="2309" spans="1:2">
      <c r="A2309" s="616"/>
      <c r="B2309" s="616"/>
    </row>
    <row r="2310" spans="1:2">
      <c r="A2310" s="616"/>
      <c r="B2310" s="616"/>
    </row>
    <row r="2311" spans="1:2">
      <c r="A2311" s="616"/>
      <c r="B2311" s="616"/>
    </row>
    <row r="2312" spans="1:2">
      <c r="A2312" s="616"/>
      <c r="B2312" s="616"/>
    </row>
    <row r="2313" spans="1:2">
      <c r="A2313" s="616"/>
      <c r="B2313" s="616"/>
    </row>
    <row r="2314" spans="1:2">
      <c r="A2314" s="616"/>
      <c r="B2314" s="616"/>
    </row>
    <row r="2315" spans="1:2">
      <c r="A2315" s="616"/>
      <c r="B2315" s="616"/>
    </row>
    <row r="2316" spans="1:2">
      <c r="A2316" s="616"/>
      <c r="B2316" s="616"/>
    </row>
    <row r="2317" spans="1:2">
      <c r="A2317" s="616"/>
      <c r="B2317" s="616"/>
    </row>
    <row r="2318" spans="1:2">
      <c r="A2318" s="616"/>
      <c r="B2318" s="616"/>
    </row>
    <row r="2319" spans="1:2">
      <c r="A2319" s="616"/>
      <c r="B2319" s="616"/>
    </row>
    <row r="2320" spans="1:2">
      <c r="A2320" s="616"/>
      <c r="B2320" s="616"/>
    </row>
    <row r="2321" spans="1:2">
      <c r="A2321" s="616"/>
      <c r="B2321" s="616"/>
    </row>
    <row r="2322" spans="1:2">
      <c r="A2322" s="616"/>
      <c r="B2322" s="616"/>
    </row>
    <row r="2323" spans="1:2">
      <c r="A2323" s="616"/>
      <c r="B2323" s="616"/>
    </row>
    <row r="2324" spans="1:2">
      <c r="A2324" s="616"/>
      <c r="B2324" s="616"/>
    </row>
    <row r="2325" spans="1:2">
      <c r="A2325" s="616"/>
      <c r="B2325" s="616"/>
    </row>
    <row r="2326" spans="1:2">
      <c r="A2326" s="616"/>
      <c r="B2326" s="616"/>
    </row>
    <row r="2327" spans="1:2">
      <c r="A2327" s="616"/>
      <c r="B2327" s="616"/>
    </row>
    <row r="2328" spans="1:2">
      <c r="A2328" s="616"/>
      <c r="B2328" s="616"/>
    </row>
    <row r="2329" spans="1:2">
      <c r="A2329" s="616"/>
      <c r="B2329" s="616"/>
    </row>
    <row r="2330" spans="1:2">
      <c r="A2330" s="616"/>
      <c r="B2330" s="616"/>
    </row>
    <row r="2331" spans="1:2">
      <c r="A2331" s="616"/>
      <c r="B2331" s="616"/>
    </row>
    <row r="2332" spans="1:2">
      <c r="A2332" s="616"/>
      <c r="B2332" s="616"/>
    </row>
    <row r="2333" spans="1:2">
      <c r="A2333" s="616"/>
      <c r="B2333" s="616"/>
    </row>
    <row r="2334" spans="1:2">
      <c r="A2334" s="616"/>
      <c r="B2334" s="616"/>
    </row>
    <row r="2335" spans="1:2">
      <c r="A2335" s="616"/>
      <c r="B2335" s="616"/>
    </row>
    <row r="2336" spans="1:2">
      <c r="A2336" s="616"/>
      <c r="B2336" s="616"/>
    </row>
    <row r="2337" spans="1:2">
      <c r="A2337" s="616"/>
      <c r="B2337" s="616"/>
    </row>
    <row r="2338" spans="1:2">
      <c r="A2338" s="616"/>
      <c r="B2338" s="616"/>
    </row>
    <row r="2339" spans="1:2">
      <c r="A2339" s="616"/>
      <c r="B2339" s="616"/>
    </row>
    <row r="2340" spans="1:2">
      <c r="A2340" s="616"/>
      <c r="B2340" s="616"/>
    </row>
    <row r="2341" spans="1:2">
      <c r="A2341" s="616"/>
      <c r="B2341" s="616"/>
    </row>
    <row r="2342" spans="1:2">
      <c r="A2342" s="616"/>
      <c r="B2342" s="616"/>
    </row>
    <row r="2343" spans="1:2">
      <c r="A2343" s="616"/>
      <c r="B2343" s="616"/>
    </row>
    <row r="2344" spans="1:2">
      <c r="A2344" s="616"/>
      <c r="B2344" s="616"/>
    </row>
    <row r="2345" spans="1:2">
      <c r="A2345" s="616"/>
      <c r="B2345" s="616"/>
    </row>
    <row r="2346" spans="1:2">
      <c r="A2346" s="616"/>
      <c r="B2346" s="616"/>
    </row>
    <row r="2347" spans="1:2">
      <c r="A2347" s="616"/>
      <c r="B2347" s="616"/>
    </row>
    <row r="2348" spans="1:2">
      <c r="A2348" s="616"/>
      <c r="B2348" s="616"/>
    </row>
    <row r="2349" spans="1:2">
      <c r="A2349" s="616"/>
      <c r="B2349" s="616"/>
    </row>
    <row r="2350" spans="1:2">
      <c r="A2350" s="616"/>
      <c r="B2350" s="616"/>
    </row>
    <row r="2351" spans="1:2">
      <c r="A2351" s="616"/>
      <c r="B2351" s="616"/>
    </row>
    <row r="2352" spans="1:2">
      <c r="A2352" s="616"/>
      <c r="B2352" s="616"/>
    </row>
    <row r="2353" spans="1:2">
      <c r="A2353" s="616"/>
      <c r="B2353" s="616"/>
    </row>
    <row r="2354" spans="1:2">
      <c r="A2354" s="616"/>
      <c r="B2354" s="616"/>
    </row>
    <row r="2355" spans="1:2">
      <c r="A2355" s="616"/>
      <c r="B2355" s="616"/>
    </row>
    <row r="2356" spans="1:2">
      <c r="A2356" s="616"/>
      <c r="B2356" s="616"/>
    </row>
    <row r="2357" spans="1:2">
      <c r="A2357" s="616"/>
      <c r="B2357" s="616"/>
    </row>
    <row r="2358" spans="1:2">
      <c r="A2358" s="616"/>
      <c r="B2358" s="616"/>
    </row>
    <row r="2359" spans="1:2">
      <c r="A2359" s="616"/>
      <c r="B2359" s="616"/>
    </row>
    <row r="2360" spans="1:2">
      <c r="A2360" s="616"/>
      <c r="B2360" s="616"/>
    </row>
    <row r="2361" spans="1:2">
      <c r="A2361" s="616"/>
      <c r="B2361" s="616"/>
    </row>
    <row r="2362" spans="1:2">
      <c r="A2362" s="616"/>
      <c r="B2362" s="616"/>
    </row>
    <row r="2363" spans="1:2">
      <c r="A2363" s="616"/>
      <c r="B2363" s="616"/>
    </row>
    <row r="2364" spans="1:2">
      <c r="A2364" s="616"/>
      <c r="B2364" s="616"/>
    </row>
    <row r="2365" spans="1:2">
      <c r="A2365" s="616"/>
      <c r="B2365" s="616"/>
    </row>
    <row r="2366" spans="1:2">
      <c r="A2366" s="616"/>
      <c r="B2366" s="616"/>
    </row>
    <row r="2367" spans="1:2">
      <c r="A2367" s="616"/>
      <c r="B2367" s="616"/>
    </row>
    <row r="2368" spans="1:2">
      <c r="A2368" s="616"/>
      <c r="B2368" s="616"/>
    </row>
    <row r="2369" spans="1:2">
      <c r="A2369" s="616"/>
      <c r="B2369" s="616"/>
    </row>
    <row r="2370" spans="1:2">
      <c r="A2370" s="616"/>
      <c r="B2370" s="616"/>
    </row>
    <row r="2371" spans="1:2">
      <c r="A2371" s="616"/>
      <c r="B2371" s="616"/>
    </row>
    <row r="2372" spans="1:2">
      <c r="A2372" s="616"/>
      <c r="B2372" s="616"/>
    </row>
    <row r="2373" spans="1:2">
      <c r="A2373" s="616"/>
      <c r="B2373" s="616"/>
    </row>
    <row r="2374" spans="1:2">
      <c r="A2374" s="616"/>
      <c r="B2374" s="616"/>
    </row>
    <row r="2375" spans="1:2">
      <c r="A2375" s="616"/>
      <c r="B2375" s="616"/>
    </row>
    <row r="2376" spans="1:2">
      <c r="A2376" s="616"/>
      <c r="B2376" s="616"/>
    </row>
    <row r="2377" spans="1:2">
      <c r="A2377" s="616"/>
      <c r="B2377" s="616"/>
    </row>
    <row r="2378" spans="1:2">
      <c r="A2378" s="616"/>
      <c r="B2378" s="616"/>
    </row>
    <row r="2379" spans="1:2">
      <c r="A2379" s="616"/>
      <c r="B2379" s="616"/>
    </row>
    <row r="2380" spans="1:2">
      <c r="A2380" s="616"/>
      <c r="B2380" s="616"/>
    </row>
    <row r="2381" spans="1:2">
      <c r="A2381" s="616"/>
      <c r="B2381" s="616"/>
    </row>
    <row r="2382" spans="1:2">
      <c r="A2382" s="616"/>
      <c r="B2382" s="616"/>
    </row>
    <row r="2383" spans="1:2">
      <c r="A2383" s="616"/>
      <c r="B2383" s="616"/>
    </row>
    <row r="2384" spans="1:2">
      <c r="A2384" s="616"/>
      <c r="B2384" s="616"/>
    </row>
    <row r="2385" spans="1:2">
      <c r="A2385" s="616"/>
      <c r="B2385" s="616"/>
    </row>
    <row r="2386" spans="1:2">
      <c r="A2386" s="616"/>
      <c r="B2386" s="616"/>
    </row>
    <row r="2387" spans="1:2">
      <c r="A2387" s="616"/>
      <c r="B2387" s="616"/>
    </row>
    <row r="2388" spans="1:2">
      <c r="A2388" s="616"/>
      <c r="B2388" s="616"/>
    </row>
    <row r="2389" spans="1:2">
      <c r="A2389" s="616"/>
      <c r="B2389" s="616"/>
    </row>
    <row r="2390" spans="1:2">
      <c r="A2390" s="616"/>
      <c r="B2390" s="616"/>
    </row>
    <row r="2391" spans="1:2">
      <c r="A2391" s="616"/>
      <c r="B2391" s="616"/>
    </row>
    <row r="2392" spans="1:2">
      <c r="A2392" s="616"/>
      <c r="B2392" s="616"/>
    </row>
    <row r="2393" spans="1:2">
      <c r="A2393" s="616"/>
      <c r="B2393" s="616"/>
    </row>
    <row r="2394" spans="1:2">
      <c r="A2394" s="616"/>
      <c r="B2394" s="616"/>
    </row>
    <row r="2395" spans="1:2">
      <c r="A2395" s="616"/>
      <c r="B2395" s="616"/>
    </row>
    <row r="2396" spans="1:2">
      <c r="A2396" s="616"/>
      <c r="B2396" s="616"/>
    </row>
    <row r="2397" spans="1:2">
      <c r="A2397" s="616"/>
      <c r="B2397" s="616"/>
    </row>
    <row r="2398" spans="1:2">
      <c r="A2398" s="616"/>
      <c r="B2398" s="616"/>
    </row>
    <row r="2399" spans="1:2">
      <c r="A2399" s="616"/>
      <c r="B2399" s="616"/>
    </row>
    <row r="2400" spans="1:2">
      <c r="A2400" s="616"/>
      <c r="B2400" s="616"/>
    </row>
    <row r="2401" spans="1:2">
      <c r="A2401" s="616"/>
      <c r="B2401" s="616"/>
    </row>
    <row r="2402" spans="1:2">
      <c r="A2402" s="616"/>
      <c r="B2402" s="616"/>
    </row>
    <row r="2403" spans="1:2">
      <c r="A2403" s="616"/>
      <c r="B2403" s="616"/>
    </row>
    <row r="2404" spans="1:2">
      <c r="A2404" s="616"/>
      <c r="B2404" s="616"/>
    </row>
    <row r="2405" spans="1:2">
      <c r="A2405" s="616"/>
      <c r="B2405" s="616"/>
    </row>
    <row r="2406" spans="1:2">
      <c r="A2406" s="616"/>
      <c r="B2406" s="616"/>
    </row>
    <row r="2407" spans="1:2">
      <c r="A2407" s="616"/>
      <c r="B2407" s="616"/>
    </row>
    <row r="2408" spans="1:2">
      <c r="A2408" s="616"/>
      <c r="B2408" s="616"/>
    </row>
    <row r="2409" spans="1:2">
      <c r="A2409" s="616"/>
      <c r="B2409" s="616"/>
    </row>
    <row r="2410" spans="1:2">
      <c r="A2410" s="616"/>
      <c r="B2410" s="616"/>
    </row>
    <row r="2411" spans="1:2">
      <c r="A2411" s="616"/>
      <c r="B2411" s="616"/>
    </row>
    <row r="2412" spans="1:2">
      <c r="A2412" s="616"/>
      <c r="B2412" s="616"/>
    </row>
    <row r="2413" spans="1:2">
      <c r="A2413" s="616"/>
      <c r="B2413" s="616"/>
    </row>
    <row r="2414" spans="1:2">
      <c r="A2414" s="616"/>
      <c r="B2414" s="616"/>
    </row>
    <row r="2415" spans="1:2">
      <c r="A2415" s="616"/>
      <c r="B2415" s="616"/>
    </row>
    <row r="2416" spans="1:2">
      <c r="A2416" s="616"/>
      <c r="B2416" s="616"/>
    </row>
    <row r="2417" spans="1:2">
      <c r="A2417" s="616"/>
      <c r="B2417" s="616"/>
    </row>
    <row r="2418" spans="1:2">
      <c r="A2418" s="616"/>
      <c r="B2418" s="616"/>
    </row>
    <row r="2419" spans="1:2">
      <c r="A2419" s="616"/>
      <c r="B2419" s="616"/>
    </row>
    <row r="2420" spans="1:2">
      <c r="A2420" s="616"/>
      <c r="B2420" s="616"/>
    </row>
    <row r="2421" spans="1:2">
      <c r="A2421" s="616"/>
      <c r="B2421" s="616"/>
    </row>
    <row r="2422" spans="1:2">
      <c r="A2422" s="616"/>
      <c r="B2422" s="616"/>
    </row>
    <row r="2423" spans="1:2">
      <c r="A2423" s="616"/>
      <c r="B2423" s="616"/>
    </row>
    <row r="2424" spans="1:2">
      <c r="A2424" s="616"/>
      <c r="B2424" s="616"/>
    </row>
    <row r="2425" spans="1:2">
      <c r="A2425" s="616"/>
      <c r="B2425" s="616"/>
    </row>
    <row r="2426" spans="1:2">
      <c r="A2426" s="616"/>
      <c r="B2426" s="616"/>
    </row>
    <row r="2427" spans="1:2">
      <c r="A2427" s="616"/>
      <c r="B2427" s="616"/>
    </row>
    <row r="2428" spans="1:2">
      <c r="A2428" s="616"/>
      <c r="B2428" s="616"/>
    </row>
    <row r="2429" spans="1:2">
      <c r="A2429" s="616"/>
      <c r="B2429" s="616"/>
    </row>
    <row r="2430" spans="1:2">
      <c r="A2430" s="616"/>
      <c r="B2430" s="616"/>
    </row>
    <row r="2431" spans="1:2">
      <c r="A2431" s="616"/>
      <c r="B2431" s="616"/>
    </row>
    <row r="2432" spans="1:2">
      <c r="A2432" s="616"/>
      <c r="B2432" s="616"/>
    </row>
    <row r="2433" spans="1:2">
      <c r="A2433" s="616"/>
      <c r="B2433" s="616"/>
    </row>
    <row r="2434" spans="1:2">
      <c r="A2434" s="616"/>
      <c r="B2434" s="616"/>
    </row>
    <row r="2435" spans="1:2">
      <c r="A2435" s="616"/>
      <c r="B2435" s="616"/>
    </row>
    <row r="2436" spans="1:2">
      <c r="A2436" s="616"/>
      <c r="B2436" s="616"/>
    </row>
    <row r="2437" spans="1:2">
      <c r="A2437" s="616"/>
      <c r="B2437" s="616"/>
    </row>
    <row r="2438" spans="1:2">
      <c r="A2438" s="616"/>
      <c r="B2438" s="616"/>
    </row>
    <row r="2439" spans="1:2">
      <c r="A2439" s="616"/>
      <c r="B2439" s="616"/>
    </row>
    <row r="2440" spans="1:2">
      <c r="A2440" s="616"/>
      <c r="B2440" s="616"/>
    </row>
    <row r="2441" spans="1:2">
      <c r="A2441" s="616"/>
      <c r="B2441" s="616"/>
    </row>
    <row r="2442" spans="1:2">
      <c r="A2442" s="616"/>
      <c r="B2442" s="616"/>
    </row>
    <row r="2443" spans="1:2">
      <c r="A2443" s="616"/>
      <c r="B2443" s="616"/>
    </row>
    <row r="2444" spans="1:2">
      <c r="A2444" s="616"/>
      <c r="B2444" s="616"/>
    </row>
    <row r="2445" spans="1:2">
      <c r="A2445" s="616"/>
      <c r="B2445" s="616"/>
    </row>
    <row r="2446" spans="1:2">
      <c r="A2446" s="616"/>
      <c r="B2446" s="616"/>
    </row>
    <row r="2447" spans="1:2">
      <c r="A2447" s="616"/>
      <c r="B2447" s="616"/>
    </row>
    <row r="2448" spans="1:2">
      <c r="A2448" s="616"/>
      <c r="B2448" s="616"/>
    </row>
    <row r="2449" spans="1:2">
      <c r="A2449" s="616"/>
      <c r="B2449" s="616"/>
    </row>
    <row r="2450" spans="1:2">
      <c r="A2450" s="616"/>
      <c r="B2450" s="616"/>
    </row>
    <row r="2451" spans="1:2">
      <c r="A2451" s="616"/>
      <c r="B2451" s="616"/>
    </row>
    <row r="2452" spans="1:2">
      <c r="A2452" s="616"/>
      <c r="B2452" s="616"/>
    </row>
    <row r="2453" spans="1:2">
      <c r="A2453" s="616"/>
      <c r="B2453" s="616"/>
    </row>
    <row r="2454" spans="1:2">
      <c r="A2454" s="616"/>
      <c r="B2454" s="616"/>
    </row>
    <row r="2455" spans="1:2">
      <c r="A2455" s="616"/>
      <c r="B2455" s="616"/>
    </row>
    <row r="2456" spans="1:2">
      <c r="A2456" s="616"/>
      <c r="B2456" s="616"/>
    </row>
    <row r="2457" spans="1:2">
      <c r="A2457" s="616"/>
      <c r="B2457" s="616"/>
    </row>
    <row r="2458" spans="1:2">
      <c r="A2458" s="616"/>
      <c r="B2458" s="616"/>
    </row>
    <row r="2459" spans="1:2">
      <c r="A2459" s="616"/>
      <c r="B2459" s="616"/>
    </row>
    <row r="2460" spans="1:2">
      <c r="A2460" s="616"/>
      <c r="B2460" s="616"/>
    </row>
    <row r="2461" spans="1:2">
      <c r="A2461" s="616"/>
      <c r="B2461" s="616"/>
    </row>
    <row r="2462" spans="1:2">
      <c r="A2462" s="616"/>
      <c r="B2462" s="616"/>
    </row>
    <row r="2463" spans="1:2">
      <c r="A2463" s="616"/>
      <c r="B2463" s="616"/>
    </row>
    <row r="2464" spans="1:2">
      <c r="A2464" s="616"/>
      <c r="B2464" s="616"/>
    </row>
    <row r="2465" spans="1:2">
      <c r="A2465" s="616"/>
      <c r="B2465" s="616"/>
    </row>
    <row r="2466" spans="1:2">
      <c r="A2466" s="616"/>
      <c r="B2466" s="616"/>
    </row>
    <row r="2467" spans="1:2">
      <c r="A2467" s="616"/>
      <c r="B2467" s="616"/>
    </row>
    <row r="2468" spans="1:2">
      <c r="A2468" s="616"/>
      <c r="B2468" s="616"/>
    </row>
    <row r="2469" spans="1:2">
      <c r="A2469" s="616"/>
      <c r="B2469" s="616"/>
    </row>
    <row r="2470" spans="1:2">
      <c r="A2470" s="616"/>
      <c r="B2470" s="616"/>
    </row>
    <row r="2471" spans="1:2">
      <c r="A2471" s="616"/>
      <c r="B2471" s="616"/>
    </row>
    <row r="2472" spans="1:2">
      <c r="A2472" s="616"/>
      <c r="B2472" s="616"/>
    </row>
    <row r="2473" spans="1:2">
      <c r="A2473" s="616"/>
      <c r="B2473" s="616"/>
    </row>
    <row r="2474" spans="1:2">
      <c r="A2474" s="616"/>
      <c r="B2474" s="616"/>
    </row>
    <row r="2475" spans="1:2">
      <c r="A2475" s="616"/>
      <c r="B2475" s="616"/>
    </row>
    <row r="2476" spans="1:2">
      <c r="A2476" s="616"/>
      <c r="B2476" s="616"/>
    </row>
    <row r="2477" spans="1:2">
      <c r="A2477" s="616"/>
      <c r="B2477" s="616"/>
    </row>
    <row r="2478" spans="1:2">
      <c r="A2478" s="616"/>
      <c r="B2478" s="616"/>
    </row>
    <row r="2479" spans="1:2">
      <c r="A2479" s="616"/>
      <c r="B2479" s="616"/>
    </row>
    <row r="2480" spans="1:2">
      <c r="A2480" s="616"/>
      <c r="B2480" s="616"/>
    </row>
    <row r="2481" spans="1:2">
      <c r="A2481" s="616"/>
      <c r="B2481" s="616"/>
    </row>
    <row r="2482" spans="1:2">
      <c r="A2482" s="616"/>
      <c r="B2482" s="616"/>
    </row>
    <row r="2483" spans="1:2">
      <c r="A2483" s="616"/>
      <c r="B2483" s="616"/>
    </row>
    <row r="2484" spans="1:2">
      <c r="A2484" s="616"/>
      <c r="B2484" s="616"/>
    </row>
    <row r="2485" spans="1:2">
      <c r="A2485" s="616"/>
      <c r="B2485" s="616"/>
    </row>
    <row r="2486" spans="1:2">
      <c r="A2486" s="616"/>
      <c r="B2486" s="616"/>
    </row>
    <row r="2487" spans="1:2">
      <c r="A2487" s="616"/>
      <c r="B2487" s="616"/>
    </row>
    <row r="2488" spans="1:2">
      <c r="A2488" s="616"/>
      <c r="B2488" s="616"/>
    </row>
    <row r="2489" spans="1:2">
      <c r="A2489" s="616"/>
      <c r="B2489" s="616"/>
    </row>
    <row r="2490" spans="1:2">
      <c r="A2490" s="616"/>
      <c r="B2490" s="616"/>
    </row>
    <row r="2491" spans="1:2">
      <c r="A2491" s="616"/>
      <c r="B2491" s="616"/>
    </row>
    <row r="2492" spans="1:2">
      <c r="A2492" s="616"/>
      <c r="B2492" s="616"/>
    </row>
    <row r="2493" spans="1:2">
      <c r="A2493" s="616"/>
      <c r="B2493" s="616"/>
    </row>
    <row r="2494" spans="1:2">
      <c r="A2494" s="616"/>
      <c r="B2494" s="616"/>
    </row>
    <row r="2495" spans="1:2">
      <c r="A2495" s="616"/>
      <c r="B2495" s="616"/>
    </row>
    <row r="2496" spans="1:2">
      <c r="A2496" s="616"/>
      <c r="B2496" s="616"/>
    </row>
    <row r="2497" spans="1:2">
      <c r="A2497" s="616"/>
      <c r="B2497" s="616"/>
    </row>
    <row r="2498" spans="1:2">
      <c r="A2498" s="616"/>
      <c r="B2498" s="616"/>
    </row>
    <row r="2499" spans="1:2">
      <c r="A2499" s="616"/>
      <c r="B2499" s="616"/>
    </row>
    <row r="2500" spans="1:2">
      <c r="A2500" s="616"/>
      <c r="B2500" s="616"/>
    </row>
    <row r="2501" spans="1:2">
      <c r="A2501" s="616"/>
      <c r="B2501" s="616"/>
    </row>
    <row r="2502" spans="1:2">
      <c r="A2502" s="616"/>
      <c r="B2502" s="616"/>
    </row>
    <row r="2503" spans="1:2">
      <c r="A2503" s="616"/>
      <c r="B2503" s="616"/>
    </row>
    <row r="2504" spans="1:2">
      <c r="A2504" s="616"/>
      <c r="B2504" s="616"/>
    </row>
    <row r="2505" spans="1:2">
      <c r="A2505" s="616"/>
      <c r="B2505" s="616"/>
    </row>
    <row r="2506" spans="1:2">
      <c r="A2506" s="616"/>
      <c r="B2506" s="616"/>
    </row>
    <row r="2507" spans="1:2">
      <c r="A2507" s="616"/>
      <c r="B2507" s="616"/>
    </row>
    <row r="2508" spans="1:2">
      <c r="A2508" s="616"/>
      <c r="B2508" s="616"/>
    </row>
    <row r="2509" spans="1:2">
      <c r="A2509" s="616"/>
      <c r="B2509" s="616"/>
    </row>
    <row r="2510" spans="1:2">
      <c r="A2510" s="616"/>
      <c r="B2510" s="616"/>
    </row>
    <row r="2511" spans="1:2">
      <c r="A2511" s="616"/>
      <c r="B2511" s="616"/>
    </row>
    <row r="2512" spans="1:2">
      <c r="A2512" s="616"/>
      <c r="B2512" s="616"/>
    </row>
    <row r="2513" spans="1:2">
      <c r="A2513" s="616"/>
      <c r="B2513" s="616"/>
    </row>
    <row r="2514" spans="1:2">
      <c r="A2514" s="616"/>
      <c r="B2514" s="616"/>
    </row>
    <row r="2515" spans="1:2">
      <c r="A2515" s="616"/>
      <c r="B2515" s="616"/>
    </row>
    <row r="2516" spans="1:2">
      <c r="A2516" s="616"/>
      <c r="B2516" s="616"/>
    </row>
    <row r="2517" spans="1:2">
      <c r="A2517" s="616"/>
      <c r="B2517" s="616"/>
    </row>
    <row r="2518" spans="1:2">
      <c r="A2518" s="616"/>
      <c r="B2518" s="616"/>
    </row>
    <row r="2519" spans="1:2">
      <c r="A2519" s="616"/>
      <c r="B2519" s="616"/>
    </row>
    <row r="2520" spans="1:2">
      <c r="A2520" s="616"/>
      <c r="B2520" s="616"/>
    </row>
    <row r="2521" spans="1:2">
      <c r="A2521" s="616"/>
      <c r="B2521" s="616"/>
    </row>
    <row r="2522" spans="1:2">
      <c r="A2522" s="616"/>
      <c r="B2522" s="616"/>
    </row>
    <row r="2523" spans="1:2">
      <c r="A2523" s="616"/>
      <c r="B2523" s="616"/>
    </row>
    <row r="2524" spans="1:2">
      <c r="A2524" s="616"/>
      <c r="B2524" s="616"/>
    </row>
    <row r="2525" spans="1:2">
      <c r="A2525" s="616"/>
      <c r="B2525" s="616"/>
    </row>
    <row r="2526" spans="1:2">
      <c r="A2526" s="616"/>
      <c r="B2526" s="616"/>
    </row>
    <row r="2527" spans="1:2">
      <c r="A2527" s="616"/>
      <c r="B2527" s="616"/>
    </row>
    <row r="2528" spans="1:2">
      <c r="A2528" s="616"/>
      <c r="B2528" s="616"/>
    </row>
    <row r="2529" spans="1:2">
      <c r="A2529" s="616"/>
      <c r="B2529" s="616"/>
    </row>
    <row r="2530" spans="1:2">
      <c r="A2530" s="616"/>
      <c r="B2530" s="616"/>
    </row>
    <row r="2531" spans="1:2">
      <c r="A2531" s="616"/>
      <c r="B2531" s="616"/>
    </row>
    <row r="2532" spans="1:2">
      <c r="A2532" s="616"/>
      <c r="B2532" s="616"/>
    </row>
    <row r="2533" spans="1:2">
      <c r="A2533" s="616"/>
      <c r="B2533" s="616"/>
    </row>
    <row r="2534" spans="1:2">
      <c r="A2534" s="616"/>
      <c r="B2534" s="616"/>
    </row>
    <row r="2535" spans="1:2">
      <c r="A2535" s="616"/>
      <c r="B2535" s="616"/>
    </row>
    <row r="2536" spans="1:2">
      <c r="A2536" s="616"/>
      <c r="B2536" s="616"/>
    </row>
    <row r="2537" spans="1:2">
      <c r="A2537" s="616"/>
      <c r="B2537" s="616"/>
    </row>
    <row r="2538" spans="1:2">
      <c r="A2538" s="616"/>
      <c r="B2538" s="616"/>
    </row>
    <row r="2539" spans="1:2">
      <c r="A2539" s="616"/>
      <c r="B2539" s="616"/>
    </row>
    <row r="2540" spans="1:2">
      <c r="A2540" s="616"/>
      <c r="B2540" s="616"/>
    </row>
    <row r="2541" spans="1:2">
      <c r="A2541" s="616"/>
      <c r="B2541" s="616"/>
    </row>
    <row r="2542" spans="1:2">
      <c r="A2542" s="616"/>
      <c r="B2542" s="616"/>
    </row>
    <row r="2543" spans="1:2">
      <c r="A2543" s="616"/>
      <c r="B2543" s="616"/>
    </row>
    <row r="2544" spans="1:2">
      <c r="A2544" s="616"/>
      <c r="B2544" s="616"/>
    </row>
    <row r="2545" spans="1:2">
      <c r="A2545" s="616"/>
      <c r="B2545" s="616"/>
    </row>
    <row r="2546" spans="1:2">
      <c r="A2546" s="616"/>
      <c r="B2546" s="616"/>
    </row>
    <row r="2547" spans="1:2">
      <c r="A2547" s="616"/>
      <c r="B2547" s="616"/>
    </row>
    <row r="2548" spans="1:2">
      <c r="A2548" s="616"/>
      <c r="B2548" s="616"/>
    </row>
    <row r="2549" spans="1:2">
      <c r="A2549" s="616"/>
      <c r="B2549" s="616"/>
    </row>
    <row r="2550" spans="1:2">
      <c r="A2550" s="616"/>
      <c r="B2550" s="616"/>
    </row>
    <row r="2551" spans="1:2">
      <c r="A2551" s="616"/>
      <c r="B2551" s="616"/>
    </row>
    <row r="2552" spans="1:2">
      <c r="A2552" s="616"/>
      <c r="B2552" s="616"/>
    </row>
    <row r="2553" spans="1:2">
      <c r="A2553" s="616"/>
      <c r="B2553" s="616"/>
    </row>
    <row r="2554" spans="1:2">
      <c r="A2554" s="616"/>
      <c r="B2554" s="616"/>
    </row>
    <row r="2555" spans="1:2">
      <c r="A2555" s="616"/>
      <c r="B2555" s="616"/>
    </row>
    <row r="2556" spans="1:2">
      <c r="A2556" s="616"/>
      <c r="B2556" s="616"/>
    </row>
    <row r="2557" spans="1:2">
      <c r="A2557" s="616"/>
      <c r="B2557" s="616"/>
    </row>
    <row r="2558" spans="1:2">
      <c r="A2558" s="616"/>
      <c r="B2558" s="616"/>
    </row>
    <row r="2559" spans="1:2">
      <c r="A2559" s="616"/>
      <c r="B2559" s="616"/>
    </row>
    <row r="2560" spans="1:2">
      <c r="A2560" s="616"/>
      <c r="B2560" s="616"/>
    </row>
    <row r="2561" spans="1:2">
      <c r="A2561" s="616"/>
      <c r="B2561" s="616"/>
    </row>
    <row r="2562" spans="1:2">
      <c r="A2562" s="616"/>
      <c r="B2562" s="616"/>
    </row>
    <row r="2563" spans="1:2">
      <c r="A2563" s="616"/>
      <c r="B2563" s="616"/>
    </row>
    <row r="2564" spans="1:2">
      <c r="A2564" s="616"/>
      <c r="B2564" s="616"/>
    </row>
    <row r="2565" spans="1:2">
      <c r="A2565" s="616"/>
      <c r="B2565" s="616"/>
    </row>
    <row r="2566" spans="1:2">
      <c r="A2566" s="616"/>
      <c r="B2566" s="616"/>
    </row>
    <row r="2567" spans="1:2">
      <c r="A2567" s="616"/>
      <c r="B2567" s="616"/>
    </row>
    <row r="2568" spans="1:2">
      <c r="A2568" s="616"/>
      <c r="B2568" s="616"/>
    </row>
    <row r="2569" spans="1:2">
      <c r="A2569" s="616"/>
      <c r="B2569" s="616"/>
    </row>
    <row r="2570" spans="1:2">
      <c r="A2570" s="616"/>
      <c r="B2570" s="616"/>
    </row>
    <row r="2571" spans="1:2">
      <c r="A2571" s="616"/>
      <c r="B2571" s="616"/>
    </row>
    <row r="2572" spans="1:2">
      <c r="A2572" s="616"/>
      <c r="B2572" s="616"/>
    </row>
    <row r="2573" spans="1:2">
      <c r="A2573" s="616"/>
      <c r="B2573" s="616"/>
    </row>
    <row r="2574" spans="1:2">
      <c r="A2574" s="616"/>
      <c r="B2574" s="616"/>
    </row>
    <row r="2575" spans="1:2">
      <c r="A2575" s="616"/>
      <c r="B2575" s="616"/>
    </row>
    <row r="2576" spans="1:2">
      <c r="A2576" s="616"/>
      <c r="B2576" s="616"/>
    </row>
    <row r="2577" spans="1:2">
      <c r="A2577" s="616"/>
      <c r="B2577" s="616"/>
    </row>
    <row r="2578" spans="1:2">
      <c r="A2578" s="616"/>
      <c r="B2578" s="616"/>
    </row>
    <row r="2579" spans="1:2">
      <c r="A2579" s="616"/>
      <c r="B2579" s="616"/>
    </row>
    <row r="2580" spans="1:2">
      <c r="A2580" s="616"/>
      <c r="B2580" s="616"/>
    </row>
    <row r="2581" spans="1:2">
      <c r="A2581" s="616"/>
      <c r="B2581" s="616"/>
    </row>
    <row r="2582" spans="1:2">
      <c r="A2582" s="616"/>
      <c r="B2582" s="616"/>
    </row>
    <row r="2583" spans="1:2">
      <c r="A2583" s="616"/>
      <c r="B2583" s="616"/>
    </row>
    <row r="2584" spans="1:2">
      <c r="A2584" s="616"/>
      <c r="B2584" s="616"/>
    </row>
    <row r="2585" spans="1:2">
      <c r="A2585" s="616"/>
      <c r="B2585" s="616"/>
    </row>
    <row r="2586" spans="1:2">
      <c r="A2586" s="616"/>
      <c r="B2586" s="616"/>
    </row>
    <row r="2587" spans="1:2">
      <c r="A2587" s="616"/>
      <c r="B2587" s="616"/>
    </row>
    <row r="2588" spans="1:2">
      <c r="A2588" s="616"/>
      <c r="B2588" s="616"/>
    </row>
    <row r="2589" spans="1:2">
      <c r="A2589" s="616"/>
      <c r="B2589" s="616"/>
    </row>
    <row r="2590" spans="1:2">
      <c r="A2590" s="616"/>
      <c r="B2590" s="616"/>
    </row>
    <row r="2591" spans="1:2">
      <c r="A2591" s="616"/>
      <c r="B2591" s="616"/>
    </row>
    <row r="2592" spans="1:2">
      <c r="A2592" s="616"/>
      <c r="B2592" s="616"/>
    </row>
    <row r="2593" spans="1:2">
      <c r="A2593" s="616"/>
      <c r="B2593" s="616"/>
    </row>
    <row r="2594" spans="1:2">
      <c r="A2594" s="616"/>
      <c r="B2594" s="616"/>
    </row>
    <row r="2595" spans="1:2">
      <c r="A2595" s="616"/>
      <c r="B2595" s="616"/>
    </row>
    <row r="2596" spans="1:2">
      <c r="A2596" s="616"/>
      <c r="B2596" s="616"/>
    </row>
    <row r="2597" spans="1:2">
      <c r="A2597" s="616"/>
      <c r="B2597" s="616"/>
    </row>
    <row r="2598" spans="1:2">
      <c r="A2598" s="616"/>
      <c r="B2598" s="616"/>
    </row>
    <row r="2599" spans="1:2">
      <c r="A2599" s="616"/>
      <c r="B2599" s="616"/>
    </row>
    <row r="2600" spans="1:2">
      <c r="A2600" s="616"/>
      <c r="B2600" s="616"/>
    </row>
    <row r="2601" spans="1:2">
      <c r="A2601" s="616"/>
      <c r="B2601" s="616"/>
    </row>
    <row r="2602" spans="1:2">
      <c r="A2602" s="616"/>
      <c r="B2602" s="616"/>
    </row>
    <row r="2603" spans="1:2">
      <c r="A2603" s="616"/>
      <c r="B2603" s="616"/>
    </row>
    <row r="2604" spans="1:2">
      <c r="A2604" s="616"/>
      <c r="B2604" s="616"/>
    </row>
    <row r="2605" spans="1:2">
      <c r="A2605" s="616"/>
      <c r="B2605" s="616"/>
    </row>
    <row r="2606" spans="1:2">
      <c r="A2606" s="616"/>
      <c r="B2606" s="616"/>
    </row>
    <row r="2607" spans="1:2">
      <c r="A2607" s="616"/>
      <c r="B2607" s="616"/>
    </row>
    <row r="2608" spans="1:2">
      <c r="A2608" s="616"/>
      <c r="B2608" s="616"/>
    </row>
    <row r="2609" spans="1:2">
      <c r="A2609" s="616"/>
      <c r="B2609" s="616"/>
    </row>
    <row r="2610" spans="1:2">
      <c r="A2610" s="616"/>
      <c r="B2610" s="616"/>
    </row>
    <row r="2611" spans="1:2">
      <c r="A2611" s="616"/>
      <c r="B2611" s="616"/>
    </row>
    <row r="2612" spans="1:2">
      <c r="A2612" s="616"/>
      <c r="B2612" s="616"/>
    </row>
    <row r="2613" spans="1:2">
      <c r="A2613" s="616"/>
      <c r="B2613" s="616"/>
    </row>
    <row r="2614" spans="1:2">
      <c r="A2614" s="616"/>
      <c r="B2614" s="616"/>
    </row>
    <row r="2615" spans="1:2">
      <c r="A2615" s="616"/>
      <c r="B2615" s="616"/>
    </row>
    <row r="2616" spans="1:2">
      <c r="A2616" s="616"/>
      <c r="B2616" s="616"/>
    </row>
    <row r="2617" spans="1:2">
      <c r="A2617" s="616"/>
      <c r="B2617" s="616"/>
    </row>
    <row r="2618" spans="1:2">
      <c r="A2618" s="616"/>
      <c r="B2618" s="616"/>
    </row>
    <row r="2619" spans="1:2">
      <c r="A2619" s="616"/>
      <c r="B2619" s="616"/>
    </row>
    <row r="2620" spans="1:2">
      <c r="A2620" s="616"/>
      <c r="B2620" s="616"/>
    </row>
    <row r="2621" spans="1:2">
      <c r="A2621" s="616"/>
      <c r="B2621" s="616"/>
    </row>
    <row r="2622" spans="1:2">
      <c r="A2622" s="616"/>
      <c r="B2622" s="616"/>
    </row>
    <row r="2623" spans="1:2">
      <c r="A2623" s="616"/>
      <c r="B2623" s="616"/>
    </row>
    <row r="2624" spans="1:2">
      <c r="A2624" s="616"/>
      <c r="B2624" s="616"/>
    </row>
    <row r="2625" spans="1:2">
      <c r="A2625" s="616"/>
      <c r="B2625" s="616"/>
    </row>
    <row r="2626" spans="1:2">
      <c r="A2626" s="616"/>
      <c r="B2626" s="616"/>
    </row>
    <row r="2627" spans="1:2">
      <c r="A2627" s="616"/>
      <c r="B2627" s="616"/>
    </row>
    <row r="2628" spans="1:2">
      <c r="A2628" s="616"/>
      <c r="B2628" s="616"/>
    </row>
    <row r="2629" spans="1:2">
      <c r="A2629" s="616"/>
      <c r="B2629" s="616"/>
    </row>
    <row r="2630" spans="1:2">
      <c r="A2630" s="616"/>
      <c r="B2630" s="616"/>
    </row>
    <row r="2631" spans="1:2">
      <c r="A2631" s="616"/>
      <c r="B2631" s="616"/>
    </row>
    <row r="2632" spans="1:2">
      <c r="A2632" s="616"/>
      <c r="B2632" s="616"/>
    </row>
    <row r="2633" spans="1:2">
      <c r="A2633" s="616"/>
      <c r="B2633" s="616"/>
    </row>
    <row r="2634" spans="1:2">
      <c r="A2634" s="616"/>
      <c r="B2634" s="616"/>
    </row>
    <row r="2635" spans="1:2">
      <c r="A2635" s="616"/>
      <c r="B2635" s="616"/>
    </row>
    <row r="2636" spans="1:2">
      <c r="A2636" s="616"/>
      <c r="B2636" s="616"/>
    </row>
    <row r="2637" spans="1:2">
      <c r="A2637" s="616"/>
      <c r="B2637" s="616"/>
    </row>
    <row r="2638" spans="1:2">
      <c r="A2638" s="616"/>
      <c r="B2638" s="616"/>
    </row>
    <row r="2639" spans="1:2">
      <c r="A2639" s="616"/>
      <c r="B2639" s="616"/>
    </row>
    <row r="2640" spans="1:2">
      <c r="A2640" s="616"/>
      <c r="B2640" s="616"/>
    </row>
    <row r="2641" spans="1:2">
      <c r="A2641" s="616"/>
      <c r="B2641" s="616"/>
    </row>
    <row r="2642" spans="1:2">
      <c r="A2642" s="616"/>
      <c r="B2642" s="616"/>
    </row>
    <row r="2643" spans="1:2">
      <c r="A2643" s="616"/>
      <c r="B2643" s="616"/>
    </row>
    <row r="2644" spans="1:2">
      <c r="A2644" s="616"/>
      <c r="B2644" s="616"/>
    </row>
    <row r="2645" spans="1:2">
      <c r="A2645" s="616"/>
      <c r="B2645" s="616"/>
    </row>
    <row r="2646" spans="1:2">
      <c r="A2646" s="616"/>
      <c r="B2646" s="616"/>
    </row>
    <row r="2647" spans="1:2">
      <c r="A2647" s="616"/>
      <c r="B2647" s="616"/>
    </row>
    <row r="2648" spans="1:2">
      <c r="A2648" s="616"/>
      <c r="B2648" s="616"/>
    </row>
    <row r="2649" spans="1:2">
      <c r="A2649" s="616"/>
      <c r="B2649" s="616"/>
    </row>
    <row r="2650" spans="1:2">
      <c r="A2650" s="616"/>
      <c r="B2650" s="616"/>
    </row>
    <row r="2651" spans="1:2">
      <c r="A2651" s="616"/>
      <c r="B2651" s="616"/>
    </row>
    <row r="2652" spans="1:2">
      <c r="A2652" s="616"/>
      <c r="B2652" s="616"/>
    </row>
    <row r="2653" spans="1:2">
      <c r="A2653" s="616"/>
      <c r="B2653" s="616"/>
    </row>
    <row r="2654" spans="1:2">
      <c r="A2654" s="616"/>
      <c r="B2654" s="616"/>
    </row>
    <row r="2655" spans="1:2">
      <c r="A2655" s="616"/>
      <c r="B2655" s="616"/>
    </row>
    <row r="2656" spans="1:2">
      <c r="A2656" s="616"/>
      <c r="B2656" s="616"/>
    </row>
    <row r="2657" spans="1:2">
      <c r="A2657" s="616"/>
      <c r="B2657" s="616"/>
    </row>
    <row r="2658" spans="1:2">
      <c r="A2658" s="616"/>
      <c r="B2658" s="616"/>
    </row>
    <row r="2659" spans="1:2">
      <c r="A2659" s="616"/>
      <c r="B2659" s="616"/>
    </row>
    <row r="2660" spans="1:2">
      <c r="A2660" s="616"/>
      <c r="B2660" s="616"/>
    </row>
    <row r="2661" spans="1:2">
      <c r="A2661" s="616"/>
      <c r="B2661" s="616"/>
    </row>
    <row r="2662" spans="1:2">
      <c r="A2662" s="616"/>
      <c r="B2662" s="616"/>
    </row>
    <row r="2663" spans="1:2">
      <c r="A2663" s="616"/>
      <c r="B2663" s="616"/>
    </row>
    <row r="2664" spans="1:2">
      <c r="A2664" s="616"/>
      <c r="B2664" s="616"/>
    </row>
    <row r="2665" spans="1:2">
      <c r="A2665" s="616"/>
      <c r="B2665" s="616"/>
    </row>
    <row r="2666" spans="1:2">
      <c r="A2666" s="616"/>
      <c r="B2666" s="616"/>
    </row>
    <row r="2667" spans="1:2">
      <c r="A2667" s="616"/>
      <c r="B2667" s="616"/>
    </row>
    <row r="2668" spans="1:2">
      <c r="A2668" s="616"/>
      <c r="B2668" s="616"/>
    </row>
    <row r="2669" spans="1:2">
      <c r="A2669" s="616"/>
      <c r="B2669" s="616"/>
    </row>
    <row r="2670" spans="1:2">
      <c r="A2670" s="616"/>
      <c r="B2670" s="616"/>
    </row>
    <row r="2671" spans="1:2">
      <c r="A2671" s="616"/>
      <c r="B2671" s="616"/>
    </row>
    <row r="2672" spans="1:2">
      <c r="A2672" s="616"/>
      <c r="B2672" s="616"/>
    </row>
    <row r="2673" spans="1:2">
      <c r="A2673" s="616"/>
      <c r="B2673" s="616"/>
    </row>
    <row r="2674" spans="1:2">
      <c r="A2674" s="616"/>
      <c r="B2674" s="616"/>
    </row>
    <row r="2675" spans="1:2">
      <c r="A2675" s="616"/>
      <c r="B2675" s="616"/>
    </row>
    <row r="2676" spans="1:2">
      <c r="A2676" s="616"/>
      <c r="B2676" s="616"/>
    </row>
    <row r="2677" spans="1:2">
      <c r="A2677" s="616"/>
      <c r="B2677" s="616"/>
    </row>
    <row r="2678" spans="1:2">
      <c r="A2678" s="616"/>
      <c r="B2678" s="616"/>
    </row>
    <row r="2679" spans="1:2">
      <c r="A2679" s="616"/>
      <c r="B2679" s="616"/>
    </row>
    <row r="2680" spans="1:2">
      <c r="A2680" s="616"/>
      <c r="B2680" s="616"/>
    </row>
    <row r="2681" spans="1:2">
      <c r="A2681" s="616"/>
      <c r="B2681" s="616"/>
    </row>
    <row r="2682" spans="1:2">
      <c r="A2682" s="616"/>
      <c r="B2682" s="616"/>
    </row>
    <row r="2683" spans="1:2">
      <c r="A2683" s="616"/>
      <c r="B2683" s="616"/>
    </row>
    <row r="2684" spans="1:2">
      <c r="A2684" s="616"/>
      <c r="B2684" s="616"/>
    </row>
    <row r="2685" spans="1:2">
      <c r="A2685" s="616"/>
      <c r="B2685" s="616"/>
    </row>
    <row r="2686" spans="1:2">
      <c r="A2686" s="616"/>
      <c r="B2686" s="616"/>
    </row>
    <row r="2687" spans="1:2">
      <c r="A2687" s="616"/>
      <c r="B2687" s="616"/>
    </row>
    <row r="2688" spans="1:2">
      <c r="A2688" s="616"/>
      <c r="B2688" s="616"/>
    </row>
    <row r="2689" spans="1:2">
      <c r="A2689" s="616"/>
      <c r="B2689" s="616"/>
    </row>
    <row r="2690" spans="1:2">
      <c r="A2690" s="616"/>
      <c r="B2690" s="616"/>
    </row>
    <row r="2691" spans="1:2">
      <c r="A2691" s="616"/>
      <c r="B2691" s="616"/>
    </row>
    <row r="2692" spans="1:2">
      <c r="A2692" s="616"/>
      <c r="B2692" s="616"/>
    </row>
    <row r="2693" spans="1:2">
      <c r="A2693" s="616"/>
      <c r="B2693" s="616"/>
    </row>
    <row r="2694" spans="1:2">
      <c r="A2694" s="616"/>
      <c r="B2694" s="616"/>
    </row>
    <row r="2695" spans="1:2">
      <c r="A2695" s="616"/>
      <c r="B2695" s="616"/>
    </row>
    <row r="2696" spans="1:2">
      <c r="A2696" s="616"/>
      <c r="B2696" s="616"/>
    </row>
    <row r="2697" spans="1:2">
      <c r="A2697" s="616"/>
      <c r="B2697" s="616"/>
    </row>
    <row r="2698" spans="1:2">
      <c r="A2698" s="616"/>
      <c r="B2698" s="616"/>
    </row>
    <row r="2699" spans="1:2">
      <c r="A2699" s="616"/>
      <c r="B2699" s="616"/>
    </row>
    <row r="2700" spans="1:2">
      <c r="A2700" s="616"/>
      <c r="B2700" s="616"/>
    </row>
    <row r="2701" spans="1:2">
      <c r="A2701" s="616"/>
      <c r="B2701" s="616"/>
    </row>
    <row r="2702" spans="1:2">
      <c r="A2702" s="616"/>
      <c r="B2702" s="616"/>
    </row>
    <row r="2703" spans="1:2">
      <c r="A2703" s="616"/>
      <c r="B2703" s="616"/>
    </row>
    <row r="2704" spans="1:2">
      <c r="A2704" s="616"/>
      <c r="B2704" s="616"/>
    </row>
    <row r="2705" spans="1:2">
      <c r="A2705" s="616"/>
      <c r="B2705" s="616"/>
    </row>
    <row r="2706" spans="1:2">
      <c r="A2706" s="616"/>
      <c r="B2706" s="616"/>
    </row>
    <row r="2707" spans="1:2">
      <c r="A2707" s="616"/>
      <c r="B2707" s="616"/>
    </row>
    <row r="2708" spans="1:2">
      <c r="A2708" s="616"/>
      <c r="B2708" s="616"/>
    </row>
    <row r="2709" spans="1:2">
      <c r="A2709" s="616"/>
      <c r="B2709" s="616"/>
    </row>
    <row r="2710" spans="1:2">
      <c r="A2710" s="616"/>
      <c r="B2710" s="616"/>
    </row>
    <row r="2711" spans="1:2">
      <c r="A2711" s="616"/>
      <c r="B2711" s="616"/>
    </row>
    <row r="2712" spans="1:2">
      <c r="A2712" s="616"/>
      <c r="B2712" s="616"/>
    </row>
    <row r="2713" spans="1:2">
      <c r="A2713" s="616"/>
      <c r="B2713" s="616"/>
    </row>
    <row r="2714" spans="1:2">
      <c r="A2714" s="616"/>
      <c r="B2714" s="616"/>
    </row>
    <row r="2715" spans="1:2">
      <c r="A2715" s="616"/>
      <c r="B2715" s="616"/>
    </row>
    <row r="2716" spans="1:2">
      <c r="A2716" s="616"/>
      <c r="B2716" s="616"/>
    </row>
    <row r="2717" spans="1:2">
      <c r="A2717" s="616"/>
      <c r="B2717" s="616"/>
    </row>
    <row r="2718" spans="1:2">
      <c r="A2718" s="616"/>
      <c r="B2718" s="616"/>
    </row>
    <row r="2719" spans="1:2">
      <c r="A2719" s="616"/>
      <c r="B2719" s="616"/>
    </row>
    <row r="2720" spans="1:2">
      <c r="A2720" s="616"/>
      <c r="B2720" s="616"/>
    </row>
    <row r="2721" spans="1:2">
      <c r="A2721" s="616"/>
      <c r="B2721" s="616"/>
    </row>
    <row r="2722" spans="1:2">
      <c r="A2722" s="616"/>
      <c r="B2722" s="616"/>
    </row>
    <row r="2723" spans="1:2">
      <c r="A2723" s="616"/>
      <c r="B2723" s="616"/>
    </row>
    <row r="2724" spans="1:2">
      <c r="A2724" s="616"/>
      <c r="B2724" s="616"/>
    </row>
    <row r="2725" spans="1:2">
      <c r="A2725" s="616"/>
      <c r="B2725" s="616"/>
    </row>
    <row r="2726" spans="1:2">
      <c r="A2726" s="616"/>
      <c r="B2726" s="616"/>
    </row>
    <row r="2727" spans="1:2">
      <c r="A2727" s="616"/>
      <c r="B2727" s="616"/>
    </row>
    <row r="2728" spans="1:2">
      <c r="A2728" s="616"/>
      <c r="B2728" s="616"/>
    </row>
    <row r="2729" spans="1:2">
      <c r="A2729" s="616"/>
      <c r="B2729" s="616"/>
    </row>
    <row r="2730" spans="1:2">
      <c r="A2730" s="616"/>
      <c r="B2730" s="616"/>
    </row>
    <row r="2731" spans="1:2">
      <c r="A2731" s="616"/>
      <c r="B2731" s="616"/>
    </row>
    <row r="2732" spans="1:2">
      <c r="A2732" s="616"/>
      <c r="B2732" s="616"/>
    </row>
    <row r="2733" spans="1:2">
      <c r="A2733" s="616"/>
      <c r="B2733" s="616"/>
    </row>
    <row r="2734" spans="1:2">
      <c r="A2734" s="616"/>
      <c r="B2734" s="616"/>
    </row>
    <row r="2735" spans="1:2">
      <c r="A2735" s="616"/>
      <c r="B2735" s="616"/>
    </row>
    <row r="2736" spans="1:2">
      <c r="A2736" s="616"/>
      <c r="B2736" s="616"/>
    </row>
    <row r="2737" spans="1:2">
      <c r="A2737" s="616"/>
      <c r="B2737" s="616"/>
    </row>
    <row r="2738" spans="1:2">
      <c r="A2738" s="616"/>
      <c r="B2738" s="616"/>
    </row>
    <row r="2739" spans="1:2">
      <c r="A2739" s="616"/>
      <c r="B2739" s="616"/>
    </row>
    <row r="2740" spans="1:2">
      <c r="A2740" s="616"/>
      <c r="B2740" s="616"/>
    </row>
    <row r="2741" spans="1:2">
      <c r="A2741" s="616"/>
      <c r="B2741" s="616"/>
    </row>
    <row r="2742" spans="1:2">
      <c r="A2742" s="616"/>
      <c r="B2742" s="616"/>
    </row>
    <row r="2743" spans="1:2">
      <c r="A2743" s="616"/>
      <c r="B2743" s="616"/>
    </row>
    <row r="2744" spans="1:2">
      <c r="A2744" s="616"/>
      <c r="B2744" s="616"/>
    </row>
    <row r="2745" spans="1:2">
      <c r="A2745" s="616"/>
      <c r="B2745" s="616"/>
    </row>
    <row r="2746" spans="1:2">
      <c r="A2746" s="616"/>
      <c r="B2746" s="616"/>
    </row>
    <row r="2747" spans="1:2">
      <c r="A2747" s="616"/>
      <c r="B2747" s="616"/>
    </row>
    <row r="2748" spans="1:2">
      <c r="A2748" s="616"/>
      <c r="B2748" s="616"/>
    </row>
    <row r="2749" spans="1:2">
      <c r="A2749" s="616"/>
      <c r="B2749" s="616"/>
    </row>
    <row r="2750" spans="1:2">
      <c r="A2750" s="616"/>
      <c r="B2750" s="616"/>
    </row>
    <row r="2751" spans="1:2">
      <c r="A2751" s="616"/>
      <c r="B2751" s="616"/>
    </row>
    <row r="2752" spans="1:2">
      <c r="A2752" s="616"/>
      <c r="B2752" s="616"/>
    </row>
    <row r="2753" spans="1:2">
      <c r="A2753" s="616"/>
      <c r="B2753" s="616"/>
    </row>
    <row r="2754" spans="1:2">
      <c r="A2754" s="616"/>
      <c r="B2754" s="616"/>
    </row>
    <row r="2755" spans="1:2">
      <c r="A2755" s="616"/>
      <c r="B2755" s="616"/>
    </row>
    <row r="2756" spans="1:2">
      <c r="A2756" s="616"/>
      <c r="B2756" s="616"/>
    </row>
    <row r="2757" spans="1:2">
      <c r="A2757" s="616"/>
      <c r="B2757" s="616"/>
    </row>
    <row r="2758" spans="1:2">
      <c r="A2758" s="616"/>
      <c r="B2758" s="616"/>
    </row>
    <row r="2759" spans="1:2">
      <c r="A2759" s="616"/>
      <c r="B2759" s="616"/>
    </row>
    <row r="2760" spans="1:2">
      <c r="A2760" s="616"/>
      <c r="B2760" s="616"/>
    </row>
    <row r="2761" spans="1:2">
      <c r="A2761" s="616"/>
      <c r="B2761" s="616"/>
    </row>
    <row r="2762" spans="1:2">
      <c r="A2762" s="616"/>
      <c r="B2762" s="616"/>
    </row>
    <row r="2763" spans="1:2">
      <c r="A2763" s="616"/>
      <c r="B2763" s="616"/>
    </row>
    <row r="2764" spans="1:2">
      <c r="A2764" s="616"/>
      <c r="B2764" s="616"/>
    </row>
    <row r="2765" spans="1:2">
      <c r="A2765" s="616"/>
      <c r="B2765" s="616"/>
    </row>
    <row r="2766" spans="1:2">
      <c r="A2766" s="616"/>
      <c r="B2766" s="616"/>
    </row>
    <row r="2767" spans="1:2">
      <c r="A2767" s="616"/>
      <c r="B2767" s="616"/>
    </row>
    <row r="2768" spans="1:2">
      <c r="A2768" s="616"/>
      <c r="B2768" s="616"/>
    </row>
    <row r="2769" spans="1:2">
      <c r="A2769" s="616"/>
      <c r="B2769" s="616"/>
    </row>
    <row r="2770" spans="1:2">
      <c r="A2770" s="616"/>
      <c r="B2770" s="616"/>
    </row>
    <row r="2771" spans="1:2">
      <c r="A2771" s="616"/>
      <c r="B2771" s="616"/>
    </row>
    <row r="2772" spans="1:2">
      <c r="A2772" s="616"/>
      <c r="B2772" s="616"/>
    </row>
    <row r="2773" spans="1:2">
      <c r="A2773" s="616"/>
      <c r="B2773" s="616"/>
    </row>
    <row r="2774" spans="1:2">
      <c r="A2774" s="616"/>
      <c r="B2774" s="616"/>
    </row>
    <row r="2775" spans="1:2">
      <c r="A2775" s="616"/>
      <c r="B2775" s="616"/>
    </row>
    <row r="2776" spans="1:2">
      <c r="A2776" s="616"/>
      <c r="B2776" s="616"/>
    </row>
    <row r="2777" spans="1:2">
      <c r="A2777" s="616"/>
      <c r="B2777" s="616"/>
    </row>
    <row r="2778" spans="1:2">
      <c r="A2778" s="616"/>
      <c r="B2778" s="616"/>
    </row>
    <row r="2779" spans="1:2">
      <c r="A2779" s="616"/>
      <c r="B2779" s="616"/>
    </row>
    <row r="2780" spans="1:2">
      <c r="A2780" s="616"/>
      <c r="B2780" s="616"/>
    </row>
    <row r="2781" spans="1:2">
      <c r="A2781" s="616"/>
      <c r="B2781" s="616"/>
    </row>
    <row r="2782" spans="1:2">
      <c r="A2782" s="616"/>
      <c r="B2782" s="616"/>
    </row>
    <row r="2783" spans="1:2">
      <c r="A2783" s="616"/>
      <c r="B2783" s="616"/>
    </row>
    <row r="2784" spans="1:2">
      <c r="A2784" s="616"/>
      <c r="B2784" s="616"/>
    </row>
    <row r="2785" spans="1:2">
      <c r="A2785" s="616"/>
      <c r="B2785" s="616"/>
    </row>
    <row r="2786" spans="1:2">
      <c r="A2786" s="616"/>
      <c r="B2786" s="616"/>
    </row>
    <row r="2787" spans="1:2">
      <c r="A2787" s="616"/>
      <c r="B2787" s="616"/>
    </row>
    <row r="2788" spans="1:2">
      <c r="A2788" s="616"/>
      <c r="B2788" s="616"/>
    </row>
    <row r="2789" spans="1:2">
      <c r="A2789" s="616"/>
      <c r="B2789" s="616"/>
    </row>
    <row r="2790" spans="1:2">
      <c r="A2790" s="616"/>
      <c r="B2790" s="616"/>
    </row>
    <row r="2791" spans="1:2">
      <c r="A2791" s="616"/>
      <c r="B2791" s="616"/>
    </row>
    <row r="2792" spans="1:2">
      <c r="A2792" s="616"/>
      <c r="B2792" s="616"/>
    </row>
    <row r="2793" spans="1:2">
      <c r="A2793" s="616"/>
      <c r="B2793" s="616"/>
    </row>
    <row r="2794" spans="1:2">
      <c r="A2794" s="616"/>
      <c r="B2794" s="616"/>
    </row>
    <row r="2795" spans="1:2">
      <c r="A2795" s="616"/>
      <c r="B2795" s="616"/>
    </row>
    <row r="2796" spans="1:2">
      <c r="A2796" s="616"/>
      <c r="B2796" s="616"/>
    </row>
    <row r="2797" spans="1:2">
      <c r="A2797" s="616"/>
      <c r="B2797" s="616"/>
    </row>
    <row r="2798" spans="1:2">
      <c r="A2798" s="616"/>
      <c r="B2798" s="616"/>
    </row>
    <row r="2799" spans="1:2">
      <c r="A2799" s="616"/>
      <c r="B2799" s="616"/>
    </row>
    <row r="2800" spans="1:2">
      <c r="A2800" s="616"/>
      <c r="B2800" s="616"/>
    </row>
    <row r="2801" spans="1:2">
      <c r="A2801" s="616"/>
      <c r="B2801" s="616"/>
    </row>
    <row r="2802" spans="1:2">
      <c r="A2802" s="616"/>
      <c r="B2802" s="616"/>
    </row>
    <row r="2803" spans="1:2">
      <c r="A2803" s="616"/>
      <c r="B2803" s="616"/>
    </row>
    <row r="2804" spans="1:2">
      <c r="A2804" s="616"/>
      <c r="B2804" s="616"/>
    </row>
    <row r="2805" spans="1:2">
      <c r="A2805" s="616"/>
      <c r="B2805" s="616"/>
    </row>
    <row r="2806" spans="1:2">
      <c r="A2806" s="616"/>
      <c r="B2806" s="616"/>
    </row>
    <row r="2807" spans="1:2">
      <c r="A2807" s="616"/>
      <c r="B2807" s="616"/>
    </row>
    <row r="2808" spans="1:2">
      <c r="A2808" s="616"/>
      <c r="B2808" s="616"/>
    </row>
    <row r="2809" spans="1:2">
      <c r="A2809" s="616"/>
      <c r="B2809" s="616"/>
    </row>
    <row r="2810" spans="1:2">
      <c r="A2810" s="616"/>
      <c r="B2810" s="616"/>
    </row>
    <row r="2811" spans="1:2">
      <c r="A2811" s="616"/>
      <c r="B2811" s="616"/>
    </row>
    <row r="2812" spans="1:2">
      <c r="A2812" s="616"/>
      <c r="B2812" s="616"/>
    </row>
    <row r="2813" spans="1:2">
      <c r="A2813" s="616"/>
      <c r="B2813" s="616"/>
    </row>
    <row r="2814" spans="1:2">
      <c r="A2814" s="616"/>
      <c r="B2814" s="616"/>
    </row>
    <row r="2815" spans="1:2">
      <c r="A2815" s="616"/>
      <c r="B2815" s="616"/>
    </row>
    <row r="2816" spans="1:2">
      <c r="A2816" s="616"/>
      <c r="B2816" s="616"/>
    </row>
    <row r="2817" spans="1:2">
      <c r="A2817" s="616"/>
      <c r="B2817" s="616"/>
    </row>
    <row r="2818" spans="1:2">
      <c r="A2818" s="616"/>
      <c r="B2818" s="616"/>
    </row>
    <row r="2819" spans="1:2">
      <c r="A2819" s="616"/>
      <c r="B2819" s="616"/>
    </row>
    <row r="2820" spans="1:2">
      <c r="A2820" s="616"/>
      <c r="B2820" s="616"/>
    </row>
    <row r="2821" spans="1:2">
      <c r="A2821" s="616"/>
      <c r="B2821" s="616"/>
    </row>
    <row r="2822" spans="1:2">
      <c r="A2822" s="616"/>
      <c r="B2822" s="616"/>
    </row>
    <row r="2823" spans="1:2">
      <c r="A2823" s="616"/>
      <c r="B2823" s="616"/>
    </row>
    <row r="2824" spans="1:2">
      <c r="A2824" s="616"/>
      <c r="B2824" s="616"/>
    </row>
    <row r="2825" spans="1:2">
      <c r="A2825" s="616"/>
      <c r="B2825" s="616"/>
    </row>
    <row r="2826" spans="1:2">
      <c r="A2826" s="616"/>
      <c r="B2826" s="616"/>
    </row>
    <row r="2827" spans="1:2">
      <c r="A2827" s="616"/>
      <c r="B2827" s="616"/>
    </row>
    <row r="2828" spans="1:2">
      <c r="A2828" s="616"/>
      <c r="B2828" s="616"/>
    </row>
    <row r="2829" spans="1:2">
      <c r="A2829" s="616"/>
      <c r="B2829" s="616"/>
    </row>
    <row r="2830" spans="1:2">
      <c r="A2830" s="616"/>
      <c r="B2830" s="616"/>
    </row>
    <row r="2831" spans="1:2">
      <c r="A2831" s="616"/>
      <c r="B2831" s="616"/>
    </row>
    <row r="2832" spans="1:2">
      <c r="A2832" s="616"/>
      <c r="B2832" s="616"/>
    </row>
    <row r="2833" spans="1:2">
      <c r="A2833" s="616"/>
      <c r="B2833" s="616"/>
    </row>
    <row r="2834" spans="1:2">
      <c r="A2834" s="616"/>
      <c r="B2834" s="616"/>
    </row>
    <row r="2835" spans="1:2">
      <c r="A2835" s="616"/>
      <c r="B2835" s="616"/>
    </row>
    <row r="2836" spans="1:2">
      <c r="A2836" s="616"/>
      <c r="B2836" s="616"/>
    </row>
    <row r="2837" spans="1:2">
      <c r="A2837" s="616"/>
      <c r="B2837" s="616"/>
    </row>
    <row r="2838" spans="1:2">
      <c r="A2838" s="616"/>
      <c r="B2838" s="616"/>
    </row>
    <row r="2839" spans="1:2">
      <c r="A2839" s="616"/>
      <c r="B2839" s="616"/>
    </row>
    <row r="2840" spans="1:2">
      <c r="A2840" s="616"/>
      <c r="B2840" s="616"/>
    </row>
    <row r="2841" spans="1:2">
      <c r="A2841" s="616"/>
      <c r="B2841" s="616"/>
    </row>
    <row r="2842" spans="1:2">
      <c r="A2842" s="616"/>
      <c r="B2842" s="616"/>
    </row>
    <row r="2843" spans="1:2">
      <c r="A2843" s="616"/>
      <c r="B2843" s="616"/>
    </row>
    <row r="2844" spans="1:2">
      <c r="A2844" s="616"/>
      <c r="B2844" s="616"/>
    </row>
    <row r="2845" spans="1:2">
      <c r="A2845" s="616"/>
      <c r="B2845" s="616"/>
    </row>
    <row r="2846" spans="1:2">
      <c r="A2846" s="616"/>
      <c r="B2846" s="616"/>
    </row>
    <row r="2847" spans="1:2">
      <c r="A2847" s="616"/>
      <c r="B2847" s="616"/>
    </row>
    <row r="2848" spans="1:2">
      <c r="A2848" s="616"/>
      <c r="B2848" s="616"/>
    </row>
    <row r="2849" spans="1:2">
      <c r="A2849" s="616"/>
      <c r="B2849" s="616"/>
    </row>
    <row r="2850" spans="1:2">
      <c r="A2850" s="616"/>
      <c r="B2850" s="616"/>
    </row>
    <row r="2851" spans="1:2">
      <c r="A2851" s="616"/>
      <c r="B2851" s="616"/>
    </row>
    <row r="2852" spans="1:2">
      <c r="A2852" s="616"/>
      <c r="B2852" s="616"/>
    </row>
    <row r="2853" spans="1:2">
      <c r="A2853" s="616"/>
      <c r="B2853" s="616"/>
    </row>
    <row r="2854" spans="1:2">
      <c r="A2854" s="616"/>
      <c r="B2854" s="616"/>
    </row>
    <row r="2855" spans="1:2">
      <c r="A2855" s="616"/>
      <c r="B2855" s="616"/>
    </row>
    <row r="2856" spans="1:2">
      <c r="A2856" s="616"/>
      <c r="B2856" s="616"/>
    </row>
    <row r="2857" spans="1:2">
      <c r="A2857" s="616"/>
      <c r="B2857" s="616"/>
    </row>
    <row r="2858" spans="1:2">
      <c r="A2858" s="616"/>
      <c r="B2858" s="616"/>
    </row>
    <row r="2859" spans="1:2">
      <c r="A2859" s="616"/>
      <c r="B2859" s="616"/>
    </row>
    <row r="2860" spans="1:2">
      <c r="A2860" s="616"/>
      <c r="B2860" s="616"/>
    </row>
    <row r="2861" spans="1:2">
      <c r="A2861" s="616"/>
      <c r="B2861" s="616"/>
    </row>
    <row r="2862" spans="1:2">
      <c r="A2862" s="616"/>
      <c r="B2862" s="616"/>
    </row>
    <row r="2863" spans="1:2">
      <c r="A2863" s="616"/>
      <c r="B2863" s="616"/>
    </row>
    <row r="2864" spans="1:2">
      <c r="A2864" s="616"/>
      <c r="B2864" s="616"/>
    </row>
    <row r="2865" spans="1:2">
      <c r="A2865" s="616"/>
      <c r="B2865" s="616"/>
    </row>
    <row r="2866" spans="1:2">
      <c r="A2866" s="616"/>
      <c r="B2866" s="616"/>
    </row>
    <row r="2867" spans="1:2">
      <c r="A2867" s="616"/>
      <c r="B2867" s="616"/>
    </row>
    <row r="2868" spans="1:2">
      <c r="A2868" s="616"/>
      <c r="B2868" s="616"/>
    </row>
    <row r="2869" spans="1:2">
      <c r="A2869" s="616"/>
      <c r="B2869" s="616"/>
    </row>
    <row r="2870" spans="1:2">
      <c r="A2870" s="616"/>
      <c r="B2870" s="616"/>
    </row>
    <row r="2871" spans="1:2">
      <c r="A2871" s="616"/>
      <c r="B2871" s="616"/>
    </row>
    <row r="2872" spans="1:2">
      <c r="A2872" s="616"/>
      <c r="B2872" s="616"/>
    </row>
    <row r="2873" spans="1:2">
      <c r="A2873" s="616"/>
      <c r="B2873" s="616"/>
    </row>
    <row r="2874" spans="1:2">
      <c r="A2874" s="616"/>
      <c r="B2874" s="616"/>
    </row>
    <row r="2875" spans="1:2">
      <c r="A2875" s="616"/>
      <c r="B2875" s="616"/>
    </row>
    <row r="2876" spans="1:2">
      <c r="A2876" s="616"/>
      <c r="B2876" s="616"/>
    </row>
    <row r="2877" spans="1:2">
      <c r="A2877" s="616"/>
      <c r="B2877" s="616"/>
    </row>
    <row r="2878" spans="1:2">
      <c r="A2878" s="616"/>
      <c r="B2878" s="616"/>
    </row>
    <row r="2879" spans="1:2">
      <c r="A2879" s="616"/>
      <c r="B2879" s="616"/>
    </row>
    <row r="2880" spans="1:2">
      <c r="A2880" s="616"/>
      <c r="B2880" s="616"/>
    </row>
    <row r="2881" spans="1:2">
      <c r="A2881" s="616"/>
      <c r="B2881" s="616"/>
    </row>
    <row r="2882" spans="1:2">
      <c r="A2882" s="616"/>
      <c r="B2882" s="616"/>
    </row>
    <row r="2883" spans="1:2">
      <c r="A2883" s="616"/>
      <c r="B2883" s="616"/>
    </row>
    <row r="2884" spans="1:2">
      <c r="A2884" s="616"/>
      <c r="B2884" s="616"/>
    </row>
    <row r="2885" spans="1:2">
      <c r="A2885" s="616"/>
      <c r="B2885" s="616"/>
    </row>
    <row r="2886" spans="1:2">
      <c r="A2886" s="616"/>
      <c r="B2886" s="616"/>
    </row>
    <row r="2887" spans="1:2">
      <c r="A2887" s="616"/>
      <c r="B2887" s="616"/>
    </row>
    <row r="2888" spans="1:2">
      <c r="A2888" s="616"/>
      <c r="B2888" s="616"/>
    </row>
    <row r="2889" spans="1:2">
      <c r="A2889" s="616"/>
      <c r="B2889" s="616"/>
    </row>
    <row r="2890" spans="1:2">
      <c r="A2890" s="616"/>
      <c r="B2890" s="616"/>
    </row>
    <row r="2891" spans="1:2">
      <c r="A2891" s="616"/>
      <c r="B2891" s="616"/>
    </row>
    <row r="2892" spans="1:2">
      <c r="A2892" s="616"/>
      <c r="B2892" s="616"/>
    </row>
    <row r="2893" spans="1:2">
      <c r="A2893" s="616"/>
      <c r="B2893" s="616"/>
    </row>
    <row r="2894" spans="1:2">
      <c r="A2894" s="616"/>
      <c r="B2894" s="616"/>
    </row>
    <row r="2895" spans="1:2">
      <c r="A2895" s="616"/>
      <c r="B2895" s="616"/>
    </row>
    <row r="2896" spans="1:2">
      <c r="A2896" s="616"/>
      <c r="B2896" s="616"/>
    </row>
    <row r="2897" spans="1:2">
      <c r="A2897" s="616"/>
      <c r="B2897" s="616"/>
    </row>
    <row r="2898" spans="1:2">
      <c r="A2898" s="616"/>
      <c r="B2898" s="616"/>
    </row>
    <row r="2899" spans="1:2">
      <c r="A2899" s="616"/>
      <c r="B2899" s="616"/>
    </row>
    <row r="2900" spans="1:2">
      <c r="A2900" s="616"/>
      <c r="B2900" s="616"/>
    </row>
    <row r="2901" spans="1:2">
      <c r="A2901" s="616"/>
      <c r="B2901" s="616"/>
    </row>
    <row r="2902" spans="1:2">
      <c r="A2902" s="616"/>
      <c r="B2902" s="616"/>
    </row>
    <row r="2903" spans="1:2">
      <c r="A2903" s="616"/>
      <c r="B2903" s="616"/>
    </row>
    <row r="2904" spans="1:2">
      <c r="A2904" s="616"/>
      <c r="B2904" s="616"/>
    </row>
    <row r="2905" spans="1:2">
      <c r="A2905" s="616"/>
      <c r="B2905" s="616"/>
    </row>
    <row r="2906" spans="1:2">
      <c r="A2906" s="616"/>
      <c r="B2906" s="616"/>
    </row>
    <row r="2907" spans="1:2">
      <c r="A2907" s="616"/>
      <c r="B2907" s="616"/>
    </row>
    <row r="2908" spans="1:2">
      <c r="A2908" s="616"/>
      <c r="B2908" s="616"/>
    </row>
    <row r="2909" spans="1:2">
      <c r="A2909" s="616"/>
      <c r="B2909" s="616"/>
    </row>
    <row r="2910" spans="1:2">
      <c r="A2910" s="616"/>
      <c r="B2910" s="616"/>
    </row>
    <row r="2911" spans="1:2">
      <c r="A2911" s="616"/>
      <c r="B2911" s="616"/>
    </row>
    <row r="2912" spans="1:2">
      <c r="A2912" s="616"/>
      <c r="B2912" s="616"/>
    </row>
    <row r="2913" spans="1:2">
      <c r="A2913" s="616"/>
      <c r="B2913" s="616"/>
    </row>
    <row r="2914" spans="1:2">
      <c r="A2914" s="616"/>
      <c r="B2914" s="616"/>
    </row>
    <row r="2915" spans="1:2">
      <c r="A2915" s="616"/>
      <c r="B2915" s="616"/>
    </row>
    <row r="2916" spans="1:2">
      <c r="A2916" s="616"/>
      <c r="B2916" s="616"/>
    </row>
    <row r="2917" spans="1:2">
      <c r="A2917" s="616"/>
      <c r="B2917" s="616"/>
    </row>
    <row r="2918" spans="1:2">
      <c r="A2918" s="616"/>
      <c r="B2918" s="616"/>
    </row>
    <row r="2919" spans="1:2">
      <c r="A2919" s="616"/>
      <c r="B2919" s="616"/>
    </row>
    <row r="2920" spans="1:2">
      <c r="A2920" s="616"/>
      <c r="B2920" s="616"/>
    </row>
    <row r="2921" spans="1:2">
      <c r="A2921" s="616"/>
      <c r="B2921" s="616"/>
    </row>
    <row r="2922" spans="1:2">
      <c r="A2922" s="616"/>
      <c r="B2922" s="616"/>
    </row>
    <row r="2923" spans="1:2">
      <c r="A2923" s="616"/>
      <c r="B2923" s="616"/>
    </row>
    <row r="2924" spans="1:2">
      <c r="A2924" s="616"/>
      <c r="B2924" s="616"/>
    </row>
    <row r="2925" spans="1:2">
      <c r="A2925" s="616"/>
      <c r="B2925" s="616"/>
    </row>
    <row r="2926" spans="1:2">
      <c r="A2926" s="616"/>
      <c r="B2926" s="616"/>
    </row>
    <row r="2927" spans="1:2">
      <c r="A2927" s="616"/>
      <c r="B2927" s="616"/>
    </row>
    <row r="2928" spans="1:2">
      <c r="A2928" s="616"/>
      <c r="B2928" s="616"/>
    </row>
    <row r="2929" spans="1:2">
      <c r="A2929" s="616"/>
      <c r="B2929" s="616"/>
    </row>
    <row r="2930" spans="1:2">
      <c r="A2930" s="616"/>
      <c r="B2930" s="616"/>
    </row>
    <row r="2931" spans="1:2">
      <c r="A2931" s="616"/>
      <c r="B2931" s="616"/>
    </row>
    <row r="2932" spans="1:2">
      <c r="A2932" s="616"/>
      <c r="B2932" s="616"/>
    </row>
    <row r="2933" spans="1:2">
      <c r="A2933" s="616"/>
      <c r="B2933" s="616"/>
    </row>
    <row r="2934" spans="1:2">
      <c r="A2934" s="616"/>
      <c r="B2934" s="616"/>
    </row>
    <row r="2935" spans="1:2">
      <c r="A2935" s="616"/>
      <c r="B2935" s="616"/>
    </row>
    <row r="2936" spans="1:2">
      <c r="A2936" s="616"/>
      <c r="B2936" s="616"/>
    </row>
    <row r="2937" spans="1:2">
      <c r="A2937" s="616"/>
      <c r="B2937" s="616"/>
    </row>
    <row r="2938" spans="1:2">
      <c r="A2938" s="616"/>
      <c r="B2938" s="616"/>
    </row>
    <row r="2939" spans="1:2">
      <c r="A2939" s="616"/>
      <c r="B2939" s="616"/>
    </row>
    <row r="2940" spans="1:2">
      <c r="A2940" s="616"/>
      <c r="B2940" s="616"/>
    </row>
    <row r="2941" spans="1:2">
      <c r="A2941" s="616"/>
      <c r="B2941" s="616"/>
    </row>
    <row r="2942" spans="1:2">
      <c r="A2942" s="616"/>
      <c r="B2942" s="616"/>
    </row>
    <row r="2943" spans="1:2">
      <c r="A2943" s="616"/>
      <c r="B2943" s="616"/>
    </row>
    <row r="2944" spans="1:2">
      <c r="A2944" s="616"/>
      <c r="B2944" s="616"/>
    </row>
    <row r="2945" spans="1:2">
      <c r="A2945" s="616"/>
      <c r="B2945" s="616"/>
    </row>
    <row r="2946" spans="1:2">
      <c r="A2946" s="616"/>
      <c r="B2946" s="616"/>
    </row>
    <row r="2947" spans="1:2">
      <c r="A2947" s="616"/>
      <c r="B2947" s="616"/>
    </row>
    <row r="2948" spans="1:2">
      <c r="A2948" s="616"/>
      <c r="B2948" s="616"/>
    </row>
    <row r="2949" spans="1:2">
      <c r="A2949" s="616"/>
      <c r="B2949" s="616"/>
    </row>
    <row r="2950" spans="1:2">
      <c r="A2950" s="616"/>
      <c r="B2950" s="616"/>
    </row>
    <row r="2951" spans="1:2">
      <c r="A2951" s="616"/>
      <c r="B2951" s="616"/>
    </row>
    <row r="2952" spans="1:2">
      <c r="A2952" s="616"/>
      <c r="B2952" s="616"/>
    </row>
    <row r="2953" spans="1:2">
      <c r="A2953" s="616"/>
      <c r="B2953" s="616"/>
    </row>
    <row r="2954" spans="1:2">
      <c r="A2954" s="616"/>
      <c r="B2954" s="616"/>
    </row>
    <row r="2955" spans="1:2">
      <c r="A2955" s="616"/>
      <c r="B2955" s="616"/>
    </row>
    <row r="2956" spans="1:2">
      <c r="A2956" s="616"/>
      <c r="B2956" s="616"/>
    </row>
    <row r="2957" spans="1:2">
      <c r="A2957" s="616"/>
      <c r="B2957" s="616"/>
    </row>
    <row r="2958" spans="1:2">
      <c r="A2958" s="616"/>
      <c r="B2958" s="616"/>
    </row>
    <row r="2959" spans="1:2">
      <c r="A2959" s="616"/>
      <c r="B2959" s="616"/>
    </row>
    <row r="2960" spans="1:2">
      <c r="A2960" s="616"/>
      <c r="B2960" s="616"/>
    </row>
    <row r="2961" spans="1:2">
      <c r="A2961" s="616"/>
      <c r="B2961" s="616"/>
    </row>
    <row r="2962" spans="1:2">
      <c r="A2962" s="616"/>
      <c r="B2962" s="616"/>
    </row>
    <row r="2963" spans="1:2">
      <c r="A2963" s="616"/>
      <c r="B2963" s="616"/>
    </row>
    <row r="2964" spans="1:2">
      <c r="A2964" s="616"/>
      <c r="B2964" s="616"/>
    </row>
    <row r="2965" spans="1:2">
      <c r="A2965" s="616"/>
      <c r="B2965" s="616"/>
    </row>
    <row r="2966" spans="1:2">
      <c r="A2966" s="616"/>
      <c r="B2966" s="616"/>
    </row>
    <row r="2967" spans="1:2">
      <c r="A2967" s="616"/>
      <c r="B2967" s="616"/>
    </row>
    <row r="2968" spans="1:2">
      <c r="A2968" s="616"/>
      <c r="B2968" s="616"/>
    </row>
    <row r="2969" spans="1:2">
      <c r="A2969" s="616"/>
      <c r="B2969" s="616"/>
    </row>
    <row r="2970" spans="1:2">
      <c r="A2970" s="616"/>
      <c r="B2970" s="616"/>
    </row>
    <row r="2971" spans="1:2">
      <c r="A2971" s="616"/>
      <c r="B2971" s="616"/>
    </row>
    <row r="2972" spans="1:2">
      <c r="A2972" s="616"/>
      <c r="B2972" s="616"/>
    </row>
    <row r="2973" spans="1:2">
      <c r="A2973" s="616"/>
      <c r="B2973" s="616"/>
    </row>
    <row r="2974" spans="1:2">
      <c r="A2974" s="616"/>
      <c r="B2974" s="616"/>
    </row>
    <row r="2975" spans="1:2">
      <c r="A2975" s="616"/>
      <c r="B2975" s="616"/>
    </row>
    <row r="2976" spans="1:2">
      <c r="A2976" s="616"/>
      <c r="B2976" s="616"/>
    </row>
    <row r="2977" spans="1:2">
      <c r="A2977" s="616"/>
      <c r="B2977" s="616"/>
    </row>
    <row r="2978" spans="1:2">
      <c r="A2978" s="616"/>
      <c r="B2978" s="616"/>
    </row>
    <row r="2979" spans="1:2">
      <c r="A2979" s="616"/>
      <c r="B2979" s="616"/>
    </row>
    <row r="2980" spans="1:2">
      <c r="A2980" s="616"/>
      <c r="B2980" s="616"/>
    </row>
    <row r="2981" spans="1:2">
      <c r="A2981" s="616"/>
      <c r="B2981" s="616"/>
    </row>
    <row r="2982" spans="1:2">
      <c r="A2982" s="616"/>
      <c r="B2982" s="616"/>
    </row>
    <row r="2983" spans="1:2">
      <c r="A2983" s="616"/>
      <c r="B2983" s="616"/>
    </row>
    <row r="2984" spans="1:2">
      <c r="A2984" s="616"/>
      <c r="B2984" s="616"/>
    </row>
    <row r="2985" spans="1:2">
      <c r="A2985" s="616"/>
      <c r="B2985" s="616"/>
    </row>
    <row r="2986" spans="1:2">
      <c r="A2986" s="616"/>
      <c r="B2986" s="616"/>
    </row>
    <row r="2987" spans="1:2">
      <c r="A2987" s="616"/>
      <c r="B2987" s="616"/>
    </row>
    <row r="2988" spans="1:2">
      <c r="A2988" s="616"/>
      <c r="B2988" s="616"/>
    </row>
    <row r="2989" spans="1:2">
      <c r="A2989" s="616"/>
      <c r="B2989" s="616"/>
    </row>
    <row r="2990" spans="1:2">
      <c r="A2990" s="616"/>
      <c r="B2990" s="616"/>
    </row>
    <row r="2991" spans="1:2">
      <c r="A2991" s="616"/>
      <c r="B2991" s="616"/>
    </row>
    <row r="2992" spans="1:2">
      <c r="A2992" s="616"/>
      <c r="B2992" s="616"/>
    </row>
    <row r="2993" spans="1:2">
      <c r="A2993" s="616"/>
      <c r="B2993" s="616"/>
    </row>
    <row r="2994" spans="1:2">
      <c r="A2994" s="616"/>
      <c r="B2994" s="616"/>
    </row>
    <row r="2995" spans="1:2">
      <c r="A2995" s="616"/>
      <c r="B2995" s="616"/>
    </row>
    <row r="2996" spans="1:2">
      <c r="A2996" s="616"/>
      <c r="B2996" s="616"/>
    </row>
    <row r="2997" spans="1:2">
      <c r="A2997" s="616"/>
      <c r="B2997" s="616"/>
    </row>
    <row r="2998" spans="1:2">
      <c r="A2998" s="616"/>
      <c r="B2998" s="616"/>
    </row>
    <row r="2999" spans="1:2">
      <c r="A2999" s="616"/>
      <c r="B2999" s="616"/>
    </row>
    <row r="3000" spans="1:2">
      <c r="A3000" s="616"/>
      <c r="B3000" s="616"/>
    </row>
    <row r="3001" spans="1:2">
      <c r="A3001" s="616"/>
      <c r="B3001" s="616"/>
    </row>
    <row r="3002" spans="1:2">
      <c r="A3002" s="616"/>
      <c r="B3002" s="616"/>
    </row>
    <row r="3003" spans="1:2">
      <c r="A3003" s="616"/>
      <c r="B3003" s="616"/>
    </row>
    <row r="3004" spans="1:2">
      <c r="A3004" s="616"/>
      <c r="B3004" s="616"/>
    </row>
    <row r="3005" spans="1:2">
      <c r="A3005" s="616"/>
      <c r="B3005" s="616"/>
    </row>
    <row r="3006" spans="1:2">
      <c r="A3006" s="616"/>
      <c r="B3006" s="616"/>
    </row>
    <row r="3007" spans="1:2">
      <c r="A3007" s="616"/>
      <c r="B3007" s="616"/>
    </row>
    <row r="3008" spans="1:2">
      <c r="A3008" s="616"/>
      <c r="B3008" s="616"/>
    </row>
    <row r="3009" spans="1:2">
      <c r="A3009" s="616"/>
      <c r="B3009" s="616"/>
    </row>
    <row r="3010" spans="1:2">
      <c r="A3010" s="616"/>
      <c r="B3010" s="616"/>
    </row>
    <row r="3011" spans="1:2">
      <c r="A3011" s="616"/>
      <c r="B3011" s="616"/>
    </row>
    <row r="3012" spans="1:2">
      <c r="A3012" s="616"/>
      <c r="B3012" s="616"/>
    </row>
    <row r="3013" spans="1:2">
      <c r="A3013" s="616"/>
      <c r="B3013" s="616"/>
    </row>
    <row r="3014" spans="1:2">
      <c r="A3014" s="616"/>
      <c r="B3014" s="616"/>
    </row>
    <row r="3015" spans="1:2">
      <c r="A3015" s="616"/>
      <c r="B3015" s="616"/>
    </row>
    <row r="3016" spans="1:2">
      <c r="A3016" s="616"/>
      <c r="B3016" s="616"/>
    </row>
    <row r="3017" spans="1:2">
      <c r="A3017" s="616"/>
      <c r="B3017" s="616"/>
    </row>
    <row r="3018" spans="1:2">
      <c r="A3018" s="616"/>
      <c r="B3018" s="616"/>
    </row>
    <row r="3019" spans="1:2">
      <c r="A3019" s="616"/>
      <c r="B3019" s="616"/>
    </row>
    <row r="3020" spans="1:2">
      <c r="A3020" s="616"/>
      <c r="B3020" s="616"/>
    </row>
    <row r="3021" spans="1:2">
      <c r="A3021" s="616"/>
      <c r="B3021" s="616"/>
    </row>
    <row r="3022" spans="1:2">
      <c r="A3022" s="616"/>
      <c r="B3022" s="616"/>
    </row>
    <row r="3023" spans="1:2">
      <c r="A3023" s="616"/>
      <c r="B3023" s="616"/>
    </row>
    <row r="3024" spans="1:2">
      <c r="A3024" s="616"/>
      <c r="B3024" s="616"/>
    </row>
    <row r="3025" spans="1:2">
      <c r="A3025" s="616"/>
      <c r="B3025" s="616"/>
    </row>
    <row r="3026" spans="1:2">
      <c r="A3026" s="616"/>
      <c r="B3026" s="616"/>
    </row>
    <row r="3027" spans="1:2">
      <c r="A3027" s="616"/>
      <c r="B3027" s="616"/>
    </row>
    <row r="3028" spans="1:2">
      <c r="A3028" s="616"/>
      <c r="B3028" s="616"/>
    </row>
    <row r="3029" spans="1:2">
      <c r="A3029" s="616"/>
      <c r="B3029" s="616"/>
    </row>
    <row r="3030" spans="1:2">
      <c r="A3030" s="616"/>
      <c r="B3030" s="616"/>
    </row>
    <row r="3031" spans="1:2">
      <c r="A3031" s="616"/>
      <c r="B3031" s="616"/>
    </row>
    <row r="3032" spans="1:2">
      <c r="A3032" s="616"/>
      <c r="B3032" s="616"/>
    </row>
    <row r="3033" spans="1:2">
      <c r="A3033" s="616"/>
      <c r="B3033" s="616"/>
    </row>
    <row r="3034" spans="1:2">
      <c r="A3034" s="616"/>
      <c r="B3034" s="616"/>
    </row>
    <row r="3035" spans="1:2">
      <c r="A3035" s="616"/>
      <c r="B3035" s="616"/>
    </row>
    <row r="3036" spans="1:2">
      <c r="A3036" s="616"/>
      <c r="B3036" s="616"/>
    </row>
    <row r="3037" spans="1:2">
      <c r="A3037" s="616"/>
      <c r="B3037" s="616"/>
    </row>
    <row r="3038" spans="1:2">
      <c r="A3038" s="616"/>
      <c r="B3038" s="616"/>
    </row>
    <row r="3039" spans="1:2">
      <c r="A3039" s="616"/>
      <c r="B3039" s="616"/>
    </row>
    <row r="3040" spans="1:2">
      <c r="A3040" s="616"/>
      <c r="B3040" s="616"/>
    </row>
    <row r="3041" spans="1:2">
      <c r="A3041" s="616"/>
      <c r="B3041" s="616"/>
    </row>
    <row r="3042" spans="1:2">
      <c r="A3042" s="616"/>
      <c r="B3042" s="616"/>
    </row>
    <row r="3043" spans="1:2">
      <c r="A3043" s="616"/>
      <c r="B3043" s="616"/>
    </row>
    <row r="3044" spans="1:2">
      <c r="A3044" s="616"/>
      <c r="B3044" s="616"/>
    </row>
    <row r="3045" spans="1:2">
      <c r="A3045" s="616"/>
      <c r="B3045" s="616"/>
    </row>
    <row r="3046" spans="1:2">
      <c r="A3046" s="616"/>
      <c r="B3046" s="616"/>
    </row>
    <row r="3047" spans="1:2">
      <c r="A3047" s="616"/>
      <c r="B3047" s="616"/>
    </row>
    <row r="3048" spans="1:2">
      <c r="A3048" s="616"/>
      <c r="B3048" s="616"/>
    </row>
    <row r="3049" spans="1:2">
      <c r="A3049" s="616"/>
      <c r="B3049" s="616"/>
    </row>
    <row r="3050" spans="1:2">
      <c r="A3050" s="616"/>
      <c r="B3050" s="616"/>
    </row>
    <row r="3051" spans="1:2">
      <c r="A3051" s="616"/>
      <c r="B3051" s="616"/>
    </row>
    <row r="3052" spans="1:2">
      <c r="A3052" s="616"/>
      <c r="B3052" s="616"/>
    </row>
    <row r="3053" spans="1:2">
      <c r="A3053" s="616"/>
      <c r="B3053" s="616"/>
    </row>
    <row r="3054" spans="1:2">
      <c r="A3054" s="616"/>
      <c r="B3054" s="616"/>
    </row>
    <row r="3055" spans="1:2">
      <c r="A3055" s="616"/>
      <c r="B3055" s="616"/>
    </row>
    <row r="3056" spans="1:2">
      <c r="A3056" s="616"/>
      <c r="B3056" s="616"/>
    </row>
    <row r="3057" spans="1:2">
      <c r="A3057" s="616"/>
      <c r="B3057" s="616"/>
    </row>
    <row r="3058" spans="1:2">
      <c r="A3058" s="616"/>
      <c r="B3058" s="616"/>
    </row>
    <row r="3059" spans="1:2">
      <c r="A3059" s="616"/>
      <c r="B3059" s="616"/>
    </row>
    <row r="3060" spans="1:2">
      <c r="A3060" s="616"/>
      <c r="B3060" s="616"/>
    </row>
    <row r="3061" spans="1:2">
      <c r="A3061" s="616"/>
      <c r="B3061" s="616"/>
    </row>
    <row r="3062" spans="1:2">
      <c r="A3062" s="616"/>
      <c r="B3062" s="616"/>
    </row>
    <row r="3063" spans="1:2">
      <c r="A3063" s="616"/>
      <c r="B3063" s="616"/>
    </row>
    <row r="3064" spans="1:2">
      <c r="A3064" s="616"/>
      <c r="B3064" s="616"/>
    </row>
    <row r="3065" spans="1:2">
      <c r="A3065" s="616"/>
      <c r="B3065" s="616"/>
    </row>
    <row r="3066" spans="1:2">
      <c r="A3066" s="616"/>
      <c r="B3066" s="616"/>
    </row>
    <row r="3067" spans="1:2">
      <c r="A3067" s="616"/>
      <c r="B3067" s="616"/>
    </row>
    <row r="3068" spans="1:2">
      <c r="A3068" s="616"/>
      <c r="B3068" s="616"/>
    </row>
    <row r="3069" spans="1:2">
      <c r="A3069" s="616"/>
      <c r="B3069" s="616"/>
    </row>
    <row r="3070" spans="1:2">
      <c r="A3070" s="616"/>
      <c r="B3070" s="616"/>
    </row>
    <row r="3071" spans="1:2">
      <c r="A3071" s="616"/>
      <c r="B3071" s="616"/>
    </row>
    <row r="3072" spans="1:2">
      <c r="A3072" s="616"/>
      <c r="B3072" s="616"/>
    </row>
    <row r="3073" spans="1:2">
      <c r="A3073" s="616"/>
      <c r="B3073" s="616"/>
    </row>
    <row r="3074" spans="1:2">
      <c r="A3074" s="616"/>
      <c r="B3074" s="616"/>
    </row>
    <row r="3075" spans="1:2">
      <c r="A3075" s="616"/>
      <c r="B3075" s="616"/>
    </row>
    <row r="3076" spans="1:2">
      <c r="A3076" s="616"/>
      <c r="B3076" s="616"/>
    </row>
    <row r="3077" spans="1:2">
      <c r="A3077" s="616"/>
      <c r="B3077" s="616"/>
    </row>
    <row r="3078" spans="1:2">
      <c r="A3078" s="616"/>
      <c r="B3078" s="616"/>
    </row>
    <row r="3079" spans="1:2">
      <c r="A3079" s="616"/>
      <c r="B3079" s="616"/>
    </row>
    <row r="3080" spans="1:2">
      <c r="A3080" s="616"/>
      <c r="B3080" s="616"/>
    </row>
    <row r="3081" spans="1:2">
      <c r="A3081" s="616"/>
      <c r="B3081" s="616"/>
    </row>
    <row r="3082" spans="1:2">
      <c r="A3082" s="616"/>
      <c r="B3082" s="616"/>
    </row>
    <row r="3083" spans="1:2">
      <c r="A3083" s="616"/>
      <c r="B3083" s="616"/>
    </row>
    <row r="3084" spans="1:2">
      <c r="A3084" s="616"/>
      <c r="B3084" s="616"/>
    </row>
    <row r="3085" spans="1:2">
      <c r="A3085" s="616"/>
      <c r="B3085" s="616"/>
    </row>
    <row r="3086" spans="1:2">
      <c r="A3086" s="616"/>
      <c r="B3086" s="616"/>
    </row>
    <row r="3087" spans="1:2">
      <c r="A3087" s="616"/>
      <c r="B3087" s="616"/>
    </row>
    <row r="3088" spans="1:2">
      <c r="A3088" s="616"/>
      <c r="B3088" s="616"/>
    </row>
    <row r="3089" spans="1:2">
      <c r="A3089" s="616"/>
      <c r="B3089" s="616"/>
    </row>
    <row r="3090" spans="1:2">
      <c r="A3090" s="616"/>
      <c r="B3090" s="616"/>
    </row>
    <row r="3091" spans="1:2">
      <c r="A3091" s="616"/>
      <c r="B3091" s="616"/>
    </row>
    <row r="3092" spans="1:2">
      <c r="A3092" s="616"/>
      <c r="B3092" s="616"/>
    </row>
    <row r="3093" spans="1:2">
      <c r="A3093" s="616"/>
      <c r="B3093" s="616"/>
    </row>
    <row r="3094" spans="1:2">
      <c r="A3094" s="616"/>
      <c r="B3094" s="616"/>
    </row>
    <row r="3095" spans="1:2">
      <c r="A3095" s="616"/>
      <c r="B3095" s="616"/>
    </row>
    <row r="3096" spans="1:2">
      <c r="A3096" s="616"/>
      <c r="B3096" s="616"/>
    </row>
    <row r="3097" spans="1:2">
      <c r="A3097" s="616"/>
      <c r="B3097" s="616"/>
    </row>
    <row r="3098" spans="1:2">
      <c r="A3098" s="616"/>
      <c r="B3098" s="616"/>
    </row>
    <row r="3099" spans="1:2">
      <c r="A3099" s="616"/>
      <c r="B3099" s="616"/>
    </row>
    <row r="3100" spans="1:2">
      <c r="A3100" s="616"/>
      <c r="B3100" s="616"/>
    </row>
    <row r="3101" spans="1:2">
      <c r="A3101" s="616"/>
      <c r="B3101" s="616"/>
    </row>
    <row r="3102" spans="1:2">
      <c r="A3102" s="616"/>
      <c r="B3102" s="616"/>
    </row>
    <row r="3103" spans="1:2">
      <c r="A3103" s="616"/>
      <c r="B3103" s="616"/>
    </row>
    <row r="3104" spans="1:2">
      <c r="A3104" s="616"/>
      <c r="B3104" s="616"/>
    </row>
    <row r="3105" spans="1:2">
      <c r="A3105" s="616"/>
      <c r="B3105" s="616"/>
    </row>
    <row r="3106" spans="1:2">
      <c r="A3106" s="616"/>
      <c r="B3106" s="616"/>
    </row>
    <row r="3107" spans="1:2">
      <c r="A3107" s="616"/>
      <c r="B3107" s="616"/>
    </row>
    <row r="3108" spans="1:2">
      <c r="A3108" s="616"/>
      <c r="B3108" s="616"/>
    </row>
    <row r="3109" spans="1:2">
      <c r="A3109" s="616"/>
      <c r="B3109" s="616"/>
    </row>
    <row r="3110" spans="1:2">
      <c r="A3110" s="616"/>
      <c r="B3110" s="616"/>
    </row>
    <row r="3111" spans="1:2">
      <c r="A3111" s="616"/>
      <c r="B3111" s="616"/>
    </row>
    <row r="3112" spans="1:2">
      <c r="A3112" s="616"/>
      <c r="B3112" s="616"/>
    </row>
    <row r="3113" spans="1:2">
      <c r="A3113" s="616"/>
      <c r="B3113" s="616"/>
    </row>
    <row r="3114" spans="1:2">
      <c r="A3114" s="616"/>
      <c r="B3114" s="616"/>
    </row>
    <row r="3115" spans="1:2">
      <c r="A3115" s="616"/>
      <c r="B3115" s="616"/>
    </row>
    <row r="3116" spans="1:2">
      <c r="A3116" s="616"/>
      <c r="B3116" s="616"/>
    </row>
    <row r="3117" spans="1:2">
      <c r="A3117" s="616"/>
      <c r="B3117" s="616"/>
    </row>
    <row r="3118" spans="1:2">
      <c r="A3118" s="616"/>
      <c r="B3118" s="616"/>
    </row>
    <row r="3119" spans="1:2">
      <c r="A3119" s="616"/>
      <c r="B3119" s="616"/>
    </row>
    <row r="3120" spans="1:2">
      <c r="A3120" s="616"/>
      <c r="B3120" s="616"/>
    </row>
    <row r="3121" spans="1:2">
      <c r="A3121" s="616"/>
      <c r="B3121" s="616"/>
    </row>
    <row r="3122" spans="1:2">
      <c r="A3122" s="616"/>
      <c r="B3122" s="616"/>
    </row>
    <row r="3123" spans="1:2">
      <c r="A3123" s="616"/>
      <c r="B3123" s="616"/>
    </row>
    <row r="3124" spans="1:2">
      <c r="A3124" s="616"/>
      <c r="B3124" s="616"/>
    </row>
    <row r="3125" spans="1:2">
      <c r="A3125" s="616"/>
      <c r="B3125" s="616"/>
    </row>
    <row r="3126" spans="1:2">
      <c r="A3126" s="616"/>
      <c r="B3126" s="616"/>
    </row>
    <row r="3127" spans="1:2">
      <c r="A3127" s="616"/>
      <c r="B3127" s="616"/>
    </row>
    <row r="3128" spans="1:2">
      <c r="A3128" s="616"/>
      <c r="B3128" s="616"/>
    </row>
    <row r="3129" spans="1:2">
      <c r="A3129" s="616"/>
      <c r="B3129" s="616"/>
    </row>
    <row r="3130" spans="1:2">
      <c r="A3130" s="616"/>
      <c r="B3130" s="616"/>
    </row>
    <row r="3131" spans="1:2">
      <c r="A3131" s="616"/>
      <c r="B3131" s="616"/>
    </row>
    <row r="3132" spans="1:2">
      <c r="A3132" s="616"/>
      <c r="B3132" s="616"/>
    </row>
    <row r="3133" spans="1:2">
      <c r="A3133" s="616"/>
      <c r="B3133" s="616"/>
    </row>
    <row r="3134" spans="1:2">
      <c r="A3134" s="616"/>
      <c r="B3134" s="616"/>
    </row>
    <row r="3135" spans="1:2">
      <c r="A3135" s="616"/>
      <c r="B3135" s="616"/>
    </row>
    <row r="3136" spans="1:2">
      <c r="A3136" s="616"/>
      <c r="B3136" s="616"/>
    </row>
    <row r="3137" spans="1:2">
      <c r="A3137" s="616"/>
      <c r="B3137" s="616"/>
    </row>
    <row r="3138" spans="1:2">
      <c r="A3138" s="616"/>
      <c r="B3138" s="616"/>
    </row>
    <row r="3139" spans="1:2">
      <c r="A3139" s="616"/>
      <c r="B3139" s="616"/>
    </row>
    <row r="3140" spans="1:2">
      <c r="A3140" s="616"/>
      <c r="B3140" s="616"/>
    </row>
    <row r="3141" spans="1:2">
      <c r="A3141" s="616"/>
      <c r="B3141" s="616"/>
    </row>
    <row r="3142" spans="1:2">
      <c r="A3142" s="616"/>
      <c r="B3142" s="616"/>
    </row>
    <row r="3143" spans="1:2">
      <c r="A3143" s="616"/>
      <c r="B3143" s="616"/>
    </row>
    <row r="3144" spans="1:2">
      <c r="A3144" s="616"/>
      <c r="B3144" s="616"/>
    </row>
    <row r="3145" spans="1:2">
      <c r="A3145" s="616"/>
      <c r="B3145" s="616"/>
    </row>
    <row r="3146" spans="1:2">
      <c r="A3146" s="616"/>
      <c r="B3146" s="616"/>
    </row>
    <row r="3147" spans="1:2">
      <c r="A3147" s="616"/>
      <c r="B3147" s="616"/>
    </row>
    <row r="3148" spans="1:2">
      <c r="A3148" s="616"/>
      <c r="B3148" s="616"/>
    </row>
    <row r="3149" spans="1:2">
      <c r="A3149" s="616"/>
      <c r="B3149" s="616"/>
    </row>
    <row r="3150" spans="1:2">
      <c r="A3150" s="616"/>
      <c r="B3150" s="616"/>
    </row>
    <row r="3151" spans="1:2">
      <c r="A3151" s="616"/>
      <c r="B3151" s="616"/>
    </row>
    <row r="3152" spans="1:2">
      <c r="A3152" s="616"/>
      <c r="B3152" s="616"/>
    </row>
    <row r="3153" spans="1:2">
      <c r="A3153" s="616"/>
      <c r="B3153" s="616"/>
    </row>
    <row r="3154" spans="1:2">
      <c r="A3154" s="616"/>
      <c r="B3154" s="616"/>
    </row>
    <row r="3155" spans="1:2">
      <c r="A3155" s="616"/>
      <c r="B3155" s="616"/>
    </row>
    <row r="3156" spans="1:2">
      <c r="A3156" s="616"/>
      <c r="B3156" s="616"/>
    </row>
    <row r="3157" spans="1:2">
      <c r="A3157" s="616"/>
      <c r="B3157" s="616"/>
    </row>
    <row r="3158" spans="1:2">
      <c r="A3158" s="616"/>
      <c r="B3158" s="616"/>
    </row>
    <row r="3159" spans="1:2">
      <c r="A3159" s="616"/>
      <c r="B3159" s="616"/>
    </row>
    <row r="3160" spans="1:2">
      <c r="A3160" s="616"/>
      <c r="B3160" s="616"/>
    </row>
    <row r="3161" spans="1:2">
      <c r="A3161" s="616"/>
      <c r="B3161" s="616"/>
    </row>
    <row r="3162" spans="1:2">
      <c r="A3162" s="616"/>
      <c r="B3162" s="616"/>
    </row>
    <row r="3163" spans="1:2">
      <c r="A3163" s="616"/>
      <c r="B3163" s="616"/>
    </row>
    <row r="3164" spans="1:2">
      <c r="A3164" s="616"/>
      <c r="B3164" s="616"/>
    </row>
    <row r="3165" spans="1:2">
      <c r="A3165" s="616"/>
      <c r="B3165" s="616"/>
    </row>
    <row r="3166" spans="1:2">
      <c r="A3166" s="616"/>
      <c r="B3166" s="616"/>
    </row>
    <row r="3167" spans="1:2">
      <c r="A3167" s="616"/>
      <c r="B3167" s="616"/>
    </row>
    <row r="3168" spans="1:2">
      <c r="A3168" s="616"/>
      <c r="B3168" s="616"/>
    </row>
    <row r="3169" spans="1:2">
      <c r="A3169" s="616"/>
      <c r="B3169" s="616"/>
    </row>
    <row r="3170" spans="1:2">
      <c r="A3170" s="616"/>
      <c r="B3170" s="616"/>
    </row>
    <row r="3171" spans="1:2">
      <c r="A3171" s="616"/>
      <c r="B3171" s="616"/>
    </row>
    <row r="3172" spans="1:2">
      <c r="A3172" s="616"/>
      <c r="B3172" s="616"/>
    </row>
    <row r="3173" spans="1:2">
      <c r="A3173" s="616"/>
      <c r="B3173" s="616"/>
    </row>
    <row r="3174" spans="1:2">
      <c r="A3174" s="616"/>
      <c r="B3174" s="616"/>
    </row>
    <row r="3175" spans="1:2">
      <c r="A3175" s="616"/>
      <c r="B3175" s="616"/>
    </row>
    <row r="3176" spans="1:2">
      <c r="A3176" s="616"/>
      <c r="B3176" s="616"/>
    </row>
    <row r="3177" spans="1:2">
      <c r="A3177" s="616"/>
      <c r="B3177" s="616"/>
    </row>
    <row r="3178" spans="1:2">
      <c r="A3178" s="616"/>
      <c r="B3178" s="616"/>
    </row>
    <row r="3179" spans="1:2">
      <c r="A3179" s="616"/>
      <c r="B3179" s="616"/>
    </row>
    <row r="3180" spans="1:2">
      <c r="A3180" s="616"/>
      <c r="B3180" s="616"/>
    </row>
    <row r="3181" spans="1:2">
      <c r="A3181" s="616"/>
      <c r="B3181" s="616"/>
    </row>
    <row r="3182" spans="1:2">
      <c r="A3182" s="616"/>
      <c r="B3182" s="616"/>
    </row>
    <row r="3183" spans="1:2">
      <c r="A3183" s="616"/>
      <c r="B3183" s="616"/>
    </row>
    <row r="3184" spans="1:2">
      <c r="A3184" s="616"/>
      <c r="B3184" s="616"/>
    </row>
    <row r="3185" spans="1:2">
      <c r="A3185" s="616"/>
      <c r="B3185" s="616"/>
    </row>
    <row r="3186" spans="1:2">
      <c r="A3186" s="616"/>
      <c r="B3186" s="616"/>
    </row>
    <row r="3187" spans="1:2">
      <c r="A3187" s="616"/>
      <c r="B3187" s="616"/>
    </row>
    <row r="3188" spans="1:2">
      <c r="A3188" s="616"/>
      <c r="B3188" s="616"/>
    </row>
    <row r="3189" spans="1:2">
      <c r="A3189" s="616"/>
      <c r="B3189" s="616"/>
    </row>
    <row r="3190" spans="1:2">
      <c r="A3190" s="616"/>
      <c r="B3190" s="616"/>
    </row>
    <row r="3191" spans="1:2">
      <c r="A3191" s="616"/>
      <c r="B3191" s="616"/>
    </row>
    <row r="3192" spans="1:2">
      <c r="A3192" s="616"/>
      <c r="B3192" s="616"/>
    </row>
    <row r="3193" spans="1:2">
      <c r="A3193" s="616"/>
      <c r="B3193" s="616"/>
    </row>
    <row r="3194" spans="1:2">
      <c r="A3194" s="616"/>
      <c r="B3194" s="616"/>
    </row>
    <row r="3195" spans="1:2">
      <c r="A3195" s="616"/>
      <c r="B3195" s="616"/>
    </row>
    <row r="3196" spans="1:2">
      <c r="A3196" s="616"/>
      <c r="B3196" s="616"/>
    </row>
    <row r="3197" spans="1:2">
      <c r="A3197" s="616"/>
      <c r="B3197" s="616"/>
    </row>
    <row r="3198" spans="1:2">
      <c r="A3198" s="616"/>
      <c r="B3198" s="616"/>
    </row>
    <row r="3199" spans="1:2">
      <c r="A3199" s="616"/>
      <c r="B3199" s="616"/>
    </row>
    <row r="3200" spans="1:2">
      <c r="A3200" s="616"/>
      <c r="B3200" s="616"/>
    </row>
    <row r="3201" spans="1:2">
      <c r="A3201" s="616"/>
      <c r="B3201" s="616"/>
    </row>
    <row r="3202" spans="1:2">
      <c r="A3202" s="616"/>
      <c r="B3202" s="616"/>
    </row>
    <row r="3203" spans="1:2">
      <c r="A3203" s="616"/>
      <c r="B3203" s="616"/>
    </row>
    <row r="3204" spans="1:2">
      <c r="A3204" s="616"/>
      <c r="B3204" s="616"/>
    </row>
    <row r="3205" spans="1:2">
      <c r="A3205" s="616"/>
      <c r="B3205" s="616"/>
    </row>
    <row r="3206" spans="1:2">
      <c r="A3206" s="616"/>
      <c r="B3206" s="616"/>
    </row>
    <row r="3207" spans="1:2">
      <c r="A3207" s="616"/>
      <c r="B3207" s="616"/>
    </row>
    <row r="3208" spans="1:2">
      <c r="A3208" s="616"/>
      <c r="B3208" s="616"/>
    </row>
    <row r="3209" spans="1:2">
      <c r="A3209" s="616"/>
      <c r="B3209" s="616"/>
    </row>
    <row r="3210" spans="1:2">
      <c r="A3210" s="616"/>
      <c r="B3210" s="616"/>
    </row>
    <row r="3211" spans="1:2">
      <c r="A3211" s="616"/>
      <c r="B3211" s="616"/>
    </row>
    <row r="3212" spans="1:2">
      <c r="A3212" s="616"/>
      <c r="B3212" s="616"/>
    </row>
    <row r="3213" spans="1:2">
      <c r="A3213" s="616"/>
      <c r="B3213" s="616"/>
    </row>
    <row r="3214" spans="1:2">
      <c r="A3214" s="616"/>
      <c r="B3214" s="616"/>
    </row>
    <row r="3215" spans="1:2">
      <c r="A3215" s="616"/>
      <c r="B3215" s="616"/>
    </row>
    <row r="3216" spans="1:2">
      <c r="A3216" s="616"/>
      <c r="B3216" s="616"/>
    </row>
    <row r="3217" spans="1:2">
      <c r="A3217" s="616"/>
      <c r="B3217" s="616"/>
    </row>
    <row r="3218" spans="1:2">
      <c r="A3218" s="616"/>
      <c r="B3218" s="616"/>
    </row>
    <row r="3219" spans="1:2">
      <c r="A3219" s="616"/>
      <c r="B3219" s="616"/>
    </row>
    <row r="3220" spans="1:2">
      <c r="A3220" s="616"/>
      <c r="B3220" s="616"/>
    </row>
    <row r="3221" spans="1:2">
      <c r="A3221" s="616"/>
      <c r="B3221" s="616"/>
    </row>
    <row r="3222" spans="1:2">
      <c r="A3222" s="616"/>
      <c r="B3222" s="616"/>
    </row>
    <row r="3223" spans="1:2">
      <c r="A3223" s="616"/>
      <c r="B3223" s="616"/>
    </row>
    <row r="3224" spans="1:2">
      <c r="A3224" s="616"/>
      <c r="B3224" s="616"/>
    </row>
    <row r="3225" spans="1:2">
      <c r="A3225" s="616"/>
      <c r="B3225" s="616"/>
    </row>
    <row r="3226" spans="1:2">
      <c r="A3226" s="616"/>
      <c r="B3226" s="616"/>
    </row>
    <row r="3227" spans="1:2">
      <c r="A3227" s="616"/>
      <c r="B3227" s="616"/>
    </row>
    <row r="3228" spans="1:2">
      <c r="A3228" s="616"/>
      <c r="B3228" s="616"/>
    </row>
    <row r="3229" spans="1:2">
      <c r="A3229" s="616"/>
      <c r="B3229" s="616"/>
    </row>
    <row r="3230" spans="1:2">
      <c r="A3230" s="616"/>
      <c r="B3230" s="616"/>
    </row>
    <row r="3231" spans="1:2">
      <c r="A3231" s="616"/>
      <c r="B3231" s="616"/>
    </row>
    <row r="3232" spans="1:2">
      <c r="A3232" s="616"/>
      <c r="B3232" s="616"/>
    </row>
    <row r="3233" spans="1:2">
      <c r="A3233" s="616"/>
      <c r="B3233" s="616"/>
    </row>
    <row r="3234" spans="1:2">
      <c r="A3234" s="616"/>
      <c r="B3234" s="616"/>
    </row>
    <row r="3235" spans="1:2">
      <c r="A3235" s="616"/>
      <c r="B3235" s="616"/>
    </row>
    <row r="3236" spans="1:2">
      <c r="A3236" s="616"/>
      <c r="B3236" s="616"/>
    </row>
    <row r="3237" spans="1:2">
      <c r="A3237" s="616"/>
      <c r="B3237" s="616"/>
    </row>
    <row r="3238" spans="1:2">
      <c r="A3238" s="616"/>
      <c r="B3238" s="616"/>
    </row>
    <row r="3239" spans="1:2">
      <c r="A3239" s="616"/>
      <c r="B3239" s="616"/>
    </row>
    <row r="3240" spans="1:2">
      <c r="A3240" s="616"/>
      <c r="B3240" s="616"/>
    </row>
    <row r="3241" spans="1:2">
      <c r="A3241" s="616"/>
      <c r="B3241" s="616"/>
    </row>
    <row r="3242" spans="1:2">
      <c r="A3242" s="616"/>
      <c r="B3242" s="616"/>
    </row>
    <row r="3243" spans="1:2">
      <c r="A3243" s="616"/>
      <c r="B3243" s="616"/>
    </row>
    <row r="3244" spans="1:2">
      <c r="A3244" s="616"/>
      <c r="B3244" s="616"/>
    </row>
    <row r="3245" spans="1:2">
      <c r="A3245" s="616"/>
      <c r="B3245" s="616"/>
    </row>
    <row r="3246" spans="1:2">
      <c r="A3246" s="616"/>
      <c r="B3246" s="616"/>
    </row>
    <row r="3247" spans="1:2">
      <c r="A3247" s="616"/>
      <c r="B3247" s="616"/>
    </row>
    <row r="3248" spans="1:2">
      <c r="A3248" s="616"/>
      <c r="B3248" s="616"/>
    </row>
    <row r="3249" spans="1:2">
      <c r="A3249" s="616"/>
      <c r="B3249" s="616"/>
    </row>
    <row r="3250" spans="1:2">
      <c r="A3250" s="616"/>
      <c r="B3250" s="616"/>
    </row>
    <row r="3251" spans="1:2">
      <c r="A3251" s="616"/>
      <c r="B3251" s="616"/>
    </row>
    <row r="3252" spans="1:2">
      <c r="A3252" s="616"/>
      <c r="B3252" s="616"/>
    </row>
    <row r="3253" spans="1:2">
      <c r="A3253" s="616"/>
      <c r="B3253" s="616"/>
    </row>
    <row r="3254" spans="1:2">
      <c r="A3254" s="616"/>
      <c r="B3254" s="616"/>
    </row>
    <row r="3255" spans="1:2">
      <c r="A3255" s="616"/>
      <c r="B3255" s="616"/>
    </row>
    <row r="3256" spans="1:2">
      <c r="A3256" s="616"/>
      <c r="B3256" s="616"/>
    </row>
    <row r="3257" spans="1:2">
      <c r="A3257" s="616"/>
      <c r="B3257" s="616"/>
    </row>
    <row r="3258" spans="1:2">
      <c r="A3258" s="616"/>
      <c r="B3258" s="616"/>
    </row>
    <row r="3259" spans="1:2">
      <c r="A3259" s="616"/>
      <c r="B3259" s="616"/>
    </row>
    <row r="3260" spans="1:2">
      <c r="A3260" s="616"/>
      <c r="B3260" s="616"/>
    </row>
    <row r="3261" spans="1:2">
      <c r="A3261" s="616"/>
      <c r="B3261" s="616"/>
    </row>
    <row r="3262" spans="1:2">
      <c r="A3262" s="616"/>
      <c r="B3262" s="616"/>
    </row>
    <row r="3263" spans="1:2">
      <c r="A3263" s="616"/>
      <c r="B3263" s="616"/>
    </row>
    <row r="3264" spans="1:2">
      <c r="A3264" s="616"/>
      <c r="B3264" s="616"/>
    </row>
    <row r="3265" spans="1:2">
      <c r="A3265" s="616"/>
      <c r="B3265" s="616"/>
    </row>
    <row r="3266" spans="1:2">
      <c r="A3266" s="616"/>
      <c r="B3266" s="616"/>
    </row>
    <row r="3267" spans="1:2">
      <c r="A3267" s="616"/>
      <c r="B3267" s="616"/>
    </row>
    <row r="3268" spans="1:2">
      <c r="A3268" s="616"/>
      <c r="B3268" s="616"/>
    </row>
    <row r="3269" spans="1:2">
      <c r="A3269" s="616"/>
      <c r="B3269" s="616"/>
    </row>
    <row r="3270" spans="1:2">
      <c r="A3270" s="616"/>
      <c r="B3270" s="616"/>
    </row>
    <row r="3271" spans="1:2">
      <c r="A3271" s="616"/>
      <c r="B3271" s="616"/>
    </row>
    <row r="3272" spans="1:2">
      <c r="A3272" s="616"/>
      <c r="B3272" s="616"/>
    </row>
    <row r="3273" spans="1:2">
      <c r="A3273" s="616"/>
      <c r="B3273" s="616"/>
    </row>
    <row r="3274" spans="1:2">
      <c r="A3274" s="616"/>
      <c r="B3274" s="616"/>
    </row>
    <row r="3275" spans="1:2">
      <c r="A3275" s="616"/>
      <c r="B3275" s="616"/>
    </row>
    <row r="3276" spans="1:2">
      <c r="A3276" s="616"/>
      <c r="B3276" s="616"/>
    </row>
    <row r="3277" spans="1:2">
      <c r="A3277" s="616"/>
      <c r="B3277" s="616"/>
    </row>
    <row r="3278" spans="1:2">
      <c r="A3278" s="616"/>
      <c r="B3278" s="616"/>
    </row>
    <row r="3279" spans="1:2">
      <c r="A3279" s="616"/>
      <c r="B3279" s="616"/>
    </row>
    <row r="3280" spans="1:2">
      <c r="A3280" s="616"/>
      <c r="B3280" s="616"/>
    </row>
    <row r="3281" spans="1:2">
      <c r="A3281" s="616"/>
      <c r="B3281" s="616"/>
    </row>
    <row r="3282" spans="1:2">
      <c r="A3282" s="616"/>
      <c r="B3282" s="616"/>
    </row>
    <row r="3283" spans="1:2">
      <c r="A3283" s="616"/>
      <c r="B3283" s="616"/>
    </row>
    <row r="3284" spans="1:2">
      <c r="A3284" s="616"/>
      <c r="B3284" s="616"/>
    </row>
    <row r="3285" spans="1:2">
      <c r="A3285" s="616"/>
      <c r="B3285" s="616"/>
    </row>
    <row r="3286" spans="1:2">
      <c r="A3286" s="616"/>
      <c r="B3286" s="616"/>
    </row>
    <row r="3287" spans="1:2">
      <c r="A3287" s="616"/>
      <c r="B3287" s="616"/>
    </row>
    <row r="3288" spans="1:2">
      <c r="A3288" s="616"/>
      <c r="B3288" s="616"/>
    </row>
    <row r="3289" spans="1:2">
      <c r="A3289" s="616"/>
      <c r="B3289" s="616"/>
    </row>
    <row r="3290" spans="1:2">
      <c r="A3290" s="616"/>
      <c r="B3290" s="616"/>
    </row>
    <row r="3291" spans="1:2">
      <c r="A3291" s="616"/>
      <c r="B3291" s="616"/>
    </row>
    <row r="3292" spans="1:2">
      <c r="A3292" s="616"/>
      <c r="B3292" s="616"/>
    </row>
    <row r="3293" spans="1:2">
      <c r="A3293" s="616"/>
      <c r="B3293" s="616"/>
    </row>
    <row r="3294" spans="1:2">
      <c r="A3294" s="616"/>
      <c r="B3294" s="616"/>
    </row>
    <row r="3295" spans="1:2">
      <c r="A3295" s="616"/>
      <c r="B3295" s="616"/>
    </row>
    <row r="3296" spans="1:2">
      <c r="A3296" s="616"/>
      <c r="B3296" s="616"/>
    </row>
    <row r="3297" spans="1:2">
      <c r="A3297" s="616"/>
      <c r="B3297" s="616"/>
    </row>
    <row r="3298" spans="1:2">
      <c r="A3298" s="616"/>
      <c r="B3298" s="616"/>
    </row>
    <row r="3299" spans="1:2">
      <c r="A3299" s="616"/>
      <c r="B3299" s="616"/>
    </row>
    <row r="3300" spans="1:2">
      <c r="A3300" s="616"/>
      <c r="B3300" s="616"/>
    </row>
    <row r="3301" spans="1:2">
      <c r="A3301" s="616"/>
      <c r="B3301" s="616"/>
    </row>
    <row r="3302" spans="1:2">
      <c r="A3302" s="616"/>
      <c r="B3302" s="616"/>
    </row>
    <row r="3303" spans="1:2">
      <c r="A3303" s="616"/>
      <c r="B3303" s="616"/>
    </row>
    <row r="3304" spans="1:2">
      <c r="A3304" s="616"/>
      <c r="B3304" s="616"/>
    </row>
    <row r="3305" spans="1:2">
      <c r="A3305" s="616"/>
      <c r="B3305" s="616"/>
    </row>
    <row r="3306" spans="1:2">
      <c r="A3306" s="616"/>
      <c r="B3306" s="616"/>
    </row>
    <row r="3307" spans="1:2">
      <c r="A3307" s="616"/>
      <c r="B3307" s="616"/>
    </row>
    <row r="3308" spans="1:2">
      <c r="A3308" s="616"/>
      <c r="B3308" s="616"/>
    </row>
    <row r="3309" spans="1:2">
      <c r="A3309" s="616"/>
      <c r="B3309" s="616"/>
    </row>
    <row r="3310" spans="1:2">
      <c r="A3310" s="616"/>
      <c r="B3310" s="616"/>
    </row>
    <row r="3311" spans="1:2">
      <c r="A3311" s="616"/>
      <c r="B3311" s="616"/>
    </row>
    <row r="3312" spans="1:2">
      <c r="A3312" s="616"/>
      <c r="B3312" s="616"/>
    </row>
    <row r="3313" spans="1:2">
      <c r="A3313" s="616"/>
      <c r="B3313" s="616"/>
    </row>
    <row r="3314" spans="1:2">
      <c r="A3314" s="616"/>
      <c r="B3314" s="616"/>
    </row>
    <row r="3315" spans="1:2">
      <c r="A3315" s="616"/>
      <c r="B3315" s="616"/>
    </row>
    <row r="3316" spans="1:2">
      <c r="A3316" s="616"/>
      <c r="B3316" s="616"/>
    </row>
    <row r="3317" spans="1:2">
      <c r="A3317" s="616"/>
      <c r="B3317" s="616"/>
    </row>
    <row r="3318" spans="1:2">
      <c r="A3318" s="616"/>
      <c r="B3318" s="616"/>
    </row>
    <row r="3319" spans="1:2">
      <c r="A3319" s="616"/>
      <c r="B3319" s="616"/>
    </row>
    <row r="3320" spans="1:2">
      <c r="A3320" s="616"/>
      <c r="B3320" s="616"/>
    </row>
    <row r="3321" spans="1:2">
      <c r="A3321" s="616"/>
      <c r="B3321" s="616"/>
    </row>
    <row r="3322" spans="1:2">
      <c r="A3322" s="616"/>
      <c r="B3322" s="616"/>
    </row>
    <row r="3323" spans="1:2">
      <c r="A3323" s="616"/>
      <c r="B3323" s="616"/>
    </row>
    <row r="3324" spans="1:2">
      <c r="A3324" s="616"/>
      <c r="B3324" s="616"/>
    </row>
    <row r="3325" spans="1:2">
      <c r="A3325" s="616"/>
      <c r="B3325" s="616"/>
    </row>
    <row r="3326" spans="1:2">
      <c r="A3326" s="616"/>
      <c r="B3326" s="616"/>
    </row>
    <row r="3327" spans="1:2">
      <c r="A3327" s="616"/>
      <c r="B3327" s="616"/>
    </row>
    <row r="3328" spans="1:2">
      <c r="A3328" s="616"/>
      <c r="B3328" s="616"/>
    </row>
    <row r="3329" spans="1:2">
      <c r="A3329" s="616"/>
      <c r="B3329" s="616"/>
    </row>
    <row r="3330" spans="1:2">
      <c r="A3330" s="616"/>
      <c r="B3330" s="616"/>
    </row>
    <row r="3331" spans="1:2">
      <c r="A3331" s="616"/>
      <c r="B3331" s="616"/>
    </row>
    <row r="3332" spans="1:2">
      <c r="A3332" s="616"/>
      <c r="B3332" s="616"/>
    </row>
    <row r="3333" spans="1:2">
      <c r="A3333" s="616"/>
      <c r="B3333" s="616"/>
    </row>
    <row r="3334" spans="1:2">
      <c r="A3334" s="616"/>
      <c r="B3334" s="616"/>
    </row>
    <row r="3335" spans="1:2">
      <c r="A3335" s="616"/>
      <c r="B3335" s="616"/>
    </row>
    <row r="3336" spans="1:2">
      <c r="A3336" s="616"/>
      <c r="B3336" s="616"/>
    </row>
    <row r="3337" spans="1:2">
      <c r="A3337" s="616"/>
      <c r="B3337" s="616"/>
    </row>
    <row r="3338" spans="1:2">
      <c r="A3338" s="616"/>
      <c r="B3338" s="616"/>
    </row>
    <row r="3339" spans="1:2">
      <c r="A3339" s="616"/>
      <c r="B3339" s="616"/>
    </row>
    <row r="3340" spans="1:2">
      <c r="A3340" s="616"/>
      <c r="B3340" s="616"/>
    </row>
    <row r="3341" spans="1:2">
      <c r="A3341" s="616"/>
      <c r="B3341" s="616"/>
    </row>
    <row r="3342" spans="1:2">
      <c r="A3342" s="616"/>
      <c r="B3342" s="616"/>
    </row>
    <row r="3343" spans="1:2">
      <c r="A3343" s="616"/>
      <c r="B3343" s="616"/>
    </row>
    <row r="3344" spans="1:2">
      <c r="A3344" s="616"/>
      <c r="B3344" s="616"/>
    </row>
    <row r="3345" spans="1:2">
      <c r="A3345" s="616"/>
      <c r="B3345" s="616"/>
    </row>
    <row r="3346" spans="1:2">
      <c r="A3346" s="616"/>
      <c r="B3346" s="616"/>
    </row>
    <row r="3347" spans="1:2">
      <c r="A3347" s="616"/>
      <c r="B3347" s="616"/>
    </row>
    <row r="3348" spans="1:2">
      <c r="A3348" s="616"/>
      <c r="B3348" s="616"/>
    </row>
    <row r="3349" spans="1:2">
      <c r="A3349" s="616"/>
      <c r="B3349" s="616"/>
    </row>
    <row r="3350" spans="1:2">
      <c r="A3350" s="616"/>
      <c r="B3350" s="616"/>
    </row>
    <row r="3351" spans="1:2">
      <c r="A3351" s="616"/>
      <c r="B3351" s="616"/>
    </row>
    <row r="3352" spans="1:2">
      <c r="A3352" s="616"/>
      <c r="B3352" s="616"/>
    </row>
    <row r="3353" spans="1:2">
      <c r="A3353" s="616"/>
      <c r="B3353" s="616"/>
    </row>
    <row r="3354" spans="1:2">
      <c r="A3354" s="616"/>
      <c r="B3354" s="616"/>
    </row>
    <row r="3355" spans="1:2">
      <c r="A3355" s="616"/>
      <c r="B3355" s="616"/>
    </row>
    <row r="3356" spans="1:2">
      <c r="A3356" s="616"/>
      <c r="B3356" s="616"/>
    </row>
    <row r="3357" spans="1:2">
      <c r="A3357" s="616"/>
      <c r="B3357" s="616"/>
    </row>
    <row r="3358" spans="1:2">
      <c r="A3358" s="616"/>
      <c r="B3358" s="616"/>
    </row>
    <row r="3359" spans="1:2">
      <c r="A3359" s="616"/>
      <c r="B3359" s="616"/>
    </row>
    <row r="3360" spans="1:2">
      <c r="A3360" s="616"/>
      <c r="B3360" s="616"/>
    </row>
    <row r="3361" spans="1:2">
      <c r="A3361" s="616"/>
      <c r="B3361" s="616"/>
    </row>
    <row r="3362" spans="1:2">
      <c r="A3362" s="616"/>
      <c r="B3362" s="616"/>
    </row>
    <row r="3363" spans="1:2">
      <c r="A3363" s="616"/>
      <c r="B3363" s="616"/>
    </row>
    <row r="3364" spans="1:2">
      <c r="A3364" s="616"/>
      <c r="B3364" s="616"/>
    </row>
    <row r="3365" spans="1:2">
      <c r="A3365" s="616"/>
      <c r="B3365" s="616"/>
    </row>
    <row r="3366" spans="1:2">
      <c r="A3366" s="616"/>
      <c r="B3366" s="616"/>
    </row>
    <row r="3367" spans="1:2">
      <c r="A3367" s="616"/>
      <c r="B3367" s="616"/>
    </row>
    <row r="3368" spans="1:2">
      <c r="A3368" s="616"/>
      <c r="B3368" s="616"/>
    </row>
    <row r="3369" spans="1:2">
      <c r="A3369" s="616"/>
      <c r="B3369" s="616"/>
    </row>
    <row r="3370" spans="1:2">
      <c r="A3370" s="616"/>
      <c r="B3370" s="616"/>
    </row>
    <row r="3371" spans="1:2">
      <c r="A3371" s="616"/>
      <c r="B3371" s="616"/>
    </row>
    <row r="3372" spans="1:2">
      <c r="A3372" s="616"/>
      <c r="B3372" s="616"/>
    </row>
    <row r="3373" spans="1:2">
      <c r="A3373" s="616"/>
      <c r="B3373" s="616"/>
    </row>
    <row r="3374" spans="1:2">
      <c r="A3374" s="616"/>
      <c r="B3374" s="616"/>
    </row>
    <row r="3375" spans="1:2">
      <c r="A3375" s="616"/>
      <c r="B3375" s="616"/>
    </row>
    <row r="3376" spans="1:2">
      <c r="A3376" s="616"/>
      <c r="B3376" s="616"/>
    </row>
    <row r="3377" spans="1:2">
      <c r="A3377" s="616"/>
      <c r="B3377" s="616"/>
    </row>
    <row r="3378" spans="1:2">
      <c r="A3378" s="616"/>
      <c r="B3378" s="616"/>
    </row>
    <row r="3379" spans="1:2">
      <c r="A3379" s="616"/>
      <c r="B3379" s="616"/>
    </row>
    <row r="3380" spans="1:2">
      <c r="A3380" s="616"/>
      <c r="B3380" s="616"/>
    </row>
    <row r="3381" spans="1:2">
      <c r="A3381" s="616"/>
      <c r="B3381" s="616"/>
    </row>
    <row r="3382" spans="1:2">
      <c r="A3382" s="616"/>
      <c r="B3382" s="616"/>
    </row>
    <row r="3383" spans="1:2">
      <c r="A3383" s="616"/>
      <c r="B3383" s="616"/>
    </row>
    <row r="3384" spans="1:2">
      <c r="A3384" s="616"/>
      <c r="B3384" s="616"/>
    </row>
    <row r="3385" spans="1:2">
      <c r="A3385" s="616"/>
      <c r="B3385" s="616"/>
    </row>
    <row r="3386" spans="1:2">
      <c r="A3386" s="616"/>
      <c r="B3386" s="616"/>
    </row>
    <row r="3387" spans="1:2">
      <c r="A3387" s="616"/>
      <c r="B3387" s="616"/>
    </row>
    <row r="3388" spans="1:2">
      <c r="A3388" s="616"/>
      <c r="B3388" s="616"/>
    </row>
    <row r="3389" spans="1:2">
      <c r="A3389" s="616"/>
      <c r="B3389" s="616"/>
    </row>
    <row r="3390" spans="1:2">
      <c r="A3390" s="616"/>
      <c r="B3390" s="616"/>
    </row>
    <row r="3391" spans="1:2">
      <c r="A3391" s="616"/>
      <c r="B3391" s="616"/>
    </row>
    <row r="3392" spans="1:2">
      <c r="A3392" s="616"/>
      <c r="B3392" s="616"/>
    </row>
    <row r="3393" spans="1:2">
      <c r="A3393" s="616"/>
      <c r="B3393" s="616"/>
    </row>
    <row r="3394" spans="1:2">
      <c r="A3394" s="616"/>
      <c r="B3394" s="616"/>
    </row>
    <row r="3395" spans="1:2">
      <c r="A3395" s="616"/>
      <c r="B3395" s="616"/>
    </row>
    <row r="3396" spans="1:2">
      <c r="A3396" s="616"/>
      <c r="B3396" s="616"/>
    </row>
    <row r="3397" spans="1:2">
      <c r="A3397" s="616"/>
      <c r="B3397" s="616"/>
    </row>
    <row r="3398" spans="1:2">
      <c r="A3398" s="616"/>
      <c r="B3398" s="616"/>
    </row>
    <row r="3399" spans="1:2">
      <c r="A3399" s="616"/>
      <c r="B3399" s="616"/>
    </row>
    <row r="3400" spans="1:2">
      <c r="A3400" s="616"/>
      <c r="B3400" s="616"/>
    </row>
    <row r="3401" spans="1:2">
      <c r="A3401" s="616"/>
      <c r="B3401" s="616"/>
    </row>
    <row r="3402" spans="1:2">
      <c r="A3402" s="616"/>
      <c r="B3402" s="616"/>
    </row>
    <row r="3403" spans="1:2">
      <c r="A3403" s="616"/>
      <c r="B3403" s="616"/>
    </row>
    <row r="3404" spans="1:2">
      <c r="A3404" s="616"/>
      <c r="B3404" s="616"/>
    </row>
    <row r="3405" spans="1:2">
      <c r="A3405" s="616"/>
      <c r="B3405" s="616"/>
    </row>
    <row r="3406" spans="1:2">
      <c r="A3406" s="616"/>
      <c r="B3406" s="616"/>
    </row>
    <row r="3407" spans="1:2">
      <c r="A3407" s="616"/>
      <c r="B3407" s="616"/>
    </row>
    <row r="3408" spans="1:2">
      <c r="A3408" s="616"/>
      <c r="B3408" s="616"/>
    </row>
    <row r="3409" spans="1:2">
      <c r="A3409" s="616"/>
      <c r="B3409" s="616"/>
    </row>
    <row r="3410" spans="1:2">
      <c r="A3410" s="616"/>
      <c r="B3410" s="616"/>
    </row>
    <row r="3411" spans="1:2">
      <c r="A3411" s="616"/>
      <c r="B3411" s="616"/>
    </row>
    <row r="3412" spans="1:2">
      <c r="A3412" s="616"/>
      <c r="B3412" s="616"/>
    </row>
    <row r="3413" spans="1:2">
      <c r="A3413" s="616"/>
      <c r="B3413" s="616"/>
    </row>
    <row r="3414" spans="1:2">
      <c r="A3414" s="616"/>
      <c r="B3414" s="616"/>
    </row>
    <row r="3415" spans="1:2">
      <c r="A3415" s="616"/>
      <c r="B3415" s="616"/>
    </row>
    <row r="3416" spans="1:2">
      <c r="A3416" s="616"/>
      <c r="B3416" s="616"/>
    </row>
    <row r="3417" spans="1:2">
      <c r="A3417" s="616"/>
      <c r="B3417" s="616"/>
    </row>
    <row r="3418" spans="1:2">
      <c r="A3418" s="616"/>
      <c r="B3418" s="616"/>
    </row>
    <row r="3419" spans="1:2">
      <c r="A3419" s="616"/>
      <c r="B3419" s="616"/>
    </row>
    <row r="3420" spans="1:2">
      <c r="A3420" s="616"/>
      <c r="B3420" s="616"/>
    </row>
    <row r="3421" spans="1:2">
      <c r="A3421" s="616"/>
      <c r="B3421" s="616"/>
    </row>
    <row r="3422" spans="1:2">
      <c r="A3422" s="616"/>
      <c r="B3422" s="616"/>
    </row>
    <row r="3423" spans="1:2">
      <c r="A3423" s="616"/>
      <c r="B3423" s="616"/>
    </row>
    <row r="3424" spans="1:2">
      <c r="A3424" s="616"/>
      <c r="B3424" s="616"/>
    </row>
    <row r="3425" spans="1:2">
      <c r="A3425" s="616"/>
      <c r="B3425" s="616"/>
    </row>
    <row r="3426" spans="1:2">
      <c r="A3426" s="616"/>
      <c r="B3426" s="616"/>
    </row>
    <row r="3427" spans="1:2">
      <c r="A3427" s="616"/>
      <c r="B3427" s="616"/>
    </row>
    <row r="3428" spans="1:2">
      <c r="A3428" s="616"/>
      <c r="B3428" s="616"/>
    </row>
    <row r="3429" spans="1:2">
      <c r="A3429" s="616"/>
      <c r="B3429" s="616"/>
    </row>
    <row r="3430" spans="1:2">
      <c r="A3430" s="616"/>
      <c r="B3430" s="616"/>
    </row>
    <row r="3431" spans="1:2">
      <c r="A3431" s="616"/>
      <c r="B3431" s="616"/>
    </row>
    <row r="3432" spans="1:2">
      <c r="A3432" s="616"/>
      <c r="B3432" s="616"/>
    </row>
    <row r="3433" spans="1:2">
      <c r="A3433" s="616"/>
      <c r="B3433" s="616"/>
    </row>
    <row r="3434" spans="1:2">
      <c r="A3434" s="616"/>
      <c r="B3434" s="616"/>
    </row>
    <row r="3435" spans="1:2">
      <c r="A3435" s="616"/>
      <c r="B3435" s="616"/>
    </row>
    <row r="3436" spans="1:2">
      <c r="A3436" s="616"/>
      <c r="B3436" s="616"/>
    </row>
    <row r="3437" spans="1:2">
      <c r="A3437" s="616"/>
      <c r="B3437" s="616"/>
    </row>
    <row r="3438" spans="1:2">
      <c r="A3438" s="616"/>
      <c r="B3438" s="616"/>
    </row>
    <row r="3439" spans="1:2">
      <c r="A3439" s="616"/>
      <c r="B3439" s="616"/>
    </row>
    <row r="3440" spans="1:2">
      <c r="A3440" s="616"/>
      <c r="B3440" s="616"/>
    </row>
    <row r="3441" spans="1:2">
      <c r="A3441" s="616"/>
      <c r="B3441" s="616"/>
    </row>
    <row r="3442" spans="1:2">
      <c r="A3442" s="616"/>
      <c r="B3442" s="616"/>
    </row>
    <row r="3443" spans="1:2">
      <c r="A3443" s="616"/>
      <c r="B3443" s="616"/>
    </row>
    <row r="3444" spans="1:2">
      <c r="A3444" s="616"/>
      <c r="B3444" s="616"/>
    </row>
    <row r="3445" spans="1:2">
      <c r="A3445" s="616"/>
      <c r="B3445" s="616"/>
    </row>
    <row r="3446" spans="1:2">
      <c r="A3446" s="616"/>
      <c r="B3446" s="616"/>
    </row>
    <row r="3447" spans="1:2">
      <c r="A3447" s="616"/>
      <c r="B3447" s="616"/>
    </row>
    <row r="3448" spans="1:2">
      <c r="A3448" s="616"/>
      <c r="B3448" s="616"/>
    </row>
    <row r="3449" spans="1:2">
      <c r="A3449" s="616"/>
      <c r="B3449" s="616"/>
    </row>
    <row r="3450" spans="1:2">
      <c r="A3450" s="616"/>
      <c r="B3450" s="616"/>
    </row>
    <row r="3451" spans="1:2">
      <c r="A3451" s="616"/>
      <c r="B3451" s="616"/>
    </row>
    <row r="3452" spans="1:2">
      <c r="A3452" s="616"/>
      <c r="B3452" s="616"/>
    </row>
    <row r="3453" spans="1:2">
      <c r="A3453" s="616"/>
      <c r="B3453" s="616"/>
    </row>
    <row r="3454" spans="1:2">
      <c r="A3454" s="616"/>
      <c r="B3454" s="616"/>
    </row>
    <row r="3455" spans="1:2">
      <c r="A3455" s="616"/>
      <c r="B3455" s="616"/>
    </row>
    <row r="3456" spans="1:2">
      <c r="A3456" s="616"/>
      <c r="B3456" s="616"/>
    </row>
    <row r="3457" spans="1:2">
      <c r="A3457" s="616"/>
      <c r="B3457" s="616"/>
    </row>
    <row r="3458" spans="1:2">
      <c r="A3458" s="616"/>
      <c r="B3458" s="616"/>
    </row>
    <row r="3459" spans="1:2">
      <c r="A3459" s="616"/>
      <c r="B3459" s="616"/>
    </row>
    <row r="3460" spans="1:2">
      <c r="A3460" s="616"/>
      <c r="B3460" s="616"/>
    </row>
    <row r="3461" spans="1:2">
      <c r="A3461" s="616"/>
      <c r="B3461" s="616"/>
    </row>
    <row r="3462" spans="1:2">
      <c r="A3462" s="616"/>
      <c r="B3462" s="616"/>
    </row>
    <row r="3463" spans="1:2">
      <c r="A3463" s="616"/>
      <c r="B3463" s="616"/>
    </row>
    <row r="3464" spans="1:2">
      <c r="A3464" s="616"/>
      <c r="B3464" s="616"/>
    </row>
    <row r="3465" spans="1:2">
      <c r="A3465" s="616"/>
      <c r="B3465" s="616"/>
    </row>
    <row r="3466" spans="1:2">
      <c r="A3466" s="616"/>
      <c r="B3466" s="616"/>
    </row>
    <row r="3467" spans="1:2">
      <c r="A3467" s="616"/>
      <c r="B3467" s="616"/>
    </row>
    <row r="3468" spans="1:2">
      <c r="A3468" s="616"/>
      <c r="B3468" s="616"/>
    </row>
    <row r="3469" spans="1:2">
      <c r="A3469" s="616"/>
      <c r="B3469" s="616"/>
    </row>
    <row r="3470" spans="1:2">
      <c r="A3470" s="616"/>
      <c r="B3470" s="616"/>
    </row>
    <row r="3471" spans="1:2">
      <c r="A3471" s="616"/>
      <c r="B3471" s="616"/>
    </row>
    <row r="3472" spans="1:2">
      <c r="A3472" s="616"/>
      <c r="B3472" s="616"/>
    </row>
    <row r="3473" spans="1:2">
      <c r="A3473" s="616"/>
      <c r="B3473" s="616"/>
    </row>
    <row r="3474" spans="1:2">
      <c r="A3474" s="616"/>
      <c r="B3474" s="616"/>
    </row>
    <row r="3475" spans="1:2">
      <c r="A3475" s="616"/>
      <c r="B3475" s="616"/>
    </row>
    <row r="3476" spans="1:2">
      <c r="A3476" s="616"/>
      <c r="B3476" s="616"/>
    </row>
    <row r="3477" spans="1:2">
      <c r="A3477" s="616"/>
      <c r="B3477" s="616"/>
    </row>
    <row r="3478" spans="1:2">
      <c r="A3478" s="616"/>
      <c r="B3478" s="616"/>
    </row>
    <row r="3479" spans="1:2">
      <c r="A3479" s="616"/>
      <c r="B3479" s="616"/>
    </row>
    <row r="3480" spans="1:2">
      <c r="A3480" s="616"/>
      <c r="B3480" s="616"/>
    </row>
    <row r="3481" spans="1:2">
      <c r="A3481" s="616"/>
      <c r="B3481" s="616"/>
    </row>
    <row r="3482" spans="1:2">
      <c r="A3482" s="616"/>
      <c r="B3482" s="616"/>
    </row>
    <row r="3483" spans="1:2">
      <c r="A3483" s="616"/>
      <c r="B3483" s="616"/>
    </row>
    <row r="3484" spans="1:2">
      <c r="A3484" s="616"/>
      <c r="B3484" s="616"/>
    </row>
    <row r="3485" spans="1:2">
      <c r="A3485" s="616"/>
      <c r="B3485" s="616"/>
    </row>
    <row r="3486" spans="1:2">
      <c r="A3486" s="616"/>
      <c r="B3486" s="616"/>
    </row>
    <row r="3487" spans="1:2">
      <c r="A3487" s="616"/>
      <c r="B3487" s="616"/>
    </row>
    <row r="3488" spans="1:2">
      <c r="A3488" s="616"/>
      <c r="B3488" s="616"/>
    </row>
    <row r="3489" spans="1:2">
      <c r="A3489" s="616"/>
      <c r="B3489" s="616"/>
    </row>
    <row r="3490" spans="1:2">
      <c r="A3490" s="616"/>
      <c r="B3490" s="616"/>
    </row>
    <row r="3491" spans="1:2">
      <c r="A3491" s="616"/>
      <c r="B3491" s="616"/>
    </row>
    <row r="3492" spans="1:2">
      <c r="A3492" s="616"/>
      <c r="B3492" s="616"/>
    </row>
    <row r="3493" spans="1:2">
      <c r="A3493" s="616"/>
      <c r="B3493" s="616"/>
    </row>
    <row r="3494" spans="1:2">
      <c r="A3494" s="616"/>
      <c r="B3494" s="616"/>
    </row>
    <row r="3495" spans="1:2">
      <c r="A3495" s="616"/>
      <c r="B3495" s="616"/>
    </row>
    <row r="3496" spans="1:2">
      <c r="A3496" s="616"/>
      <c r="B3496" s="616"/>
    </row>
    <row r="3497" spans="1:2">
      <c r="A3497" s="616"/>
      <c r="B3497" s="616"/>
    </row>
    <row r="3498" spans="1:2">
      <c r="A3498" s="616"/>
      <c r="B3498" s="616"/>
    </row>
    <row r="3499" spans="1:2">
      <c r="A3499" s="616"/>
      <c r="B3499" s="616"/>
    </row>
    <row r="3500" spans="1:2">
      <c r="A3500" s="616"/>
      <c r="B3500" s="616"/>
    </row>
    <row r="3501" spans="1:2">
      <c r="A3501" s="616"/>
      <c r="B3501" s="616"/>
    </row>
    <row r="3502" spans="1:2">
      <c r="A3502" s="616"/>
      <c r="B3502" s="616"/>
    </row>
    <row r="3503" spans="1:2">
      <c r="A3503" s="616"/>
      <c r="B3503" s="616"/>
    </row>
    <row r="3504" spans="1:2">
      <c r="A3504" s="616"/>
      <c r="B3504" s="616"/>
    </row>
    <row r="3505" spans="1:2">
      <c r="A3505" s="616"/>
      <c r="B3505" s="616"/>
    </row>
    <row r="3506" spans="1:2">
      <c r="A3506" s="616"/>
      <c r="B3506" s="616"/>
    </row>
    <row r="3507" spans="1:2">
      <c r="A3507" s="616"/>
      <c r="B3507" s="616"/>
    </row>
    <row r="3508" spans="1:2">
      <c r="A3508" s="616"/>
      <c r="B3508" s="616"/>
    </row>
    <row r="3509" spans="1:2">
      <c r="A3509" s="616"/>
      <c r="B3509" s="616"/>
    </row>
    <row r="3510" spans="1:2">
      <c r="A3510" s="616"/>
      <c r="B3510" s="616"/>
    </row>
    <row r="3511" spans="1:2">
      <c r="A3511" s="616"/>
      <c r="B3511" s="616"/>
    </row>
    <row r="3512" spans="1:2">
      <c r="A3512" s="616"/>
      <c r="B3512" s="616"/>
    </row>
    <row r="3513" spans="1:2">
      <c r="A3513" s="616"/>
      <c r="B3513" s="616"/>
    </row>
    <row r="3514" spans="1:2">
      <c r="A3514" s="616"/>
      <c r="B3514" s="616"/>
    </row>
    <row r="3515" spans="1:2">
      <c r="A3515" s="616"/>
      <c r="B3515" s="616"/>
    </row>
    <row r="3516" spans="1:2">
      <c r="A3516" s="616"/>
      <c r="B3516" s="616"/>
    </row>
    <row r="3517" spans="1:2">
      <c r="A3517" s="616"/>
      <c r="B3517" s="616"/>
    </row>
    <row r="3518" spans="1:2">
      <c r="A3518" s="616"/>
      <c r="B3518" s="616"/>
    </row>
    <row r="3519" spans="1:2">
      <c r="A3519" s="616"/>
      <c r="B3519" s="616"/>
    </row>
    <row r="3520" spans="1:2">
      <c r="A3520" s="616"/>
      <c r="B3520" s="616"/>
    </row>
    <row r="3521" spans="1:2">
      <c r="A3521" s="616"/>
      <c r="B3521" s="616"/>
    </row>
    <row r="3522" spans="1:2">
      <c r="A3522" s="616"/>
      <c r="B3522" s="616"/>
    </row>
    <row r="3523" spans="1:2">
      <c r="A3523" s="616"/>
      <c r="B3523" s="616"/>
    </row>
    <row r="3524" spans="1:2">
      <c r="A3524" s="616"/>
      <c r="B3524" s="616"/>
    </row>
    <row r="3525" spans="1:2">
      <c r="A3525" s="616"/>
      <c r="B3525" s="616"/>
    </row>
    <row r="3526" spans="1:2">
      <c r="A3526" s="616"/>
      <c r="B3526" s="616"/>
    </row>
    <row r="3527" spans="1:2">
      <c r="A3527" s="616"/>
      <c r="B3527" s="616"/>
    </row>
    <row r="3528" spans="1:2">
      <c r="A3528" s="616"/>
      <c r="B3528" s="616"/>
    </row>
    <row r="3529" spans="1:2">
      <c r="A3529" s="616"/>
      <c r="B3529" s="616"/>
    </row>
    <row r="3530" spans="1:2">
      <c r="A3530" s="616"/>
      <c r="B3530" s="616"/>
    </row>
    <row r="3531" spans="1:2">
      <c r="A3531" s="616"/>
      <c r="B3531" s="616"/>
    </row>
    <row r="3532" spans="1:2">
      <c r="A3532" s="616"/>
      <c r="B3532" s="616"/>
    </row>
    <row r="3533" spans="1:2">
      <c r="A3533" s="616"/>
      <c r="B3533" s="616"/>
    </row>
    <row r="3534" spans="1:2">
      <c r="A3534" s="616"/>
      <c r="B3534" s="616"/>
    </row>
    <row r="3535" spans="1:2">
      <c r="A3535" s="616"/>
      <c r="B3535" s="616"/>
    </row>
    <row r="3536" spans="1:2">
      <c r="A3536" s="616"/>
      <c r="B3536" s="616"/>
    </row>
    <row r="3537" spans="1:2">
      <c r="A3537" s="616"/>
      <c r="B3537" s="616"/>
    </row>
    <row r="3538" spans="1:2">
      <c r="A3538" s="616"/>
      <c r="B3538" s="616"/>
    </row>
    <row r="3539" spans="1:2">
      <c r="A3539" s="616"/>
      <c r="B3539" s="616"/>
    </row>
    <row r="3540" spans="1:2">
      <c r="A3540" s="616"/>
      <c r="B3540" s="616"/>
    </row>
    <row r="3541" spans="1:2">
      <c r="A3541" s="616"/>
      <c r="B3541" s="616"/>
    </row>
    <row r="3542" spans="1:2">
      <c r="A3542" s="616"/>
      <c r="B3542" s="616"/>
    </row>
    <row r="3543" spans="1:2">
      <c r="A3543" s="616"/>
      <c r="B3543" s="616"/>
    </row>
    <row r="3544" spans="1:2">
      <c r="A3544" s="616"/>
      <c r="B3544" s="616"/>
    </row>
    <row r="3545" spans="1:2">
      <c r="A3545" s="616"/>
      <c r="B3545" s="616"/>
    </row>
    <row r="3546" spans="1:2">
      <c r="A3546" s="616"/>
      <c r="B3546" s="616"/>
    </row>
    <row r="3547" spans="1:2">
      <c r="A3547" s="616"/>
      <c r="B3547" s="616"/>
    </row>
    <row r="3548" spans="1:2">
      <c r="A3548" s="616"/>
      <c r="B3548" s="616"/>
    </row>
    <row r="3549" spans="1:2">
      <c r="A3549" s="616"/>
      <c r="B3549" s="616"/>
    </row>
    <row r="3550" spans="1:2">
      <c r="A3550" s="616"/>
      <c r="B3550" s="616"/>
    </row>
    <row r="3551" spans="1:2">
      <c r="A3551" s="616"/>
      <c r="B3551" s="616"/>
    </row>
    <row r="3552" spans="1:2">
      <c r="A3552" s="616"/>
      <c r="B3552" s="616"/>
    </row>
    <row r="3553" spans="1:2">
      <c r="A3553" s="616"/>
      <c r="B3553" s="616"/>
    </row>
    <row r="3554" spans="1:2">
      <c r="A3554" s="616"/>
      <c r="B3554" s="616"/>
    </row>
    <row r="3555" spans="1:2">
      <c r="A3555" s="616"/>
      <c r="B3555" s="616"/>
    </row>
    <row r="3556" spans="1:2">
      <c r="A3556" s="616"/>
      <c r="B3556" s="616"/>
    </row>
    <row r="3557" spans="1:2">
      <c r="A3557" s="616"/>
      <c r="B3557" s="616"/>
    </row>
    <row r="3558" spans="1:2">
      <c r="A3558" s="616"/>
      <c r="B3558" s="616"/>
    </row>
    <row r="3559" spans="1:2">
      <c r="A3559" s="616"/>
      <c r="B3559" s="616"/>
    </row>
    <row r="3560" spans="1:2">
      <c r="A3560" s="616"/>
      <c r="B3560" s="616"/>
    </row>
    <row r="3561" spans="1:2">
      <c r="A3561" s="616"/>
      <c r="B3561" s="616"/>
    </row>
    <row r="3562" spans="1:2">
      <c r="A3562" s="616"/>
      <c r="B3562" s="616"/>
    </row>
    <row r="3563" spans="1:2">
      <c r="A3563" s="616"/>
      <c r="B3563" s="616"/>
    </row>
    <row r="3564" spans="1:2">
      <c r="A3564" s="616"/>
      <c r="B3564" s="616"/>
    </row>
    <row r="3565" spans="1:2">
      <c r="A3565" s="616"/>
      <c r="B3565" s="616"/>
    </row>
    <row r="3566" spans="1:2">
      <c r="A3566" s="616"/>
      <c r="B3566" s="616"/>
    </row>
    <row r="3567" spans="1:2">
      <c r="A3567" s="616"/>
      <c r="B3567" s="616"/>
    </row>
    <row r="3568" spans="1:2">
      <c r="A3568" s="616"/>
      <c r="B3568" s="616"/>
    </row>
    <row r="3569" spans="1:2">
      <c r="A3569" s="616"/>
      <c r="B3569" s="616"/>
    </row>
    <row r="3570" spans="1:2">
      <c r="A3570" s="616"/>
      <c r="B3570" s="616"/>
    </row>
    <row r="3571" spans="1:2">
      <c r="A3571" s="616"/>
      <c r="B3571" s="616"/>
    </row>
    <row r="3572" spans="1:2">
      <c r="A3572" s="616"/>
      <c r="B3572" s="616"/>
    </row>
    <row r="3573" spans="1:2">
      <c r="A3573" s="616"/>
      <c r="B3573" s="616"/>
    </row>
    <row r="3574" spans="1:2">
      <c r="A3574" s="616"/>
      <c r="B3574" s="616"/>
    </row>
    <row r="3575" spans="1:2">
      <c r="A3575" s="616"/>
      <c r="B3575" s="616"/>
    </row>
    <row r="3576" spans="1:2">
      <c r="A3576" s="616"/>
      <c r="B3576" s="616"/>
    </row>
    <row r="3577" spans="1:2">
      <c r="A3577" s="616"/>
      <c r="B3577" s="616"/>
    </row>
    <row r="3578" spans="1:2">
      <c r="A3578" s="616"/>
      <c r="B3578" s="616"/>
    </row>
    <row r="3579" spans="1:2">
      <c r="A3579" s="616"/>
      <c r="B3579" s="616"/>
    </row>
    <row r="3580" spans="1:2">
      <c r="A3580" s="616"/>
      <c r="B3580" s="616"/>
    </row>
    <row r="3581" spans="1:2">
      <c r="A3581" s="616"/>
      <c r="B3581" s="616"/>
    </row>
    <row r="3582" spans="1:2">
      <c r="A3582" s="616"/>
      <c r="B3582" s="616"/>
    </row>
    <row r="3583" spans="1:2">
      <c r="A3583" s="616"/>
      <c r="B3583" s="616"/>
    </row>
    <row r="3584" spans="1:2">
      <c r="A3584" s="616"/>
      <c r="B3584" s="616"/>
    </row>
    <row r="3585" spans="1:2">
      <c r="A3585" s="616"/>
      <c r="B3585" s="616"/>
    </row>
    <row r="3586" spans="1:2">
      <c r="A3586" s="616"/>
      <c r="B3586" s="616"/>
    </row>
    <row r="3587" spans="1:2">
      <c r="A3587" s="616"/>
      <c r="B3587" s="616"/>
    </row>
    <row r="3588" spans="1:2">
      <c r="A3588" s="616"/>
      <c r="B3588" s="616"/>
    </row>
    <row r="3589" spans="1:2">
      <c r="A3589" s="616"/>
      <c r="B3589" s="616"/>
    </row>
    <row r="3590" spans="1:2">
      <c r="A3590" s="616"/>
      <c r="B3590" s="616"/>
    </row>
    <row r="3591" spans="1:2">
      <c r="A3591" s="616"/>
      <c r="B3591" s="616"/>
    </row>
    <row r="3592" spans="1:2">
      <c r="A3592" s="616"/>
      <c r="B3592" s="616"/>
    </row>
    <row r="3593" spans="1:2">
      <c r="A3593" s="616"/>
      <c r="B3593" s="616"/>
    </row>
    <row r="3594" spans="1:2">
      <c r="A3594" s="616"/>
      <c r="B3594" s="616"/>
    </row>
    <row r="3595" spans="1:2">
      <c r="A3595" s="616"/>
      <c r="B3595" s="616"/>
    </row>
    <row r="3596" spans="1:2">
      <c r="A3596" s="616"/>
      <c r="B3596" s="616"/>
    </row>
    <row r="3597" spans="1:2">
      <c r="A3597" s="616"/>
      <c r="B3597" s="616"/>
    </row>
    <row r="3598" spans="1:2">
      <c r="A3598" s="616"/>
      <c r="B3598" s="616"/>
    </row>
    <row r="3599" spans="1:2">
      <c r="A3599" s="616"/>
      <c r="B3599" s="616"/>
    </row>
    <row r="3600" spans="1:2">
      <c r="A3600" s="616"/>
      <c r="B3600" s="616"/>
    </row>
    <row r="3601" spans="1:2">
      <c r="A3601" s="616"/>
      <c r="B3601" s="616"/>
    </row>
    <row r="3602" spans="1:2">
      <c r="A3602" s="616"/>
      <c r="B3602" s="616"/>
    </row>
    <row r="3603" spans="1:2">
      <c r="A3603" s="616"/>
      <c r="B3603" s="616"/>
    </row>
    <row r="3604" spans="1:2">
      <c r="A3604" s="616"/>
      <c r="B3604" s="616"/>
    </row>
    <row r="3605" spans="1:2">
      <c r="A3605" s="616"/>
      <c r="B3605" s="616"/>
    </row>
    <row r="3606" spans="1:2">
      <c r="A3606" s="616"/>
      <c r="B3606" s="616"/>
    </row>
    <row r="3607" spans="1:2">
      <c r="A3607" s="616"/>
      <c r="B3607" s="616"/>
    </row>
    <row r="3608" spans="1:2">
      <c r="A3608" s="616"/>
      <c r="B3608" s="616"/>
    </row>
    <row r="3609" spans="1:2">
      <c r="A3609" s="616"/>
      <c r="B3609" s="616"/>
    </row>
    <row r="3610" spans="1:2">
      <c r="A3610" s="616"/>
      <c r="B3610" s="616"/>
    </row>
    <row r="3611" spans="1:2">
      <c r="A3611" s="616"/>
      <c r="B3611" s="616"/>
    </row>
    <row r="3612" spans="1:2">
      <c r="A3612" s="616"/>
      <c r="B3612" s="616"/>
    </row>
    <row r="3613" spans="1:2">
      <c r="A3613" s="616"/>
      <c r="B3613" s="616"/>
    </row>
    <row r="3614" spans="1:2">
      <c r="A3614" s="616"/>
      <c r="B3614" s="616"/>
    </row>
    <row r="3615" spans="1:2">
      <c r="A3615" s="616"/>
      <c r="B3615" s="616"/>
    </row>
    <row r="3616" spans="1:2">
      <c r="A3616" s="616"/>
      <c r="B3616" s="616"/>
    </row>
    <row r="3617" spans="1:2">
      <c r="A3617" s="616"/>
      <c r="B3617" s="616"/>
    </row>
    <row r="3618" spans="1:2">
      <c r="A3618" s="616"/>
      <c r="B3618" s="616"/>
    </row>
    <row r="3619" spans="1:2">
      <c r="A3619" s="616"/>
      <c r="B3619" s="616"/>
    </row>
    <row r="3620" spans="1:2">
      <c r="A3620" s="616"/>
      <c r="B3620" s="616"/>
    </row>
    <row r="3621" spans="1:2">
      <c r="A3621" s="616"/>
      <c r="B3621" s="616"/>
    </row>
    <row r="3622" spans="1:2">
      <c r="A3622" s="616"/>
      <c r="B3622" s="616"/>
    </row>
    <row r="3623" spans="1:2">
      <c r="A3623" s="616"/>
      <c r="B3623" s="616"/>
    </row>
    <row r="3624" spans="1:2">
      <c r="A3624" s="616"/>
      <c r="B3624" s="616"/>
    </row>
    <row r="3625" spans="1:2">
      <c r="A3625" s="616"/>
      <c r="B3625" s="616"/>
    </row>
    <row r="3626" spans="1:2">
      <c r="A3626" s="616"/>
      <c r="B3626" s="616"/>
    </row>
    <row r="3627" spans="1:2">
      <c r="A3627" s="616"/>
      <c r="B3627" s="616"/>
    </row>
    <row r="3628" spans="1:2">
      <c r="A3628" s="616"/>
      <c r="B3628" s="616"/>
    </row>
    <row r="3629" spans="1:2">
      <c r="A3629" s="616"/>
      <c r="B3629" s="616"/>
    </row>
    <row r="3630" spans="1:2">
      <c r="A3630" s="616"/>
      <c r="B3630" s="616"/>
    </row>
    <row r="3631" spans="1:2">
      <c r="A3631" s="616"/>
      <c r="B3631" s="616"/>
    </row>
    <row r="3632" spans="1:2">
      <c r="A3632" s="616"/>
      <c r="B3632" s="616"/>
    </row>
    <row r="3633" spans="1:2">
      <c r="A3633" s="616"/>
      <c r="B3633" s="616"/>
    </row>
    <row r="3634" spans="1:2">
      <c r="A3634" s="616"/>
      <c r="B3634" s="616"/>
    </row>
    <row r="3635" spans="1:2">
      <c r="A3635" s="616"/>
      <c r="B3635" s="616"/>
    </row>
    <row r="3636" spans="1:2">
      <c r="A3636" s="616"/>
      <c r="B3636" s="616"/>
    </row>
    <row r="3637" spans="1:2">
      <c r="A3637" s="616"/>
      <c r="B3637" s="616"/>
    </row>
    <row r="3638" spans="1:2">
      <c r="A3638" s="616"/>
      <c r="B3638" s="616"/>
    </row>
    <row r="3639" spans="1:2">
      <c r="A3639" s="616"/>
      <c r="B3639" s="616"/>
    </row>
    <row r="3640" spans="1:2">
      <c r="A3640" s="616"/>
      <c r="B3640" s="616"/>
    </row>
    <row r="3641" spans="1:2">
      <c r="A3641" s="616"/>
      <c r="B3641" s="616"/>
    </row>
    <row r="3642" spans="1:2">
      <c r="A3642" s="616"/>
      <c r="B3642" s="616"/>
    </row>
    <row r="3643" spans="1:2">
      <c r="A3643" s="616"/>
      <c r="B3643" s="616"/>
    </row>
    <row r="3644" spans="1:2">
      <c r="A3644" s="616"/>
      <c r="B3644" s="616"/>
    </row>
    <row r="3645" spans="1:2">
      <c r="A3645" s="616"/>
      <c r="B3645" s="616"/>
    </row>
    <row r="3646" spans="1:2">
      <c r="A3646" s="616"/>
      <c r="B3646" s="616"/>
    </row>
    <row r="3647" spans="1:2">
      <c r="A3647" s="616"/>
      <c r="B3647" s="616"/>
    </row>
    <row r="3648" spans="1:2">
      <c r="A3648" s="616"/>
      <c r="B3648" s="616"/>
    </row>
    <row r="3649" spans="1:2">
      <c r="A3649" s="616"/>
      <c r="B3649" s="616"/>
    </row>
    <row r="3650" spans="1:2">
      <c r="A3650" s="616"/>
      <c r="B3650" s="616"/>
    </row>
    <row r="3651" spans="1:2">
      <c r="A3651" s="616"/>
      <c r="B3651" s="616"/>
    </row>
    <row r="3652" spans="1:2">
      <c r="A3652" s="616"/>
      <c r="B3652" s="616"/>
    </row>
    <row r="3653" spans="1:2">
      <c r="A3653" s="616"/>
      <c r="B3653" s="616"/>
    </row>
    <row r="3654" spans="1:2">
      <c r="A3654" s="616"/>
      <c r="B3654" s="616"/>
    </row>
    <row r="3655" spans="1:2">
      <c r="A3655" s="616"/>
      <c r="B3655" s="616"/>
    </row>
    <row r="3656" spans="1:2">
      <c r="A3656" s="616"/>
      <c r="B3656" s="616"/>
    </row>
    <row r="3657" spans="1:2">
      <c r="A3657" s="616"/>
      <c r="B3657" s="616"/>
    </row>
    <row r="3658" spans="1:2">
      <c r="A3658" s="616"/>
      <c r="B3658" s="616"/>
    </row>
    <row r="3659" spans="1:2">
      <c r="A3659" s="616"/>
      <c r="B3659" s="616"/>
    </row>
    <row r="3660" spans="1:2">
      <c r="A3660" s="616"/>
      <c r="B3660" s="616"/>
    </row>
    <row r="3661" spans="1:2">
      <c r="A3661" s="616"/>
      <c r="B3661" s="616"/>
    </row>
    <row r="3662" spans="1:2">
      <c r="A3662" s="616"/>
      <c r="B3662" s="616"/>
    </row>
    <row r="3663" spans="1:2">
      <c r="A3663" s="616"/>
      <c r="B3663" s="616"/>
    </row>
    <row r="3664" spans="1:2">
      <c r="A3664" s="616"/>
      <c r="B3664" s="616"/>
    </row>
    <row r="3665" spans="1:2">
      <c r="A3665" s="616"/>
      <c r="B3665" s="616"/>
    </row>
    <row r="3666" spans="1:2">
      <c r="A3666" s="616"/>
      <c r="B3666" s="616"/>
    </row>
    <row r="3667" spans="1:2">
      <c r="A3667" s="616"/>
      <c r="B3667" s="616"/>
    </row>
    <row r="3668" spans="1:2">
      <c r="A3668" s="616"/>
      <c r="B3668" s="616"/>
    </row>
    <row r="3669" spans="1:2">
      <c r="A3669" s="616"/>
      <c r="B3669" s="616"/>
    </row>
    <row r="3670" spans="1:2">
      <c r="A3670" s="616"/>
      <c r="B3670" s="616"/>
    </row>
    <row r="3671" spans="1:2">
      <c r="A3671" s="616"/>
      <c r="B3671" s="616"/>
    </row>
    <row r="3672" spans="1:2">
      <c r="A3672" s="616"/>
      <c r="B3672" s="616"/>
    </row>
    <row r="3673" spans="1:2">
      <c r="A3673" s="616"/>
      <c r="B3673" s="616"/>
    </row>
    <row r="3674" spans="1:2">
      <c r="A3674" s="616"/>
      <c r="B3674" s="616"/>
    </row>
    <row r="3675" spans="1:2">
      <c r="A3675" s="616"/>
      <c r="B3675" s="616"/>
    </row>
    <row r="3676" spans="1:2">
      <c r="A3676" s="616"/>
      <c r="B3676" s="616"/>
    </row>
    <row r="3677" spans="1:2">
      <c r="A3677" s="616"/>
      <c r="B3677" s="616"/>
    </row>
    <row r="3678" spans="1:2">
      <c r="A3678" s="616"/>
      <c r="B3678" s="616"/>
    </row>
    <row r="3679" spans="1:2">
      <c r="A3679" s="616"/>
      <c r="B3679" s="616"/>
    </row>
    <row r="3680" spans="1:2">
      <c r="A3680" s="616"/>
      <c r="B3680" s="616"/>
    </row>
    <row r="3681" spans="1:2">
      <c r="A3681" s="616"/>
      <c r="B3681" s="616"/>
    </row>
    <row r="3682" spans="1:2">
      <c r="A3682" s="616"/>
      <c r="B3682" s="616"/>
    </row>
    <row r="3683" spans="1:2">
      <c r="A3683" s="616"/>
      <c r="B3683" s="616"/>
    </row>
    <row r="3684" spans="1:2">
      <c r="A3684" s="616"/>
      <c r="B3684" s="616"/>
    </row>
    <row r="3685" spans="1:2">
      <c r="A3685" s="616"/>
      <c r="B3685" s="616"/>
    </row>
    <row r="3686" spans="1:2">
      <c r="A3686" s="616"/>
      <c r="B3686" s="616"/>
    </row>
    <row r="3687" spans="1:2">
      <c r="A3687" s="616"/>
      <c r="B3687" s="616"/>
    </row>
    <row r="3688" spans="1:2">
      <c r="A3688" s="616"/>
      <c r="B3688" s="616"/>
    </row>
    <row r="3689" spans="1:2">
      <c r="A3689" s="616"/>
      <c r="B3689" s="616"/>
    </row>
    <row r="3690" spans="1:2">
      <c r="A3690" s="616"/>
      <c r="B3690" s="616"/>
    </row>
    <row r="3691" spans="1:2">
      <c r="A3691" s="616"/>
      <c r="B3691" s="616"/>
    </row>
    <row r="3692" spans="1:2">
      <c r="A3692" s="616"/>
      <c r="B3692" s="616"/>
    </row>
    <row r="3693" spans="1:2">
      <c r="A3693" s="616"/>
      <c r="B3693" s="616"/>
    </row>
    <row r="3694" spans="1:2">
      <c r="A3694" s="616"/>
      <c r="B3694" s="616"/>
    </row>
    <row r="3695" spans="1:2">
      <c r="A3695" s="616"/>
      <c r="B3695" s="616"/>
    </row>
    <row r="3696" spans="1:2">
      <c r="A3696" s="616"/>
      <c r="B3696" s="616"/>
    </row>
    <row r="3697" spans="1:2">
      <c r="A3697" s="616"/>
      <c r="B3697" s="616"/>
    </row>
    <row r="3698" spans="1:2">
      <c r="A3698" s="616"/>
      <c r="B3698" s="616"/>
    </row>
    <row r="3699" spans="1:2">
      <c r="A3699" s="616"/>
      <c r="B3699" s="616"/>
    </row>
    <row r="3700" spans="1:2">
      <c r="A3700" s="616"/>
      <c r="B3700" s="616"/>
    </row>
    <row r="3701" spans="1:2">
      <c r="A3701" s="616"/>
      <c r="B3701" s="616"/>
    </row>
    <row r="3702" spans="1:2">
      <c r="A3702" s="616"/>
      <c r="B3702" s="616"/>
    </row>
    <row r="3703" spans="1:2">
      <c r="A3703" s="616"/>
      <c r="B3703" s="616"/>
    </row>
    <row r="3704" spans="1:2">
      <c r="A3704" s="616"/>
      <c r="B3704" s="616"/>
    </row>
    <row r="3705" spans="1:2">
      <c r="A3705" s="616"/>
      <c r="B3705" s="616"/>
    </row>
    <row r="3706" spans="1:2">
      <c r="A3706" s="616"/>
      <c r="B3706" s="616"/>
    </row>
    <row r="3707" spans="1:2">
      <c r="A3707" s="616"/>
      <c r="B3707" s="616"/>
    </row>
    <row r="3708" spans="1:2">
      <c r="A3708" s="616"/>
      <c r="B3708" s="616"/>
    </row>
    <row r="3709" spans="1:2">
      <c r="A3709" s="616"/>
      <c r="B3709" s="616"/>
    </row>
    <row r="3710" spans="1:2">
      <c r="A3710" s="616"/>
      <c r="B3710" s="616"/>
    </row>
    <row r="3711" spans="1:2">
      <c r="A3711" s="616"/>
      <c r="B3711" s="616"/>
    </row>
    <row r="3712" spans="1:2">
      <c r="A3712" s="616"/>
      <c r="B3712" s="616"/>
    </row>
    <row r="3713" spans="1:2">
      <c r="A3713" s="616"/>
      <c r="B3713" s="616"/>
    </row>
    <row r="3714" spans="1:2">
      <c r="A3714" s="616"/>
      <c r="B3714" s="616"/>
    </row>
    <row r="3715" spans="1:2">
      <c r="A3715" s="616"/>
      <c r="B3715" s="616"/>
    </row>
    <row r="3716" spans="1:2">
      <c r="A3716" s="616"/>
      <c r="B3716" s="616"/>
    </row>
    <row r="3717" spans="1:2">
      <c r="A3717" s="616"/>
      <c r="B3717" s="616"/>
    </row>
    <row r="3718" spans="1:2">
      <c r="A3718" s="616"/>
      <c r="B3718" s="616"/>
    </row>
    <row r="3719" spans="1:2">
      <c r="A3719" s="616"/>
      <c r="B3719" s="616"/>
    </row>
    <row r="3720" spans="1:2">
      <c r="A3720" s="616"/>
      <c r="B3720" s="616"/>
    </row>
    <row r="3721" spans="1:2">
      <c r="A3721" s="616"/>
      <c r="B3721" s="616"/>
    </row>
    <row r="3722" spans="1:2">
      <c r="A3722" s="616"/>
      <c r="B3722" s="616"/>
    </row>
    <row r="3723" spans="1:2">
      <c r="A3723" s="616"/>
      <c r="B3723" s="616"/>
    </row>
    <row r="3724" spans="1:2">
      <c r="A3724" s="616"/>
      <c r="B3724" s="616"/>
    </row>
    <row r="3725" spans="1:2">
      <c r="A3725" s="616"/>
      <c r="B3725" s="616"/>
    </row>
    <row r="3726" spans="1:2">
      <c r="A3726" s="616"/>
      <c r="B3726" s="616"/>
    </row>
    <row r="3727" spans="1:2">
      <c r="A3727" s="616"/>
      <c r="B3727" s="616"/>
    </row>
    <row r="3728" spans="1:2">
      <c r="A3728" s="616"/>
      <c r="B3728" s="616"/>
    </row>
    <row r="3729" spans="1:2">
      <c r="A3729" s="616"/>
      <c r="B3729" s="616"/>
    </row>
    <row r="3730" spans="1:2">
      <c r="A3730" s="616"/>
      <c r="B3730" s="616"/>
    </row>
    <row r="3731" spans="1:2">
      <c r="A3731" s="616"/>
      <c r="B3731" s="616"/>
    </row>
    <row r="3732" spans="1:2">
      <c r="A3732" s="616"/>
      <c r="B3732" s="616"/>
    </row>
    <row r="3733" spans="1:2">
      <c r="A3733" s="616"/>
      <c r="B3733" s="616"/>
    </row>
    <row r="3734" spans="1:2">
      <c r="A3734" s="616"/>
      <c r="B3734" s="616"/>
    </row>
    <row r="3735" spans="1:2">
      <c r="A3735" s="616"/>
      <c r="B3735" s="616"/>
    </row>
    <row r="3736" spans="1:2">
      <c r="A3736" s="616"/>
      <c r="B3736" s="616"/>
    </row>
    <row r="3737" spans="1:2">
      <c r="A3737" s="616"/>
      <c r="B3737" s="616"/>
    </row>
    <row r="3738" spans="1:2">
      <c r="A3738" s="616"/>
      <c r="B3738" s="616"/>
    </row>
    <row r="3739" spans="1:2">
      <c r="A3739" s="616"/>
      <c r="B3739" s="616"/>
    </row>
    <row r="3740" spans="1:2">
      <c r="A3740" s="616"/>
      <c r="B3740" s="616"/>
    </row>
    <row r="3741" spans="1:2">
      <c r="A3741" s="616"/>
      <c r="B3741" s="616"/>
    </row>
    <row r="3742" spans="1:2">
      <c r="A3742" s="616"/>
      <c r="B3742" s="616"/>
    </row>
    <row r="3743" spans="1:2">
      <c r="A3743" s="616"/>
      <c r="B3743" s="616"/>
    </row>
    <row r="3744" spans="1:2">
      <c r="A3744" s="616"/>
      <c r="B3744" s="616"/>
    </row>
    <row r="3745" spans="1:2">
      <c r="A3745" s="616"/>
      <c r="B3745" s="616"/>
    </row>
    <row r="3746" spans="1:2">
      <c r="A3746" s="616"/>
      <c r="B3746" s="616"/>
    </row>
    <row r="3747" spans="1:2">
      <c r="A3747" s="616"/>
      <c r="B3747" s="616"/>
    </row>
    <row r="3748" spans="1:2">
      <c r="A3748" s="616"/>
      <c r="B3748" s="616"/>
    </row>
    <row r="3749" spans="1:2">
      <c r="A3749" s="616"/>
      <c r="B3749" s="616"/>
    </row>
    <row r="3750" spans="1:2">
      <c r="A3750" s="616"/>
      <c r="B3750" s="616"/>
    </row>
    <row r="3751" spans="1:2">
      <c r="A3751" s="616"/>
      <c r="B3751" s="616"/>
    </row>
    <row r="3752" spans="1:2">
      <c r="A3752" s="616"/>
      <c r="B3752" s="616"/>
    </row>
    <row r="3753" spans="1:2">
      <c r="A3753" s="616"/>
      <c r="B3753" s="616"/>
    </row>
    <row r="3754" spans="1:2">
      <c r="A3754" s="616"/>
      <c r="B3754" s="616"/>
    </row>
    <row r="3755" spans="1:2">
      <c r="A3755" s="616"/>
      <c r="B3755" s="616"/>
    </row>
    <row r="3756" spans="1:2">
      <c r="A3756" s="616"/>
      <c r="B3756" s="616"/>
    </row>
    <row r="3757" spans="1:2">
      <c r="A3757" s="616"/>
      <c r="B3757" s="616"/>
    </row>
    <row r="3758" spans="1:2">
      <c r="A3758" s="616"/>
      <c r="B3758" s="616"/>
    </row>
    <row r="3759" spans="1:2">
      <c r="A3759" s="616"/>
      <c r="B3759" s="616"/>
    </row>
    <row r="3760" spans="1:2">
      <c r="A3760" s="616"/>
      <c r="B3760" s="616"/>
    </row>
    <row r="3761" spans="1:2">
      <c r="A3761" s="616"/>
      <c r="B3761" s="616"/>
    </row>
    <row r="3762" spans="1:2">
      <c r="A3762" s="616"/>
      <c r="B3762" s="616"/>
    </row>
    <row r="3763" spans="1:2">
      <c r="A3763" s="616"/>
      <c r="B3763" s="616"/>
    </row>
    <row r="3764" spans="1:2">
      <c r="A3764" s="616"/>
      <c r="B3764" s="616"/>
    </row>
    <row r="3765" spans="1:2">
      <c r="A3765" s="616"/>
      <c r="B3765" s="616"/>
    </row>
    <row r="3766" spans="1:2">
      <c r="A3766" s="616"/>
      <c r="B3766" s="616"/>
    </row>
    <row r="3767" spans="1:2">
      <c r="A3767" s="616"/>
      <c r="B3767" s="616"/>
    </row>
    <row r="3768" spans="1:2">
      <c r="A3768" s="616"/>
      <c r="B3768" s="616"/>
    </row>
    <row r="3769" spans="1:2">
      <c r="A3769" s="616"/>
      <c r="B3769" s="616"/>
    </row>
    <row r="3770" spans="1:2">
      <c r="A3770" s="616"/>
      <c r="B3770" s="616"/>
    </row>
    <row r="3771" spans="1:2">
      <c r="A3771" s="616"/>
      <c r="B3771" s="616"/>
    </row>
    <row r="3772" spans="1:2">
      <c r="A3772" s="616"/>
      <c r="B3772" s="616"/>
    </row>
    <row r="3773" spans="1:2">
      <c r="A3773" s="616"/>
      <c r="B3773" s="616"/>
    </row>
    <row r="3774" spans="1:2">
      <c r="A3774" s="616"/>
      <c r="B3774" s="616"/>
    </row>
    <row r="3775" spans="1:2">
      <c r="A3775" s="616"/>
      <c r="B3775" s="616"/>
    </row>
    <row r="3776" spans="1:2">
      <c r="A3776" s="616"/>
      <c r="B3776" s="616"/>
    </row>
    <row r="3777" spans="1:2">
      <c r="A3777" s="616"/>
      <c r="B3777" s="616"/>
    </row>
    <row r="3778" spans="1:2">
      <c r="A3778" s="616"/>
      <c r="B3778" s="616"/>
    </row>
    <row r="3779" spans="1:2">
      <c r="A3779" s="616"/>
      <c r="B3779" s="616"/>
    </row>
    <row r="3780" spans="1:2">
      <c r="A3780" s="616"/>
      <c r="B3780" s="616"/>
    </row>
    <row r="3781" spans="1:2">
      <c r="A3781" s="616"/>
      <c r="B3781" s="616"/>
    </row>
    <row r="3782" spans="1:2">
      <c r="A3782" s="616"/>
      <c r="B3782" s="616"/>
    </row>
    <row r="3783" spans="1:2">
      <c r="A3783" s="616"/>
      <c r="B3783" s="616"/>
    </row>
    <row r="3784" spans="1:2">
      <c r="A3784" s="616"/>
      <c r="B3784" s="616"/>
    </row>
    <row r="3785" spans="1:2">
      <c r="A3785" s="616"/>
      <c r="B3785" s="616"/>
    </row>
    <row r="3786" spans="1:2">
      <c r="A3786" s="616"/>
      <c r="B3786" s="616"/>
    </row>
    <row r="3787" spans="1:2">
      <c r="A3787" s="616"/>
      <c r="B3787" s="616"/>
    </row>
    <row r="3788" spans="1:2">
      <c r="A3788" s="616"/>
      <c r="B3788" s="616"/>
    </row>
    <row r="3789" spans="1:2">
      <c r="A3789" s="616"/>
      <c r="B3789" s="616"/>
    </row>
    <row r="3790" spans="1:2">
      <c r="A3790" s="616"/>
      <c r="B3790" s="616"/>
    </row>
    <row r="3791" spans="1:2">
      <c r="A3791" s="616"/>
      <c r="B3791" s="616"/>
    </row>
    <row r="3792" spans="1:2">
      <c r="A3792" s="616"/>
      <c r="B3792" s="616"/>
    </row>
    <row r="3793" spans="1:2">
      <c r="A3793" s="616"/>
      <c r="B3793" s="616"/>
    </row>
    <row r="3794" spans="1:2">
      <c r="A3794" s="616"/>
      <c r="B3794" s="616"/>
    </row>
    <row r="3795" spans="1:2">
      <c r="A3795" s="616"/>
      <c r="B3795" s="616"/>
    </row>
    <row r="3796" spans="1:2">
      <c r="A3796" s="616"/>
      <c r="B3796" s="616"/>
    </row>
    <row r="3797" spans="1:2">
      <c r="A3797" s="616"/>
      <c r="B3797" s="616"/>
    </row>
    <row r="3798" spans="1:2">
      <c r="A3798" s="616"/>
      <c r="B3798" s="616"/>
    </row>
    <row r="3799" spans="1:2">
      <c r="A3799" s="616"/>
      <c r="B3799" s="616"/>
    </row>
    <row r="3800" spans="1:2">
      <c r="A3800" s="616"/>
      <c r="B3800" s="616"/>
    </row>
    <row r="3801" spans="1:2">
      <c r="A3801" s="616"/>
      <c r="B3801" s="616"/>
    </row>
    <row r="3802" spans="1:2">
      <c r="A3802" s="616"/>
      <c r="B3802" s="616"/>
    </row>
    <row r="3803" spans="1:2">
      <c r="A3803" s="616"/>
      <c r="B3803" s="616"/>
    </row>
    <row r="3804" spans="1:2">
      <c r="A3804" s="616"/>
      <c r="B3804" s="616"/>
    </row>
    <row r="3805" spans="1:2">
      <c r="A3805" s="616"/>
      <c r="B3805" s="616"/>
    </row>
    <row r="3806" spans="1:2">
      <c r="A3806" s="616"/>
      <c r="B3806" s="616"/>
    </row>
    <row r="3807" spans="1:2">
      <c r="A3807" s="616"/>
      <c r="B3807" s="616"/>
    </row>
    <row r="3808" spans="1:2">
      <c r="A3808" s="616"/>
      <c r="B3808" s="616"/>
    </row>
    <row r="3809" spans="1:2">
      <c r="A3809" s="616"/>
      <c r="B3809" s="616"/>
    </row>
    <row r="3810" spans="1:2">
      <c r="A3810" s="616"/>
      <c r="B3810" s="616"/>
    </row>
    <row r="3811" spans="1:2">
      <c r="A3811" s="616"/>
      <c r="B3811" s="616"/>
    </row>
    <row r="3812" spans="1:2">
      <c r="A3812" s="616"/>
      <c r="B3812" s="616"/>
    </row>
    <row r="3813" spans="1:2">
      <c r="A3813" s="616"/>
      <c r="B3813" s="616"/>
    </row>
    <row r="3814" spans="1:2">
      <c r="A3814" s="616"/>
      <c r="B3814" s="616"/>
    </row>
    <row r="3815" spans="1:2">
      <c r="A3815" s="616"/>
      <c r="B3815" s="616"/>
    </row>
    <row r="3816" spans="1:2">
      <c r="A3816" s="616"/>
      <c r="B3816" s="616"/>
    </row>
    <row r="3817" spans="1:2">
      <c r="A3817" s="616"/>
      <c r="B3817" s="616"/>
    </row>
    <row r="3818" spans="1:2">
      <c r="A3818" s="616"/>
      <c r="B3818" s="616"/>
    </row>
    <row r="3819" spans="1:2">
      <c r="A3819" s="616"/>
      <c r="B3819" s="616"/>
    </row>
    <row r="3820" spans="1:2">
      <c r="A3820" s="616"/>
      <c r="B3820" s="616"/>
    </row>
    <row r="3821" spans="1:2">
      <c r="A3821" s="616"/>
      <c r="B3821" s="616"/>
    </row>
    <row r="3822" spans="1:2">
      <c r="A3822" s="616"/>
      <c r="B3822" s="616"/>
    </row>
    <row r="3823" spans="1:2">
      <c r="A3823" s="616"/>
      <c r="B3823" s="616"/>
    </row>
    <row r="3824" spans="1:2">
      <c r="A3824" s="616"/>
      <c r="B3824" s="616"/>
    </row>
    <row r="3825" spans="1:2">
      <c r="A3825" s="616"/>
      <c r="B3825" s="616"/>
    </row>
    <row r="3826" spans="1:2">
      <c r="A3826" s="616"/>
      <c r="B3826" s="616"/>
    </row>
    <row r="3827" spans="1:2">
      <c r="A3827" s="616"/>
      <c r="B3827" s="616"/>
    </row>
    <row r="3828" spans="1:2">
      <c r="A3828" s="616"/>
      <c r="B3828" s="616"/>
    </row>
    <row r="3829" spans="1:2">
      <c r="A3829" s="616"/>
      <c r="B3829" s="616"/>
    </row>
    <row r="3830" spans="1:2">
      <c r="A3830" s="616"/>
      <c r="B3830" s="616"/>
    </row>
    <row r="3831" spans="1:2">
      <c r="A3831" s="616"/>
      <c r="B3831" s="616"/>
    </row>
    <row r="3832" spans="1:2">
      <c r="A3832" s="616"/>
      <c r="B3832" s="616"/>
    </row>
    <row r="3833" spans="1:2">
      <c r="A3833" s="616"/>
      <c r="B3833" s="616"/>
    </row>
    <row r="3834" spans="1:2">
      <c r="A3834" s="616"/>
      <c r="B3834" s="616"/>
    </row>
    <row r="3835" spans="1:2">
      <c r="A3835" s="616"/>
      <c r="B3835" s="616"/>
    </row>
    <row r="3836" spans="1:2">
      <c r="A3836" s="616"/>
      <c r="B3836" s="616"/>
    </row>
    <row r="3837" spans="1:2">
      <c r="A3837" s="616"/>
      <c r="B3837" s="616"/>
    </row>
    <row r="3838" spans="1:2">
      <c r="A3838" s="616"/>
      <c r="B3838" s="616"/>
    </row>
    <row r="3839" spans="1:2">
      <c r="A3839" s="616"/>
      <c r="B3839" s="616"/>
    </row>
    <row r="3840" spans="1:2">
      <c r="A3840" s="616"/>
      <c r="B3840" s="616"/>
    </row>
    <row r="3841" spans="1:2">
      <c r="A3841" s="616"/>
      <c r="B3841" s="616"/>
    </row>
    <row r="3842" spans="1:2">
      <c r="A3842" s="616"/>
      <c r="B3842" s="616"/>
    </row>
    <row r="3843" spans="1:2">
      <c r="A3843" s="616"/>
      <c r="B3843" s="616"/>
    </row>
    <row r="3844" spans="1:2">
      <c r="A3844" s="616"/>
      <c r="B3844" s="616"/>
    </row>
    <row r="3845" spans="1:2">
      <c r="A3845" s="616"/>
      <c r="B3845" s="616"/>
    </row>
    <row r="3846" spans="1:2">
      <c r="A3846" s="616"/>
      <c r="B3846" s="616"/>
    </row>
    <row r="3847" spans="1:2">
      <c r="A3847" s="616"/>
      <c r="B3847" s="616"/>
    </row>
    <row r="3848" spans="1:2">
      <c r="A3848" s="616"/>
      <c r="B3848" s="616"/>
    </row>
    <row r="3849" spans="1:2">
      <c r="A3849" s="616"/>
      <c r="B3849" s="616"/>
    </row>
    <row r="3850" spans="1:2">
      <c r="A3850" s="616"/>
      <c r="B3850" s="616"/>
    </row>
    <row r="3851" spans="1:2">
      <c r="A3851" s="616"/>
      <c r="B3851" s="616"/>
    </row>
    <row r="3852" spans="1:2">
      <c r="A3852" s="616"/>
      <c r="B3852" s="616"/>
    </row>
    <row r="3853" spans="1:2">
      <c r="A3853" s="616"/>
      <c r="B3853" s="616"/>
    </row>
    <row r="3854" spans="1:2">
      <c r="A3854" s="616"/>
      <c r="B3854" s="616"/>
    </row>
    <row r="3855" spans="1:2">
      <c r="A3855" s="616"/>
      <c r="B3855" s="616"/>
    </row>
    <row r="3856" spans="1:2">
      <c r="A3856" s="616"/>
      <c r="B3856" s="616"/>
    </row>
    <row r="3857" spans="1:2">
      <c r="A3857" s="616"/>
      <c r="B3857" s="616"/>
    </row>
    <row r="3858" spans="1:2">
      <c r="A3858" s="616"/>
      <c r="B3858" s="616"/>
    </row>
    <row r="3859" spans="1:2">
      <c r="A3859" s="616"/>
      <c r="B3859" s="616"/>
    </row>
    <row r="3860" spans="1:2">
      <c r="A3860" s="616"/>
      <c r="B3860" s="616"/>
    </row>
    <row r="3861" spans="1:2">
      <c r="A3861" s="616"/>
      <c r="B3861" s="616"/>
    </row>
    <row r="3862" spans="1:2">
      <c r="A3862" s="616"/>
      <c r="B3862" s="616"/>
    </row>
    <row r="3863" spans="1:2">
      <c r="A3863" s="616"/>
      <c r="B3863" s="616"/>
    </row>
    <row r="3864" spans="1:2">
      <c r="A3864" s="616"/>
      <c r="B3864" s="616"/>
    </row>
    <row r="3865" spans="1:2">
      <c r="A3865" s="616"/>
      <c r="B3865" s="616"/>
    </row>
    <row r="3866" spans="1:2">
      <c r="A3866" s="616"/>
      <c r="B3866" s="616"/>
    </row>
    <row r="3867" spans="1:2">
      <c r="A3867" s="616"/>
      <c r="B3867" s="616"/>
    </row>
    <row r="3868" spans="1:2">
      <c r="A3868" s="616"/>
      <c r="B3868" s="616"/>
    </row>
    <row r="3869" spans="1:2">
      <c r="A3869" s="616"/>
      <c r="B3869" s="616"/>
    </row>
    <row r="3870" spans="1:2">
      <c r="A3870" s="616"/>
      <c r="B3870" s="616"/>
    </row>
    <row r="3871" spans="1:2">
      <c r="A3871" s="616"/>
      <c r="B3871" s="616"/>
    </row>
    <row r="3872" spans="1:2">
      <c r="A3872" s="616"/>
      <c r="B3872" s="616"/>
    </row>
    <row r="3873" spans="1:2">
      <c r="A3873" s="616"/>
      <c r="B3873" s="616"/>
    </row>
    <row r="3874" spans="1:2">
      <c r="A3874" s="616"/>
      <c r="B3874" s="616"/>
    </row>
    <row r="3875" spans="1:2">
      <c r="A3875" s="616"/>
      <c r="B3875" s="616"/>
    </row>
    <row r="3876" spans="1:2">
      <c r="A3876" s="616"/>
      <c r="B3876" s="616"/>
    </row>
    <row r="3877" spans="1:2">
      <c r="A3877" s="616"/>
      <c r="B3877" s="616"/>
    </row>
    <row r="3878" spans="1:2">
      <c r="A3878" s="616"/>
      <c r="B3878" s="616"/>
    </row>
    <row r="3879" spans="1:2">
      <c r="A3879" s="616"/>
      <c r="B3879" s="616"/>
    </row>
    <row r="3880" spans="1:2">
      <c r="A3880" s="616"/>
      <c r="B3880" s="616"/>
    </row>
    <row r="3881" spans="1:2">
      <c r="A3881" s="616"/>
      <c r="B3881" s="616"/>
    </row>
    <row r="3882" spans="1:2">
      <c r="A3882" s="616"/>
      <c r="B3882" s="616"/>
    </row>
    <row r="3883" spans="1:2">
      <c r="A3883" s="616"/>
      <c r="B3883" s="616"/>
    </row>
    <row r="3884" spans="1:2">
      <c r="A3884" s="616"/>
      <c r="B3884" s="616"/>
    </row>
    <row r="3885" spans="1:2">
      <c r="A3885" s="616"/>
      <c r="B3885" s="616"/>
    </row>
    <row r="3886" spans="1:2">
      <c r="A3886" s="616"/>
      <c r="B3886" s="616"/>
    </row>
    <row r="3887" spans="1:2">
      <c r="A3887" s="616"/>
      <c r="B3887" s="616"/>
    </row>
    <row r="3888" spans="1:2">
      <c r="A3888" s="616"/>
      <c r="B3888" s="616"/>
    </row>
    <row r="3889" spans="1:2">
      <c r="A3889" s="616"/>
      <c r="B3889" s="616"/>
    </row>
    <row r="3890" spans="1:2">
      <c r="A3890" s="616"/>
      <c r="B3890" s="616"/>
    </row>
    <row r="3891" spans="1:2">
      <c r="A3891" s="616"/>
      <c r="B3891" s="616"/>
    </row>
    <row r="3892" spans="1:2">
      <c r="A3892" s="616"/>
      <c r="B3892" s="616"/>
    </row>
    <row r="3893" spans="1:2">
      <c r="A3893" s="616"/>
      <c r="B3893" s="616"/>
    </row>
    <row r="3894" spans="1:2">
      <c r="A3894" s="616"/>
      <c r="B3894" s="616"/>
    </row>
    <row r="3895" spans="1:2">
      <c r="A3895" s="616"/>
      <c r="B3895" s="616"/>
    </row>
    <row r="3896" spans="1:2">
      <c r="A3896" s="616"/>
      <c r="B3896" s="616"/>
    </row>
    <row r="3897" spans="1:2">
      <c r="A3897" s="616"/>
      <c r="B3897" s="616"/>
    </row>
    <row r="3898" spans="1:2">
      <c r="A3898" s="616"/>
      <c r="B3898" s="616"/>
    </row>
    <row r="3899" spans="1:2">
      <c r="A3899" s="616"/>
      <c r="B3899" s="616"/>
    </row>
    <row r="3900" spans="1:2">
      <c r="A3900" s="616"/>
      <c r="B3900" s="616"/>
    </row>
    <row r="3901" spans="1:2">
      <c r="A3901" s="616"/>
      <c r="B3901" s="616"/>
    </row>
    <row r="3902" spans="1:2">
      <c r="A3902" s="616"/>
      <c r="B3902" s="616"/>
    </row>
    <row r="3903" spans="1:2">
      <c r="A3903" s="616"/>
      <c r="B3903" s="616"/>
    </row>
    <row r="3904" spans="1:2">
      <c r="A3904" s="616"/>
      <c r="B3904" s="616"/>
    </row>
    <row r="3905" spans="1:2">
      <c r="A3905" s="616"/>
      <c r="B3905" s="616"/>
    </row>
    <row r="3906" spans="1:2">
      <c r="A3906" s="616"/>
      <c r="B3906" s="616"/>
    </row>
    <row r="3907" spans="1:2">
      <c r="A3907" s="616"/>
      <c r="B3907" s="616"/>
    </row>
    <row r="3908" spans="1:2">
      <c r="A3908" s="616"/>
      <c r="B3908" s="616"/>
    </row>
    <row r="3909" spans="1:2">
      <c r="A3909" s="616"/>
      <c r="B3909" s="616"/>
    </row>
    <row r="3910" spans="1:2">
      <c r="A3910" s="616"/>
      <c r="B3910" s="616"/>
    </row>
    <row r="3911" spans="1:2">
      <c r="A3911" s="616"/>
      <c r="B3911" s="616"/>
    </row>
    <row r="3912" spans="1:2">
      <c r="A3912" s="616"/>
      <c r="B3912" s="616"/>
    </row>
    <row r="3913" spans="1:2">
      <c r="A3913" s="616"/>
      <c r="B3913" s="616"/>
    </row>
    <row r="3914" spans="1:2">
      <c r="A3914" s="616"/>
      <c r="B3914" s="616"/>
    </row>
    <row r="3915" spans="1:2">
      <c r="A3915" s="616"/>
      <c r="B3915" s="616"/>
    </row>
    <row r="3916" spans="1:2">
      <c r="A3916" s="616"/>
      <c r="B3916" s="616"/>
    </row>
    <row r="3917" spans="1:2">
      <c r="A3917" s="616"/>
      <c r="B3917" s="616"/>
    </row>
    <row r="3918" spans="1:2">
      <c r="A3918" s="616"/>
      <c r="B3918" s="616"/>
    </row>
    <row r="3919" spans="1:2">
      <c r="A3919" s="616"/>
      <c r="B3919" s="616"/>
    </row>
    <row r="3920" spans="1:2">
      <c r="A3920" s="616"/>
      <c r="B3920" s="616"/>
    </row>
    <row r="3921" spans="1:2">
      <c r="A3921" s="616"/>
      <c r="B3921" s="616"/>
    </row>
    <row r="3922" spans="1:2">
      <c r="A3922" s="616"/>
      <c r="B3922" s="616"/>
    </row>
    <row r="3923" spans="1:2">
      <c r="A3923" s="616"/>
      <c r="B3923" s="616"/>
    </row>
    <row r="3924" spans="1:2">
      <c r="A3924" s="616"/>
      <c r="B3924" s="616"/>
    </row>
    <row r="3925" spans="1:2">
      <c r="A3925" s="616"/>
      <c r="B3925" s="616"/>
    </row>
    <row r="3926" spans="1:2">
      <c r="A3926" s="616"/>
      <c r="B3926" s="616"/>
    </row>
    <row r="3927" spans="1:2">
      <c r="A3927" s="616"/>
      <c r="B3927" s="616"/>
    </row>
    <row r="3928" spans="1:2">
      <c r="A3928" s="616"/>
      <c r="B3928" s="616"/>
    </row>
    <row r="3929" spans="1:2">
      <c r="A3929" s="616"/>
      <c r="B3929" s="616"/>
    </row>
    <row r="3930" spans="1:2">
      <c r="A3930" s="616"/>
      <c r="B3930" s="616"/>
    </row>
    <row r="3931" spans="1:2">
      <c r="A3931" s="616"/>
      <c r="B3931" s="616"/>
    </row>
    <row r="3932" spans="1:2">
      <c r="A3932" s="616"/>
      <c r="B3932" s="616"/>
    </row>
    <row r="3933" spans="1:2">
      <c r="A3933" s="616"/>
      <c r="B3933" s="616"/>
    </row>
    <row r="3934" spans="1:2">
      <c r="A3934" s="616"/>
      <c r="B3934" s="616"/>
    </row>
    <row r="3935" spans="1:2">
      <c r="A3935" s="616"/>
      <c r="B3935" s="616"/>
    </row>
    <row r="3936" spans="1:2">
      <c r="A3936" s="616"/>
      <c r="B3936" s="616"/>
    </row>
    <row r="3937" spans="1:2">
      <c r="A3937" s="616"/>
      <c r="B3937" s="616"/>
    </row>
    <row r="3938" spans="1:2">
      <c r="A3938" s="616"/>
      <c r="B3938" s="616"/>
    </row>
    <row r="3939" spans="1:2">
      <c r="A3939" s="616"/>
      <c r="B3939" s="616"/>
    </row>
    <row r="3940" spans="1:2">
      <c r="A3940" s="616"/>
      <c r="B3940" s="616"/>
    </row>
    <row r="3941" spans="1:2">
      <c r="A3941" s="616"/>
      <c r="B3941" s="616"/>
    </row>
    <row r="3942" spans="1:2">
      <c r="A3942" s="616"/>
      <c r="B3942" s="616"/>
    </row>
    <row r="3943" spans="1:2">
      <c r="A3943" s="616"/>
      <c r="B3943" s="616"/>
    </row>
    <row r="3944" spans="1:2">
      <c r="A3944" s="616"/>
      <c r="B3944" s="616"/>
    </row>
    <row r="3945" spans="1:2">
      <c r="A3945" s="616"/>
      <c r="B3945" s="616"/>
    </row>
    <row r="3946" spans="1:2">
      <c r="A3946" s="616"/>
      <c r="B3946" s="616"/>
    </row>
    <row r="3947" spans="1:2">
      <c r="A3947" s="616"/>
      <c r="B3947" s="616"/>
    </row>
    <row r="3948" spans="1:2">
      <c r="A3948" s="616"/>
      <c r="B3948" s="616"/>
    </row>
    <row r="3949" spans="1:2">
      <c r="A3949" s="616"/>
      <c r="B3949" s="616"/>
    </row>
    <row r="3950" spans="1:2">
      <c r="A3950" s="616"/>
      <c r="B3950" s="616"/>
    </row>
    <row r="3951" spans="1:2">
      <c r="A3951" s="616"/>
      <c r="B3951" s="616"/>
    </row>
    <row r="3952" spans="1:2">
      <c r="A3952" s="616"/>
      <c r="B3952" s="616"/>
    </row>
    <row r="3953" spans="1:2">
      <c r="A3953" s="616"/>
      <c r="B3953" s="616"/>
    </row>
    <row r="3954" spans="1:2">
      <c r="A3954" s="616"/>
      <c r="B3954" s="616"/>
    </row>
    <row r="3955" spans="1:2">
      <c r="A3955" s="616"/>
      <c r="B3955" s="616"/>
    </row>
    <row r="3956" spans="1:2">
      <c r="A3956" s="616"/>
      <c r="B3956" s="616"/>
    </row>
    <row r="3957" spans="1:2">
      <c r="A3957" s="616"/>
      <c r="B3957" s="616"/>
    </row>
    <row r="3958" spans="1:2">
      <c r="A3958" s="616"/>
      <c r="B3958" s="616"/>
    </row>
    <row r="3959" spans="1:2">
      <c r="A3959" s="616"/>
      <c r="B3959" s="616"/>
    </row>
  </sheetData>
  <mergeCells count="2">
    <mergeCell ref="C57:K57"/>
    <mergeCell ref="C59:K59"/>
  </mergeCells>
  <pageMargins left="0.7" right="0.7" top="0.75" bottom="0.75" header="0.3" footer="0.3"/>
  <pageSetup orientation="portrait" r:id="rId1"/>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W3945"/>
  <sheetViews>
    <sheetView zoomScale="85" zoomScaleNormal="85" workbookViewId="0">
      <selection activeCell="R19" sqref="R19"/>
    </sheetView>
  </sheetViews>
  <sheetFormatPr defaultColWidth="9.140625" defaultRowHeight="12.75"/>
  <cols>
    <col min="1" max="1" width="7.42578125" style="270" customWidth="1"/>
    <col min="2" max="2" width="6.42578125" style="270" customWidth="1"/>
    <col min="3" max="3" width="33.42578125" style="80" customWidth="1"/>
    <col min="4" max="4" width="13.7109375" style="80" customWidth="1"/>
    <col min="5" max="5" width="2.42578125" style="80" customWidth="1"/>
    <col min="6" max="6" width="15.42578125" style="80" customWidth="1"/>
    <col min="7" max="7" width="16.28515625" style="80" bestFit="1" customWidth="1"/>
    <col min="8" max="10" width="15.28515625" style="80" customWidth="1"/>
    <col min="11" max="12" width="14.85546875" style="80" customWidth="1"/>
    <col min="13" max="13" width="15.7109375" style="80" customWidth="1"/>
    <col min="14" max="14" width="15.140625" style="80" customWidth="1"/>
    <col min="15" max="15" width="15.42578125" style="80" customWidth="1"/>
    <col min="16" max="17" width="14.85546875" style="80" customWidth="1"/>
    <col min="18" max="18" width="17.42578125" style="80" customWidth="1"/>
    <col min="19" max="19" width="97.28515625" style="80" customWidth="1"/>
    <col min="20" max="20" width="6" style="80" customWidth="1"/>
    <col min="21" max="21" width="10.7109375" style="80" bestFit="1" customWidth="1"/>
    <col min="22" max="22" width="44" style="80" bestFit="1" customWidth="1"/>
    <col min="23" max="23" width="14" style="80" bestFit="1" customWidth="1"/>
    <col min="24" max="24" width="4.85546875" style="80" bestFit="1" customWidth="1"/>
    <col min="25" max="16384" width="9.140625" style="80"/>
  </cols>
  <sheetData>
    <row r="1" spans="1:23" ht="18">
      <c r="A1" s="617"/>
      <c r="B1" s="617"/>
      <c r="C1" s="618" t="s">
        <v>357</v>
      </c>
      <c r="D1" s="178"/>
      <c r="E1" s="178"/>
      <c r="F1" s="178"/>
      <c r="G1" s="619"/>
      <c r="H1" s="178"/>
      <c r="I1" s="620"/>
      <c r="J1" s="178"/>
      <c r="K1" s="178"/>
      <c r="L1" s="178"/>
      <c r="M1" s="178"/>
      <c r="N1" s="178"/>
      <c r="O1" s="178"/>
      <c r="P1" s="178"/>
      <c r="Q1" s="178"/>
      <c r="R1" s="178"/>
      <c r="S1" s="178"/>
      <c r="T1" s="178"/>
      <c r="U1" s="178"/>
    </row>
    <row r="2" spans="1:23" ht="18">
      <c r="A2" s="617"/>
      <c r="B2" s="617"/>
      <c r="C2" s="171" t="s">
        <v>0</v>
      </c>
      <c r="D2" s="178"/>
      <c r="E2" s="178"/>
      <c r="F2" s="178"/>
      <c r="H2" s="621"/>
      <c r="I2" s="178"/>
      <c r="J2" s="178"/>
      <c r="K2" s="178"/>
      <c r="L2" s="178"/>
      <c r="M2" s="178"/>
      <c r="N2" s="178"/>
      <c r="O2" s="178"/>
      <c r="P2" s="178"/>
      <c r="Q2" s="178"/>
      <c r="R2" s="178"/>
      <c r="S2" s="178"/>
      <c r="T2" s="178"/>
      <c r="U2" s="178"/>
    </row>
    <row r="3" spans="1:23" ht="15.75">
      <c r="A3" s="622"/>
      <c r="B3" s="622"/>
      <c r="C3" s="171" t="s">
        <v>1</v>
      </c>
      <c r="D3" s="178"/>
      <c r="E3" s="617"/>
      <c r="F3" s="481"/>
      <c r="G3" s="481"/>
      <c r="H3" s="481"/>
      <c r="I3" s="481"/>
      <c r="J3" s="481"/>
      <c r="K3" s="481"/>
      <c r="L3" s="481"/>
      <c r="M3" s="481"/>
      <c r="N3" s="481"/>
      <c r="O3" s="481"/>
      <c r="P3" s="481"/>
      <c r="Q3" s="481"/>
      <c r="R3" s="481"/>
      <c r="S3" s="291"/>
      <c r="T3" s="178"/>
      <c r="U3" s="178"/>
    </row>
    <row r="4" spans="1:23" ht="15.75">
      <c r="A4" s="622" t="s">
        <v>112</v>
      </c>
      <c r="B4" s="622"/>
      <c r="C4" s="171" t="s">
        <v>59</v>
      </c>
      <c r="D4" s="178"/>
      <c r="E4" s="617"/>
      <c r="F4" s="481"/>
      <c r="G4" s="172"/>
      <c r="H4" s="172"/>
      <c r="I4" s="172"/>
      <c r="J4" s="172"/>
      <c r="K4" s="172"/>
      <c r="L4" s="172"/>
      <c r="M4" s="172"/>
      <c r="N4" s="172"/>
      <c r="O4" s="172"/>
      <c r="P4" s="172"/>
      <c r="Q4" s="172"/>
      <c r="R4" s="172" t="s">
        <v>2</v>
      </c>
      <c r="S4" s="291"/>
      <c r="T4" s="178"/>
      <c r="U4" s="178"/>
    </row>
    <row r="5" spans="1:23" ht="14.25">
      <c r="A5" s="617" t="s">
        <v>3</v>
      </c>
      <c r="B5" s="270" t="s">
        <v>113</v>
      </c>
      <c r="C5" s="354"/>
      <c r="D5" s="178"/>
      <c r="E5" s="357"/>
      <c r="F5" s="173">
        <v>45292</v>
      </c>
      <c r="G5" s="173">
        <v>45323</v>
      </c>
      <c r="H5" s="173">
        <v>45352</v>
      </c>
      <c r="I5" s="173">
        <v>45383</v>
      </c>
      <c r="J5" s="173">
        <v>45413</v>
      </c>
      <c r="K5" s="173">
        <v>45444</v>
      </c>
      <c r="L5" s="173">
        <v>45474</v>
      </c>
      <c r="M5" s="173">
        <v>45505</v>
      </c>
      <c r="N5" s="173">
        <v>45536</v>
      </c>
      <c r="O5" s="173">
        <v>45566</v>
      </c>
      <c r="P5" s="173">
        <v>45597</v>
      </c>
      <c r="Q5" s="173">
        <v>45627</v>
      </c>
      <c r="R5" s="173" t="s">
        <v>4</v>
      </c>
      <c r="S5" s="292" t="s">
        <v>5</v>
      </c>
      <c r="T5" s="178"/>
      <c r="U5" s="178"/>
    </row>
    <row r="6" spans="1:23">
      <c r="A6" s="617">
        <v>1</v>
      </c>
      <c r="B6" s="617"/>
      <c r="C6" s="178"/>
      <c r="D6" s="178"/>
      <c r="E6" s="178"/>
      <c r="F6" s="178"/>
      <c r="G6" s="178"/>
      <c r="H6" s="178"/>
      <c r="I6" s="178"/>
      <c r="J6" s="178"/>
      <c r="K6" s="178"/>
      <c r="L6" s="178"/>
      <c r="M6" s="178"/>
      <c r="N6" s="178"/>
      <c r="O6" s="178"/>
      <c r="P6" s="178"/>
      <c r="Q6" s="178"/>
      <c r="R6" s="178"/>
      <c r="S6" s="178"/>
      <c r="T6" s="178"/>
      <c r="U6" s="178"/>
    </row>
    <row r="7" spans="1:23" ht="15">
      <c r="A7" s="617">
        <v>2</v>
      </c>
      <c r="B7" s="617"/>
      <c r="C7" s="178" t="s">
        <v>6</v>
      </c>
      <c r="D7" s="623" t="s">
        <v>7</v>
      </c>
      <c r="E7" s="177"/>
      <c r="F7" s="180"/>
      <c r="G7" s="180"/>
      <c r="H7" s="180"/>
      <c r="I7" s="180"/>
      <c r="J7" s="180"/>
      <c r="K7" s="180"/>
      <c r="L7" s="180"/>
      <c r="M7" s="180"/>
      <c r="N7" s="180"/>
      <c r="O7" s="180"/>
      <c r="P7" s="180"/>
      <c r="Q7" s="180"/>
      <c r="R7" s="180"/>
      <c r="S7" s="175"/>
      <c r="T7" s="291"/>
      <c r="U7" s="178"/>
      <c r="W7" s="177"/>
    </row>
    <row r="8" spans="1:23">
      <c r="A8" s="617">
        <v>3</v>
      </c>
      <c r="B8" s="617">
        <v>2</v>
      </c>
      <c r="C8" s="147" t="s">
        <v>97</v>
      </c>
      <c r="D8" s="176">
        <v>501</v>
      </c>
      <c r="E8" s="177"/>
      <c r="F8" s="174">
        <v>5332261</v>
      </c>
      <c r="G8" s="174">
        <v>5264753</v>
      </c>
      <c r="H8" s="174">
        <v>4085094</v>
      </c>
      <c r="I8" s="174">
        <v>4143319</v>
      </c>
      <c r="J8" s="174">
        <v>1206593</v>
      </c>
      <c r="K8" s="174">
        <v>1619303</v>
      </c>
      <c r="L8" s="174">
        <v>4216763</v>
      </c>
      <c r="M8" s="174">
        <v>5923833</v>
      </c>
      <c r="N8" s="174">
        <v>5762555</v>
      </c>
      <c r="O8" s="174">
        <v>5693446.75</v>
      </c>
      <c r="P8" s="174">
        <v>4726654</v>
      </c>
      <c r="Q8" s="174">
        <v>6029567</v>
      </c>
      <c r="R8" s="174">
        <f t="shared" ref="R8:R15" si="0">SUM(F8:Q8)</f>
        <v>54004141.75</v>
      </c>
      <c r="S8" s="175" t="s">
        <v>8</v>
      </c>
      <c r="T8" s="291" t="s">
        <v>9</v>
      </c>
      <c r="U8" s="620" t="s">
        <v>10</v>
      </c>
      <c r="W8" s="177"/>
    </row>
    <row r="9" spans="1:23">
      <c r="A9" s="617">
        <v>4</v>
      </c>
      <c r="B9" s="617">
        <v>3</v>
      </c>
      <c r="C9" s="147" t="s">
        <v>11</v>
      </c>
      <c r="D9" s="176">
        <v>547</v>
      </c>
      <c r="E9" s="177"/>
      <c r="F9" s="265">
        <v>44127707</v>
      </c>
      <c r="G9" s="265">
        <v>33184241</v>
      </c>
      <c r="H9" s="265">
        <v>25563177</v>
      </c>
      <c r="I9" s="265">
        <v>17381453</v>
      </c>
      <c r="J9" s="265">
        <v>9346157</v>
      </c>
      <c r="K9" s="265">
        <v>11734081</v>
      </c>
      <c r="L9" s="265">
        <v>22070074</v>
      </c>
      <c r="M9" s="265">
        <v>21448847</v>
      </c>
      <c r="N9" s="265">
        <v>18882694</v>
      </c>
      <c r="O9" s="265">
        <v>16932184.940000001</v>
      </c>
      <c r="P9" s="265">
        <v>26110972</v>
      </c>
      <c r="Q9" s="265">
        <v>35939669</v>
      </c>
      <c r="R9" s="265">
        <f t="shared" si="0"/>
        <v>282721256.94</v>
      </c>
      <c r="S9" s="175" t="s">
        <v>8</v>
      </c>
      <c r="T9" s="291"/>
      <c r="U9" s="178"/>
      <c r="W9" s="177"/>
    </row>
    <row r="10" spans="1:23">
      <c r="A10" s="617">
        <v>5</v>
      </c>
      <c r="B10" s="617">
        <v>4</v>
      </c>
      <c r="C10" s="147" t="s">
        <v>98</v>
      </c>
      <c r="D10" s="176">
        <v>555</v>
      </c>
      <c r="E10" s="177"/>
      <c r="F10" s="265">
        <v>210531905</v>
      </c>
      <c r="G10" s="265">
        <v>92981824</v>
      </c>
      <c r="H10" s="265">
        <v>80882165</v>
      </c>
      <c r="I10" s="265">
        <v>49945881</v>
      </c>
      <c r="J10" s="265">
        <v>66245933</v>
      </c>
      <c r="K10" s="265">
        <v>66298850</v>
      </c>
      <c r="L10" s="265">
        <v>70014379</v>
      </c>
      <c r="M10" s="265">
        <v>59686402</v>
      </c>
      <c r="N10" s="265">
        <v>55418397</v>
      </c>
      <c r="O10" s="265">
        <v>63342383.68</v>
      </c>
      <c r="P10" s="265">
        <v>71560038</v>
      </c>
      <c r="Q10" s="265">
        <v>94040928</v>
      </c>
      <c r="R10" s="265">
        <f t="shared" si="0"/>
        <v>980949085.67999995</v>
      </c>
      <c r="S10" s="175" t="s">
        <v>8</v>
      </c>
      <c r="T10" s="291"/>
      <c r="U10" s="178"/>
      <c r="W10" s="177"/>
    </row>
    <row r="11" spans="1:23">
      <c r="A11" s="617">
        <v>6</v>
      </c>
      <c r="B11" s="617">
        <v>5</v>
      </c>
      <c r="C11" s="147" t="s">
        <v>99</v>
      </c>
      <c r="D11" s="176" t="s">
        <v>12</v>
      </c>
      <c r="E11" s="177"/>
      <c r="F11" s="265">
        <v>-5775975</v>
      </c>
      <c r="G11" s="265">
        <v>-984841</v>
      </c>
      <c r="H11" s="265">
        <v>4688047</v>
      </c>
      <c r="I11" s="265">
        <v>1829950</v>
      </c>
      <c r="J11" s="265">
        <v>2711578</v>
      </c>
      <c r="K11" s="265">
        <v>2476854</v>
      </c>
      <c r="L11" s="265">
        <v>3133359</v>
      </c>
      <c r="M11" s="265">
        <v>5342231</v>
      </c>
      <c r="N11" s="265">
        <v>4191641</v>
      </c>
      <c r="O11" s="265">
        <v>2031523.65</v>
      </c>
      <c r="P11" s="265">
        <v>1072069</v>
      </c>
      <c r="Q11" s="265">
        <v>-75009</v>
      </c>
      <c r="R11" s="265">
        <f t="shared" si="0"/>
        <v>20641427.649999999</v>
      </c>
      <c r="S11" s="175" t="s">
        <v>8</v>
      </c>
      <c r="T11" s="291"/>
      <c r="U11" s="178"/>
      <c r="W11" s="177"/>
    </row>
    <row r="12" spans="1:23">
      <c r="A12" s="617">
        <v>7</v>
      </c>
      <c r="B12" s="617">
        <v>6</v>
      </c>
      <c r="C12" s="147" t="s">
        <v>15</v>
      </c>
      <c r="D12" s="176">
        <v>55700003</v>
      </c>
      <c r="E12" s="177"/>
      <c r="F12" s="265">
        <v>20425</v>
      </c>
      <c r="G12" s="265">
        <v>67591</v>
      </c>
      <c r="H12" s="265">
        <v>46731</v>
      </c>
      <c r="I12" s="265">
        <v>54906</v>
      </c>
      <c r="J12" s="265">
        <v>55394</v>
      </c>
      <c r="K12" s="265">
        <v>40741</v>
      </c>
      <c r="L12" s="265">
        <v>40129</v>
      </c>
      <c r="M12" s="265">
        <v>44417</v>
      </c>
      <c r="N12" s="265">
        <v>32307</v>
      </c>
      <c r="O12" s="265">
        <v>38519.449999999997</v>
      </c>
      <c r="P12" s="265">
        <v>46822</v>
      </c>
      <c r="Q12" s="265">
        <v>47936</v>
      </c>
      <c r="R12" s="265">
        <f t="shared" si="0"/>
        <v>535918.44999999995</v>
      </c>
      <c r="S12" s="175" t="s">
        <v>8</v>
      </c>
      <c r="T12" s="291"/>
      <c r="U12" s="178"/>
      <c r="W12" s="177"/>
    </row>
    <row r="13" spans="1:23">
      <c r="A13" s="617">
        <v>8</v>
      </c>
      <c r="B13" s="617">
        <v>7</v>
      </c>
      <c r="C13" s="147" t="s">
        <v>100</v>
      </c>
      <c r="D13" s="176">
        <v>447</v>
      </c>
      <c r="E13" s="177"/>
      <c r="F13" s="265">
        <v>-59960620</v>
      </c>
      <c r="G13" s="265">
        <v>-37485269</v>
      </c>
      <c r="H13" s="265">
        <v>-19475825</v>
      </c>
      <c r="I13" s="265">
        <v>-10571955</v>
      </c>
      <c r="J13" s="265">
        <v>-7324959</v>
      </c>
      <c r="K13" s="265">
        <v>-14308316</v>
      </c>
      <c r="L13" s="265">
        <v>-26227473</v>
      </c>
      <c r="M13" s="265">
        <v>-20555517</v>
      </c>
      <c r="N13" s="265">
        <v>-19746150</v>
      </c>
      <c r="O13" s="265">
        <v>-20042917.149999999</v>
      </c>
      <c r="P13" s="265">
        <v>-18579917</v>
      </c>
      <c r="Q13" s="265">
        <v>-23703896</v>
      </c>
      <c r="R13" s="265">
        <f t="shared" si="0"/>
        <v>-277982814.14999998</v>
      </c>
      <c r="S13" s="175" t="s">
        <v>8</v>
      </c>
      <c r="T13" s="291"/>
      <c r="U13" s="178"/>
      <c r="W13" s="177"/>
    </row>
    <row r="14" spans="1:23">
      <c r="A14" s="617">
        <v>9</v>
      </c>
      <c r="B14" s="617">
        <v>8</v>
      </c>
      <c r="C14" s="147" t="s">
        <v>14</v>
      </c>
      <c r="D14" s="176">
        <v>565</v>
      </c>
      <c r="E14" s="177"/>
      <c r="F14" s="265">
        <v>19152378</v>
      </c>
      <c r="G14" s="265">
        <v>13670723</v>
      </c>
      <c r="H14" s="265">
        <v>13206137</v>
      </c>
      <c r="I14" s="265">
        <v>13032917</v>
      </c>
      <c r="J14" s="265">
        <v>12684076</v>
      </c>
      <c r="K14" s="265">
        <v>12485118</v>
      </c>
      <c r="L14" s="265">
        <v>13672423</v>
      </c>
      <c r="M14" s="265">
        <v>12703937</v>
      </c>
      <c r="N14" s="265">
        <v>13326344</v>
      </c>
      <c r="O14" s="265">
        <v>12749648.470000001</v>
      </c>
      <c r="P14" s="265">
        <v>12372034</v>
      </c>
      <c r="Q14" s="265">
        <v>14100344</v>
      </c>
      <c r="R14" s="265">
        <f t="shared" si="0"/>
        <v>163156079.47</v>
      </c>
      <c r="S14" s="175" t="s">
        <v>8</v>
      </c>
      <c r="T14" s="291"/>
      <c r="U14" s="178"/>
      <c r="W14" s="177"/>
    </row>
    <row r="15" spans="1:23">
      <c r="A15" s="617">
        <v>10</v>
      </c>
      <c r="B15" s="617">
        <v>10</v>
      </c>
      <c r="C15" s="149" t="s">
        <v>16</v>
      </c>
      <c r="D15" s="176">
        <v>40810005</v>
      </c>
      <c r="E15" s="177"/>
      <c r="F15" s="265">
        <v>0</v>
      </c>
      <c r="G15" s="265">
        <v>0</v>
      </c>
      <c r="H15" s="265">
        <v>0</v>
      </c>
      <c r="I15" s="265">
        <v>0</v>
      </c>
      <c r="J15" s="265">
        <v>0</v>
      </c>
      <c r="K15" s="265">
        <v>0</v>
      </c>
      <c r="L15" s="265">
        <v>0</v>
      </c>
      <c r="M15" s="265">
        <v>0</v>
      </c>
      <c r="N15" s="265">
        <v>0</v>
      </c>
      <c r="O15" s="265">
        <v>0</v>
      </c>
      <c r="P15" s="265">
        <v>0</v>
      </c>
      <c r="Q15" s="265">
        <v>0</v>
      </c>
      <c r="R15" s="265">
        <f t="shared" si="0"/>
        <v>0</v>
      </c>
      <c r="S15" s="175" t="s">
        <v>8</v>
      </c>
      <c r="T15" s="291"/>
      <c r="U15" s="178"/>
      <c r="W15" s="177"/>
    </row>
    <row r="16" spans="1:23">
      <c r="A16" s="617">
        <v>11</v>
      </c>
      <c r="B16" s="617"/>
      <c r="C16" s="147" t="s">
        <v>17</v>
      </c>
      <c r="D16" s="176"/>
      <c r="E16" s="177"/>
      <c r="F16" s="179">
        <f t="shared" ref="F16:P16" si="1">SUM(F8:F15)</f>
        <v>213428081</v>
      </c>
      <c r="G16" s="179">
        <f t="shared" si="1"/>
        <v>106699022</v>
      </c>
      <c r="H16" s="179">
        <v>108995526</v>
      </c>
      <c r="I16" s="179">
        <v>75816471</v>
      </c>
      <c r="J16" s="179">
        <v>84924772</v>
      </c>
      <c r="K16" s="179">
        <f t="shared" ref="K16:L16" si="2">SUM(K8:K15)</f>
        <v>80346631</v>
      </c>
      <c r="L16" s="179">
        <f t="shared" si="2"/>
        <v>86919654</v>
      </c>
      <c r="M16" s="179">
        <f>SUM(M8:M15)-1</f>
        <v>84594149</v>
      </c>
      <c r="N16" s="179">
        <f t="shared" si="1"/>
        <v>77867788</v>
      </c>
      <c r="O16" s="179">
        <f t="shared" si="1"/>
        <v>80744789.790000021</v>
      </c>
      <c r="P16" s="179">
        <f t="shared" si="1"/>
        <v>97308672</v>
      </c>
      <c r="Q16" s="179">
        <f>SUM(Q8:Q15)</f>
        <v>126379539</v>
      </c>
      <c r="R16" s="179">
        <f>SUM(R8:R15)</f>
        <v>1224025095.79</v>
      </c>
      <c r="S16" s="175"/>
      <c r="T16" s="291"/>
      <c r="U16" s="178"/>
    </row>
    <row r="17" spans="1:21">
      <c r="A17" s="617">
        <v>12</v>
      </c>
      <c r="B17" s="617"/>
      <c r="C17" s="147"/>
      <c r="D17" s="176"/>
      <c r="E17" s="177"/>
      <c r="F17" s="180"/>
      <c r="G17" s="180"/>
      <c r="H17" s="180"/>
      <c r="I17" s="180"/>
      <c r="J17" s="180"/>
      <c r="K17" s="180"/>
      <c r="L17" s="180"/>
      <c r="M17" s="180"/>
      <c r="N17" s="180"/>
      <c r="O17" s="180"/>
      <c r="P17" s="180"/>
      <c r="Q17" s="180"/>
      <c r="R17" s="265"/>
      <c r="S17" s="175"/>
      <c r="T17" s="291"/>
      <c r="U17" s="178"/>
    </row>
    <row r="18" spans="1:21">
      <c r="A18" s="617">
        <v>13</v>
      </c>
      <c r="B18" s="617"/>
      <c r="C18" s="483" t="s">
        <v>114</v>
      </c>
      <c r="D18" s="177"/>
      <c r="E18" s="177"/>
      <c r="F18" s="181"/>
      <c r="G18" s="181"/>
      <c r="H18" s="181"/>
      <c r="I18" s="181"/>
      <c r="J18" s="181"/>
      <c r="K18" s="181"/>
      <c r="L18" s="181"/>
      <c r="M18" s="181"/>
      <c r="N18" s="181"/>
      <c r="O18" s="181"/>
      <c r="P18" s="181"/>
      <c r="Q18" s="181"/>
      <c r="R18" s="181"/>
      <c r="S18" s="175"/>
      <c r="T18" s="291"/>
      <c r="U18" s="178"/>
    </row>
    <row r="19" spans="1:21">
      <c r="A19" s="617">
        <v>14</v>
      </c>
      <c r="B19" s="617">
        <v>9</v>
      </c>
      <c r="C19" s="178" t="s">
        <v>18</v>
      </c>
      <c r="D19" s="355"/>
      <c r="E19" s="355"/>
      <c r="F19" s="182">
        <v>347746</v>
      </c>
      <c r="G19" s="182">
        <v>325310.40000000002</v>
      </c>
      <c r="H19" s="182">
        <v>347278.2</v>
      </c>
      <c r="I19" s="182">
        <v>336510.78</v>
      </c>
      <c r="J19" s="182">
        <v>347745.6</v>
      </c>
      <c r="K19" s="182">
        <v>336528</v>
      </c>
      <c r="L19" s="182">
        <v>347745.6</v>
      </c>
      <c r="M19" s="182">
        <v>347745.6</v>
      </c>
      <c r="N19" s="182">
        <v>336528</v>
      </c>
      <c r="O19" s="182">
        <v>347745.6</v>
      </c>
      <c r="P19" s="182">
        <v>336995.4</v>
      </c>
      <c r="Q19" s="182">
        <v>347745.6</v>
      </c>
      <c r="R19" s="174">
        <f>SUM(F19:Q19)</f>
        <v>4105624.7800000003</v>
      </c>
      <c r="S19" s="188" t="s">
        <v>225</v>
      </c>
      <c r="T19" s="291" t="s">
        <v>19</v>
      </c>
      <c r="U19" s="178"/>
    </row>
    <row r="20" spans="1:21" ht="18" customHeight="1" thickBot="1">
      <c r="A20" s="617">
        <v>16</v>
      </c>
      <c r="B20" s="617"/>
      <c r="C20" s="483" t="s">
        <v>20</v>
      </c>
      <c r="D20" s="624"/>
      <c r="E20" s="355"/>
      <c r="F20" s="625">
        <f>F16+F19</f>
        <v>213775827</v>
      </c>
      <c r="G20" s="625">
        <f>G16+G19</f>
        <v>107024332.40000001</v>
      </c>
      <c r="H20" s="625">
        <f t="shared" ref="H20:Q20" si="3">H16+H19</f>
        <v>109342804.2</v>
      </c>
      <c r="I20" s="625">
        <f t="shared" si="3"/>
        <v>76152981.780000001</v>
      </c>
      <c r="J20" s="625">
        <f t="shared" si="3"/>
        <v>85272517.599999994</v>
      </c>
      <c r="K20" s="625">
        <f t="shared" si="3"/>
        <v>80683159</v>
      </c>
      <c r="L20" s="625">
        <f t="shared" si="3"/>
        <v>87267399.599999994</v>
      </c>
      <c r="M20" s="625">
        <f t="shared" si="3"/>
        <v>84941894.599999994</v>
      </c>
      <c r="N20" s="625">
        <f t="shared" si="3"/>
        <v>78204316</v>
      </c>
      <c r="O20" s="625">
        <f t="shared" si="3"/>
        <v>81092535.390000015</v>
      </c>
      <c r="P20" s="625">
        <f t="shared" si="3"/>
        <v>97645667.400000006</v>
      </c>
      <c r="Q20" s="625">
        <f t="shared" si="3"/>
        <v>126727284.59999999</v>
      </c>
      <c r="R20" s="625">
        <f>R16+R19</f>
        <v>1228130720.5699999</v>
      </c>
      <c r="S20" s="175"/>
      <c r="T20" s="626" t="s">
        <v>21</v>
      </c>
      <c r="U20" s="178"/>
    </row>
    <row r="21" spans="1:21" ht="16.5" customHeight="1">
      <c r="A21" s="617">
        <v>17</v>
      </c>
      <c r="B21" s="617"/>
      <c r="D21" s="178"/>
      <c r="E21" s="178"/>
      <c r="F21" s="178"/>
      <c r="G21" s="178"/>
      <c r="H21" s="627"/>
      <c r="I21" s="183"/>
      <c r="J21" s="184"/>
      <c r="K21" s="628"/>
      <c r="L21" s="178"/>
      <c r="M21" s="629"/>
      <c r="N21" s="629"/>
      <c r="O21" s="629"/>
      <c r="P21" s="629"/>
      <c r="Q21" s="629"/>
      <c r="R21" s="178"/>
      <c r="S21" s="178"/>
      <c r="T21" s="291"/>
      <c r="U21" s="178"/>
    </row>
    <row r="22" spans="1:21" ht="16.5" customHeight="1">
      <c r="A22" s="617">
        <v>18</v>
      </c>
      <c r="B22" s="617"/>
      <c r="C22" s="178"/>
      <c r="D22" s="178"/>
      <c r="E22" s="178"/>
      <c r="F22" s="178"/>
      <c r="G22" s="178"/>
      <c r="H22" s="178"/>
      <c r="I22" s="178"/>
      <c r="J22" s="178"/>
      <c r="K22" s="178"/>
      <c r="L22" s="178"/>
      <c r="M22" s="178"/>
      <c r="N22" s="178"/>
      <c r="O22" s="178"/>
      <c r="P22" s="178"/>
      <c r="Q22" s="178"/>
      <c r="R22" s="279"/>
      <c r="S22" s="175"/>
      <c r="T22" s="291"/>
      <c r="U22" s="178"/>
    </row>
    <row r="23" spans="1:21">
      <c r="A23" s="617">
        <v>19</v>
      </c>
      <c r="B23" s="617"/>
      <c r="C23" s="189"/>
      <c r="D23" s="355"/>
      <c r="E23" s="355"/>
      <c r="F23" s="185"/>
      <c r="G23" s="185"/>
      <c r="H23" s="185"/>
      <c r="I23" s="185"/>
      <c r="J23" s="185"/>
      <c r="K23" s="185"/>
      <c r="L23" s="185"/>
      <c r="M23" s="185"/>
      <c r="N23" s="185"/>
      <c r="O23" s="185"/>
      <c r="P23" s="185"/>
      <c r="Q23" s="185"/>
      <c r="R23" s="265">
        <f>SUM(F23:Q23)</f>
        <v>0</v>
      </c>
      <c r="S23" s="175" t="s">
        <v>22</v>
      </c>
      <c r="T23" s="291" t="s">
        <v>23</v>
      </c>
      <c r="U23" s="178"/>
    </row>
    <row r="24" spans="1:21">
      <c r="A24" s="617">
        <v>20</v>
      </c>
      <c r="B24" s="617">
        <v>13</v>
      </c>
      <c r="C24" s="189" t="s">
        <v>358</v>
      </c>
      <c r="D24" s="355"/>
      <c r="E24" s="355"/>
      <c r="F24" s="185">
        <v>2306524844</v>
      </c>
      <c r="G24" s="185">
        <v>1916885516</v>
      </c>
      <c r="H24" s="185">
        <v>1876554598</v>
      </c>
      <c r="I24" s="185">
        <v>1668841957</v>
      </c>
      <c r="J24" s="185">
        <v>1577442552</v>
      </c>
      <c r="K24" s="185">
        <v>1465786822</v>
      </c>
      <c r="L24" s="185">
        <v>1692041164</v>
      </c>
      <c r="M24" s="185">
        <v>1600860690</v>
      </c>
      <c r="N24" s="185">
        <v>1464834845</v>
      </c>
      <c r="O24" s="185">
        <v>1653516346</v>
      </c>
      <c r="P24" s="185">
        <v>1865122990</v>
      </c>
      <c r="Q24" s="185">
        <v>2080327203</v>
      </c>
      <c r="R24" s="265"/>
      <c r="S24" s="175" t="s">
        <v>22</v>
      </c>
      <c r="T24" s="291"/>
      <c r="U24" s="178"/>
    </row>
    <row r="25" spans="1:21">
      <c r="A25" s="617">
        <v>21</v>
      </c>
      <c r="C25" s="189"/>
      <c r="D25" s="186"/>
      <c r="E25" s="186"/>
      <c r="F25" s="187"/>
      <c r="G25" s="187"/>
      <c r="H25" s="187"/>
      <c r="I25" s="187"/>
      <c r="J25" s="187"/>
      <c r="K25" s="187"/>
      <c r="L25" s="187"/>
      <c r="M25" s="187"/>
      <c r="N25" s="185"/>
      <c r="O25" s="185"/>
      <c r="P25" s="185"/>
      <c r="Q25" s="185"/>
      <c r="R25" s="265">
        <f>SUM(F25:Q25)</f>
        <v>0</v>
      </c>
      <c r="S25" s="188" t="s">
        <v>226</v>
      </c>
      <c r="T25" s="291"/>
      <c r="U25" s="178"/>
    </row>
    <row r="26" spans="1:21" ht="14.25" customHeight="1">
      <c r="A26" s="617">
        <v>22</v>
      </c>
      <c r="B26" s="270" t="s">
        <v>116</v>
      </c>
      <c r="C26" s="189" t="s">
        <v>359</v>
      </c>
      <c r="D26" s="186"/>
      <c r="E26" s="186"/>
      <c r="F26" s="187">
        <v>-69044304</v>
      </c>
      <c r="G26" s="187">
        <v>-51410942</v>
      </c>
      <c r="H26" s="187">
        <v>-61791940</v>
      </c>
      <c r="I26" s="187">
        <v>-54649531</v>
      </c>
      <c r="J26" s="187">
        <v>-52034981</v>
      </c>
      <c r="K26" s="187">
        <v>-52506443</v>
      </c>
      <c r="L26" s="187">
        <v>-73741417</v>
      </c>
      <c r="M26" s="187">
        <v>-64162761</v>
      </c>
      <c r="N26" s="187">
        <v>-53456932</v>
      </c>
      <c r="O26" s="187">
        <v>-57222420</v>
      </c>
      <c r="P26" s="187">
        <v>-56178766</v>
      </c>
      <c r="Q26" s="187">
        <v>-51804814.090940103</v>
      </c>
      <c r="R26" s="265"/>
      <c r="S26" s="188" t="s">
        <v>226</v>
      </c>
      <c r="T26" s="291"/>
      <c r="U26" s="178"/>
    </row>
    <row r="27" spans="1:21" ht="14.25" customHeight="1">
      <c r="A27" s="617">
        <v>23</v>
      </c>
      <c r="B27" s="270" t="s">
        <v>118</v>
      </c>
      <c r="C27" s="190" t="s">
        <v>227</v>
      </c>
      <c r="D27" s="178"/>
      <c r="E27" s="178"/>
      <c r="F27" s="415">
        <f>F23+F25+F24+F26</f>
        <v>2237480540</v>
      </c>
      <c r="G27" s="415">
        <f>G24+G26</f>
        <v>1865474574</v>
      </c>
      <c r="H27" s="415">
        <f t="shared" ref="H27:P27" si="4">H24+H26</f>
        <v>1814762658</v>
      </c>
      <c r="I27" s="415">
        <f t="shared" si="4"/>
        <v>1614192426</v>
      </c>
      <c r="J27" s="415">
        <f t="shared" si="4"/>
        <v>1525407571</v>
      </c>
      <c r="K27" s="415">
        <f t="shared" si="4"/>
        <v>1413280379</v>
      </c>
      <c r="L27" s="415">
        <f t="shared" si="4"/>
        <v>1618299747</v>
      </c>
      <c r="M27" s="415">
        <f t="shared" si="4"/>
        <v>1536697929</v>
      </c>
      <c r="N27" s="415">
        <f t="shared" si="4"/>
        <v>1411377913</v>
      </c>
      <c r="O27" s="415">
        <f t="shared" si="4"/>
        <v>1596293926</v>
      </c>
      <c r="P27" s="415">
        <f t="shared" si="4"/>
        <v>1808944224</v>
      </c>
      <c r="Q27" s="415">
        <f>Q24+Q26</f>
        <v>2028522388.90906</v>
      </c>
      <c r="R27" s="415">
        <f>SUM(F27:Q27)</f>
        <v>20470734275.909061</v>
      </c>
      <c r="S27" s="175"/>
      <c r="T27" s="291"/>
      <c r="U27" s="178"/>
    </row>
    <row r="28" spans="1:21" ht="19.5" customHeight="1">
      <c r="A28" s="617">
        <v>24</v>
      </c>
      <c r="B28" s="617"/>
      <c r="C28" s="483" t="s">
        <v>24</v>
      </c>
      <c r="D28" s="191"/>
      <c r="E28" s="355"/>
      <c r="F28" s="178"/>
      <c r="G28" s="178"/>
      <c r="H28" s="178"/>
      <c r="I28" s="178"/>
      <c r="J28" s="178"/>
      <c r="K28" s="178"/>
      <c r="L28" s="178"/>
      <c r="M28" s="178"/>
      <c r="N28" s="174"/>
      <c r="O28" s="178"/>
      <c r="P28" s="178"/>
      <c r="R28" s="174"/>
      <c r="S28" s="175"/>
      <c r="T28" s="291"/>
      <c r="U28" s="178"/>
    </row>
    <row r="29" spans="1:21" ht="15">
      <c r="A29" s="617">
        <v>26</v>
      </c>
      <c r="B29" s="617">
        <v>14</v>
      </c>
      <c r="C29" s="630" t="s">
        <v>360</v>
      </c>
      <c r="D29" s="191">
        <v>5.3969999999999997E-2</v>
      </c>
      <c r="E29" s="177"/>
      <c r="F29" s="174">
        <f>(F24+F26)*$D$29</f>
        <v>120756824.7438</v>
      </c>
      <c r="G29" s="174">
        <f>+G27*D29</f>
        <v>100679662.75877999</v>
      </c>
      <c r="H29" s="174">
        <f t="shared" ref="H29:Q29" si="5">+H27*$D$29</f>
        <v>97942740.652259991</v>
      </c>
      <c r="I29" s="174">
        <f t="shared" si="5"/>
        <v>87117965.231219992</v>
      </c>
      <c r="J29" s="174">
        <f t="shared" si="5"/>
        <v>82326246.606869996</v>
      </c>
      <c r="K29" s="174">
        <f t="shared" si="5"/>
        <v>76274742.054629996</v>
      </c>
      <c r="L29" s="174">
        <f t="shared" si="5"/>
        <v>87339637.345589995</v>
      </c>
      <c r="M29" s="174">
        <f t="shared" si="5"/>
        <v>82935587.228129998</v>
      </c>
      <c r="N29" s="174">
        <f t="shared" si="5"/>
        <v>76172065.964609995</v>
      </c>
      <c r="O29" s="174">
        <f t="shared" si="5"/>
        <v>86151983.18621999</v>
      </c>
      <c r="P29" s="174">
        <f t="shared" si="5"/>
        <v>97628719.769280002</v>
      </c>
      <c r="Q29" s="174">
        <f t="shared" si="5"/>
        <v>109479353.32942197</v>
      </c>
      <c r="R29" s="174">
        <f>SUM(F29:Q29)</f>
        <v>1104805528.8708119</v>
      </c>
      <c r="S29" s="175"/>
      <c r="T29" s="626"/>
      <c r="U29" s="178"/>
    </row>
    <row r="30" spans="1:21" ht="18.75" customHeight="1">
      <c r="A30" s="617">
        <v>27</v>
      </c>
      <c r="B30" s="617">
        <v>15</v>
      </c>
      <c r="C30" s="535" t="s">
        <v>96</v>
      </c>
      <c r="D30" s="192"/>
      <c r="E30" s="177"/>
      <c r="F30" s="631">
        <f>+F29</f>
        <v>120756824.7438</v>
      </c>
      <c r="G30" s="631">
        <f t="shared" ref="G30:R30" si="6">+G29</f>
        <v>100679662.75877999</v>
      </c>
      <c r="H30" s="631">
        <f t="shared" si="6"/>
        <v>97942740.652259991</v>
      </c>
      <c r="I30" s="631">
        <f t="shared" si="6"/>
        <v>87117965.231219992</v>
      </c>
      <c r="J30" s="631">
        <f t="shared" si="6"/>
        <v>82326246.606869996</v>
      </c>
      <c r="K30" s="631">
        <f t="shared" si="6"/>
        <v>76274742.054629996</v>
      </c>
      <c r="L30" s="631">
        <f t="shared" si="6"/>
        <v>87339637.345589995</v>
      </c>
      <c r="M30" s="631">
        <f t="shared" si="6"/>
        <v>82935587.228129998</v>
      </c>
      <c r="N30" s="631">
        <f t="shared" si="6"/>
        <v>76172065.964609995</v>
      </c>
      <c r="O30" s="631">
        <f t="shared" si="6"/>
        <v>86151983.18621999</v>
      </c>
      <c r="P30" s="631">
        <f t="shared" si="6"/>
        <v>97628719.769280002</v>
      </c>
      <c r="Q30" s="631">
        <f t="shared" si="6"/>
        <v>109479353.32942197</v>
      </c>
      <c r="R30" s="631">
        <f t="shared" si="6"/>
        <v>1104805528.8708119</v>
      </c>
      <c r="S30" s="175"/>
      <c r="T30" s="626"/>
      <c r="U30" s="178"/>
    </row>
    <row r="31" spans="1:21" ht="20.25" customHeight="1">
      <c r="A31" s="617">
        <v>28</v>
      </c>
      <c r="B31" s="617"/>
      <c r="C31" s="632"/>
      <c r="D31" s="191"/>
      <c r="E31" s="177"/>
      <c r="F31" s="174"/>
      <c r="G31" s="174"/>
      <c r="H31" s="627"/>
      <c r="I31" s="184"/>
      <c r="J31" s="184"/>
      <c r="K31" s="628"/>
      <c r="L31" s="174"/>
      <c r="M31" s="603"/>
      <c r="N31" s="603"/>
      <c r="O31" s="603"/>
      <c r="P31" s="603"/>
      <c r="Q31" s="603"/>
      <c r="R31" s="182"/>
      <c r="S31" s="175"/>
      <c r="T31" s="291"/>
      <c r="U31" s="178"/>
    </row>
    <row r="32" spans="1:21" ht="17.45" customHeight="1" thickBot="1">
      <c r="A32" s="617">
        <v>29</v>
      </c>
      <c r="B32" s="617">
        <v>17</v>
      </c>
      <c r="C32" s="633" t="s">
        <v>120</v>
      </c>
      <c r="D32" s="178"/>
      <c r="E32" s="177"/>
      <c r="F32" s="625">
        <f>F20-F30</f>
        <v>93019002.256200001</v>
      </c>
      <c r="G32" s="625">
        <f t="shared" ref="G32:R32" si="7">G20-G30</f>
        <v>6344669.6412200183</v>
      </c>
      <c r="H32" s="625">
        <f t="shared" si="7"/>
        <v>11400063.547740012</v>
      </c>
      <c r="I32" s="625">
        <f t="shared" si="7"/>
        <v>-10964983.451219991</v>
      </c>
      <c r="J32" s="625">
        <f t="shared" si="7"/>
        <v>2946270.9931299984</v>
      </c>
      <c r="K32" s="625">
        <f t="shared" si="7"/>
        <v>4408416.9453700036</v>
      </c>
      <c r="L32" s="625">
        <f t="shared" si="7"/>
        <v>-72237.745590001345</v>
      </c>
      <c r="M32" s="625">
        <f t="shared" si="7"/>
        <v>2006307.3718699962</v>
      </c>
      <c r="N32" s="625">
        <f t="shared" si="7"/>
        <v>2032250.0353900045</v>
      </c>
      <c r="O32" s="625">
        <f t="shared" si="7"/>
        <v>-5059447.7962199748</v>
      </c>
      <c r="P32" s="625">
        <f t="shared" si="7"/>
        <v>16947.630720004439</v>
      </c>
      <c r="Q32" s="625">
        <f t="shared" si="7"/>
        <v>17247931.270578027</v>
      </c>
      <c r="R32" s="625">
        <f t="shared" si="7"/>
        <v>123325191.69918799</v>
      </c>
      <c r="S32" s="175"/>
      <c r="T32" s="291"/>
      <c r="U32" s="178"/>
    </row>
    <row r="33" spans="1:21" ht="15.75" customHeight="1">
      <c r="A33" s="617">
        <v>30</v>
      </c>
      <c r="B33" s="617"/>
      <c r="C33" s="502" t="s">
        <v>25</v>
      </c>
      <c r="D33" s="178"/>
      <c r="E33" s="178"/>
      <c r="F33" s="634">
        <f>+F32</f>
        <v>93019002.256200001</v>
      </c>
      <c r="G33" s="634">
        <f t="shared" ref="G33:R33" si="8">+G32</f>
        <v>6344669.6412200183</v>
      </c>
      <c r="H33" s="634">
        <f>+H32</f>
        <v>11400063.547740012</v>
      </c>
      <c r="I33" s="634">
        <f t="shared" si="8"/>
        <v>-10964983.451219991</v>
      </c>
      <c r="J33" s="634">
        <f t="shared" si="8"/>
        <v>2946270.9931299984</v>
      </c>
      <c r="K33" s="634">
        <f t="shared" si="8"/>
        <v>4408416.9453700036</v>
      </c>
      <c r="L33" s="634">
        <f t="shared" si="8"/>
        <v>-72237.745590001345</v>
      </c>
      <c r="M33" s="634">
        <f t="shared" si="8"/>
        <v>2006307.3718699962</v>
      </c>
      <c r="N33" s="634">
        <f t="shared" si="8"/>
        <v>2032250.0353900045</v>
      </c>
      <c r="O33" s="634">
        <f t="shared" si="8"/>
        <v>-5059447.7962199748</v>
      </c>
      <c r="P33" s="634">
        <f t="shared" si="8"/>
        <v>16947.630720004439</v>
      </c>
      <c r="Q33" s="634">
        <f t="shared" si="8"/>
        <v>17247931.270578027</v>
      </c>
      <c r="R33" s="634">
        <f t="shared" si="8"/>
        <v>123325191.69918799</v>
      </c>
      <c r="S33" s="175"/>
      <c r="T33" s="626" t="s">
        <v>26</v>
      </c>
      <c r="U33" s="178"/>
    </row>
    <row r="34" spans="1:21" ht="15">
      <c r="A34" s="617">
        <v>31</v>
      </c>
      <c r="B34" s="617"/>
      <c r="C34" s="178"/>
      <c r="D34" s="178"/>
      <c r="E34" s="178"/>
      <c r="F34" s="178"/>
      <c r="G34" s="178"/>
      <c r="H34" s="627"/>
      <c r="I34" s="184"/>
      <c r="J34" s="184"/>
      <c r="K34" s="628"/>
      <c r="L34" s="178"/>
      <c r="M34" s="629"/>
      <c r="N34" s="629"/>
      <c r="O34" s="629"/>
      <c r="P34" s="629"/>
      <c r="Q34" s="629"/>
      <c r="R34" s="178"/>
      <c r="S34" s="178"/>
      <c r="T34" s="291"/>
      <c r="U34" s="178"/>
    </row>
    <row r="35" spans="1:21" ht="15">
      <c r="A35" s="617">
        <v>32</v>
      </c>
      <c r="B35" s="617"/>
      <c r="C35" s="291" t="s">
        <v>27</v>
      </c>
      <c r="D35" s="635"/>
      <c r="E35" s="178"/>
      <c r="F35" s="174"/>
      <c r="G35" s="174"/>
      <c r="H35" s="174"/>
      <c r="I35" s="174"/>
      <c r="J35" s="174"/>
      <c r="K35" s="174"/>
      <c r="L35" s="174"/>
      <c r="M35" s="174"/>
      <c r="N35" s="174"/>
      <c r="O35" s="174"/>
      <c r="P35" s="174"/>
      <c r="Q35" s="174"/>
      <c r="R35" s="636"/>
      <c r="S35" s="175"/>
      <c r="T35" s="626"/>
      <c r="U35" s="178"/>
    </row>
    <row r="36" spans="1:21" ht="15">
      <c r="A36" s="617"/>
      <c r="B36" s="617"/>
      <c r="C36" s="630" t="s">
        <v>361</v>
      </c>
      <c r="D36" s="193">
        <v>3.6693000000000001E-4</v>
      </c>
      <c r="E36" s="194"/>
      <c r="F36" s="174">
        <f>F33*(1-$D$36)</f>
        <v>92984870.79370214</v>
      </c>
      <c r="G36" s="174">
        <f t="shared" ref="G36:Q36" si="9">G33*(1-$D$36)</f>
        <v>6342341.5915885651</v>
      </c>
      <c r="H36" s="174">
        <f t="shared" si="9"/>
        <v>11395880.52242244</v>
      </c>
      <c r="I36" s="174">
        <f t="shared" si="9"/>
        <v>-10960960.069842234</v>
      </c>
      <c r="J36" s="174">
        <f t="shared" si="9"/>
        <v>2945189.9179144893</v>
      </c>
      <c r="K36" s="174">
        <f t="shared" si="9"/>
        <v>4406799.3649402391</v>
      </c>
      <c r="L36" s="174">
        <f t="shared" si="9"/>
        <v>-72211.239394012009</v>
      </c>
      <c r="M36" s="174">
        <f t="shared" si="9"/>
        <v>2005571.1975060359</v>
      </c>
      <c r="N36" s="174">
        <f t="shared" si="9"/>
        <v>2031504.341884519</v>
      </c>
      <c r="O36" s="174">
        <f t="shared" si="9"/>
        <v>-5057591.333040108</v>
      </c>
      <c r="P36" s="174">
        <f t="shared" si="9"/>
        <v>16941.41212586435</v>
      </c>
      <c r="Q36" s="174">
        <f t="shared" si="9"/>
        <v>17241602.487156913</v>
      </c>
      <c r="R36" s="174">
        <f>SUM(F36:Q36)</f>
        <v>123279938.98696488</v>
      </c>
      <c r="S36" s="195"/>
      <c r="T36" s="626"/>
      <c r="U36" s="178"/>
    </row>
    <row r="37" spans="1:21" ht="17.25" customHeight="1">
      <c r="A37" s="617">
        <v>34</v>
      </c>
      <c r="B37" s="617"/>
      <c r="D37" s="192"/>
      <c r="E37" s="194"/>
      <c r="F37" s="174"/>
      <c r="G37" s="174"/>
      <c r="H37" s="627"/>
      <c r="I37" s="184"/>
      <c r="J37" s="184"/>
      <c r="K37" s="628"/>
      <c r="L37" s="174"/>
      <c r="M37" s="629"/>
      <c r="N37" s="629"/>
      <c r="O37" s="174"/>
      <c r="P37" s="629"/>
      <c r="Q37" s="629"/>
      <c r="R37" s="174"/>
      <c r="S37" s="195"/>
      <c r="T37" s="626"/>
      <c r="U37" s="178"/>
    </row>
    <row r="38" spans="1:21">
      <c r="A38" s="617">
        <v>35</v>
      </c>
      <c r="B38" s="617"/>
      <c r="C38" s="291" t="s">
        <v>29</v>
      </c>
      <c r="D38" s="178"/>
      <c r="E38" s="177"/>
      <c r="F38" s="174">
        <f>+F36</f>
        <v>92984870.79370214</v>
      </c>
      <c r="G38" s="174">
        <f>+G36</f>
        <v>6342341.5915885651</v>
      </c>
      <c r="H38" s="174">
        <f t="shared" ref="H38:P38" si="10">+H36</f>
        <v>11395880.52242244</v>
      </c>
      <c r="I38" s="174">
        <f t="shared" si="10"/>
        <v>-10960960.069842234</v>
      </c>
      <c r="J38" s="174">
        <f t="shared" si="10"/>
        <v>2945189.9179144893</v>
      </c>
      <c r="K38" s="174">
        <f t="shared" si="10"/>
        <v>4406799.3649402391</v>
      </c>
      <c r="L38" s="174">
        <f t="shared" si="10"/>
        <v>-72211.239394012009</v>
      </c>
      <c r="M38" s="174">
        <f t="shared" si="10"/>
        <v>2005571.1975060359</v>
      </c>
      <c r="N38" s="174">
        <f t="shared" si="10"/>
        <v>2031504.341884519</v>
      </c>
      <c r="O38" s="174">
        <f t="shared" si="10"/>
        <v>-5057591.333040108</v>
      </c>
      <c r="P38" s="174">
        <f t="shared" si="10"/>
        <v>16941.41212586435</v>
      </c>
      <c r="Q38" s="174">
        <f>+Q36</f>
        <v>17241602.487156913</v>
      </c>
      <c r="R38" s="174">
        <f>+R36</f>
        <v>123279938.98696488</v>
      </c>
      <c r="S38" s="608"/>
      <c r="T38" s="291"/>
      <c r="U38" s="178"/>
    </row>
    <row r="39" spans="1:21">
      <c r="A39" s="617">
        <v>36</v>
      </c>
      <c r="B39" s="617"/>
      <c r="C39" s="291" t="s">
        <v>30</v>
      </c>
      <c r="D39" s="178"/>
      <c r="E39" s="177"/>
      <c r="F39" s="174">
        <f>-F38</f>
        <v>-92984870.79370214</v>
      </c>
      <c r="G39" s="174">
        <f>-G38</f>
        <v>-6342341.5915885651</v>
      </c>
      <c r="H39" s="174">
        <f t="shared" ref="H39:Q39" si="11">-H38</f>
        <v>-11395880.52242244</v>
      </c>
      <c r="I39" s="174">
        <f t="shared" si="11"/>
        <v>10960960.069842234</v>
      </c>
      <c r="J39" s="174">
        <f t="shared" si="11"/>
        <v>-2945189.9179144893</v>
      </c>
      <c r="K39" s="174">
        <f t="shared" si="11"/>
        <v>-4406799.3649402391</v>
      </c>
      <c r="L39" s="174">
        <f t="shared" si="11"/>
        <v>72211.239394012009</v>
      </c>
      <c r="M39" s="174">
        <f t="shared" si="11"/>
        <v>-2005571.1975060359</v>
      </c>
      <c r="N39" s="174">
        <f t="shared" si="11"/>
        <v>-2031504.341884519</v>
      </c>
      <c r="O39" s="174">
        <f t="shared" si="11"/>
        <v>5057591.333040108</v>
      </c>
      <c r="P39" s="174">
        <f t="shared" si="11"/>
        <v>-16941.41212586435</v>
      </c>
      <c r="Q39" s="174">
        <f t="shared" si="11"/>
        <v>-17241602.487156913</v>
      </c>
      <c r="R39" s="174">
        <f>-R38</f>
        <v>-123279938.98696488</v>
      </c>
      <c r="S39" s="608"/>
      <c r="T39" s="291"/>
      <c r="U39" s="178"/>
    </row>
    <row r="40" spans="1:21">
      <c r="A40" s="617">
        <v>37</v>
      </c>
      <c r="B40" s="617"/>
      <c r="C40" s="291"/>
      <c r="D40" s="178"/>
      <c r="E40" s="177"/>
      <c r="F40" s="174"/>
      <c r="G40" s="174"/>
      <c r="H40" s="174"/>
      <c r="I40" s="174"/>
      <c r="J40" s="174"/>
      <c r="K40" s="174"/>
      <c r="L40" s="174"/>
      <c r="M40" s="174"/>
      <c r="N40" s="174"/>
      <c r="O40" s="629"/>
      <c r="P40" s="174"/>
      <c r="Q40" s="174"/>
      <c r="R40" s="174"/>
      <c r="S40" s="608"/>
      <c r="T40" s="291"/>
      <c r="U40" s="178"/>
    </row>
    <row r="41" spans="1:21" ht="15">
      <c r="A41" s="617">
        <v>38</v>
      </c>
      <c r="B41" s="617"/>
      <c r="C41" s="291" t="s">
        <v>31</v>
      </c>
      <c r="D41" s="178"/>
      <c r="E41" s="177"/>
      <c r="F41" s="174">
        <f>+F38</f>
        <v>92984870.79370214</v>
      </c>
      <c r="G41" s="174">
        <f>+F41+G38</f>
        <v>99327212.385290712</v>
      </c>
      <c r="H41" s="174">
        <f t="shared" ref="H41:J42" si="12">+G41+H38</f>
        <v>110723092.90771315</v>
      </c>
      <c r="I41" s="174">
        <f t="shared" si="12"/>
        <v>99762132.837870911</v>
      </c>
      <c r="J41" s="174">
        <f>+I41+J38</f>
        <v>102707322.75578541</v>
      </c>
      <c r="K41" s="174">
        <f t="shared" ref="K41:P42" si="13">+J41+K38</f>
        <v>107114122.12072565</v>
      </c>
      <c r="L41" s="174">
        <f>+K41+L38</f>
        <v>107041910.88133164</v>
      </c>
      <c r="M41" s="174">
        <f t="shared" si="13"/>
        <v>109047482.07883768</v>
      </c>
      <c r="N41" s="174">
        <f t="shared" si="13"/>
        <v>111078986.4207222</v>
      </c>
      <c r="O41" s="174">
        <f>+N41+O38</f>
        <v>106021395.0876821</v>
      </c>
      <c r="P41" s="174">
        <f t="shared" si="13"/>
        <v>106038336.49980797</v>
      </c>
      <c r="Q41" s="174">
        <f>+P41+Q38</f>
        <v>123279938.98696488</v>
      </c>
      <c r="R41" s="174">
        <f>+R38</f>
        <v>123279938.98696488</v>
      </c>
      <c r="S41" s="608"/>
      <c r="T41" s="626" t="s">
        <v>32</v>
      </c>
      <c r="U41" s="178"/>
    </row>
    <row r="42" spans="1:21">
      <c r="A42" s="617">
        <v>39</v>
      </c>
      <c r="B42" s="617"/>
      <c r="C42" s="291" t="s">
        <v>33</v>
      </c>
      <c r="D42" s="178"/>
      <c r="E42" s="177"/>
      <c r="F42" s="174">
        <f>+F39</f>
        <v>-92984870.79370214</v>
      </c>
      <c r="G42" s="174">
        <f>+F42+G39</f>
        <v>-99327212.385290712</v>
      </c>
      <c r="H42" s="174">
        <f t="shared" si="12"/>
        <v>-110723092.90771315</v>
      </c>
      <c r="I42" s="174">
        <f t="shared" si="12"/>
        <v>-99762132.837870911</v>
      </c>
      <c r="J42" s="174">
        <f t="shared" si="12"/>
        <v>-102707322.75578541</v>
      </c>
      <c r="K42" s="174">
        <f t="shared" si="13"/>
        <v>-107114122.12072565</v>
      </c>
      <c r="L42" s="174">
        <f t="shared" si="13"/>
        <v>-107041910.88133164</v>
      </c>
      <c r="M42" s="174">
        <f t="shared" si="13"/>
        <v>-109047482.07883768</v>
      </c>
      <c r="N42" s="174">
        <f t="shared" si="13"/>
        <v>-111078986.4207222</v>
      </c>
      <c r="O42" s="174">
        <f t="shared" si="13"/>
        <v>-106021395.0876821</v>
      </c>
      <c r="P42" s="174">
        <f t="shared" si="13"/>
        <v>-106038336.49980797</v>
      </c>
      <c r="Q42" s="174">
        <f>+P42+Q39</f>
        <v>-123279938.98696488</v>
      </c>
      <c r="R42" s="174">
        <f>+R39</f>
        <v>-123279938.98696488</v>
      </c>
      <c r="S42" s="608"/>
      <c r="T42" s="178"/>
      <c r="U42" s="178"/>
    </row>
    <row r="43" spans="1:21" ht="15">
      <c r="A43" s="617"/>
      <c r="B43" s="617"/>
      <c r="C43" s="291"/>
      <c r="D43" s="178"/>
      <c r="E43" s="177"/>
      <c r="F43" s="174"/>
      <c r="G43" s="174"/>
      <c r="H43" s="627"/>
      <c r="I43" s="184"/>
      <c r="J43" s="184"/>
      <c r="K43" s="628"/>
      <c r="L43" s="174"/>
      <c r="M43" s="629"/>
      <c r="N43" s="629"/>
      <c r="O43" s="629"/>
      <c r="P43" s="629"/>
      <c r="Q43" s="629"/>
      <c r="R43" s="174"/>
      <c r="S43" s="353"/>
      <c r="T43" s="178"/>
      <c r="U43" s="178"/>
    </row>
    <row r="44" spans="1:21" ht="12.4" customHeight="1">
      <c r="A44" s="617"/>
      <c r="B44" s="617"/>
      <c r="C44" s="637"/>
      <c r="D44" s="637"/>
      <c r="E44" s="637"/>
      <c r="F44" s="637"/>
      <c r="G44" s="637"/>
      <c r="H44" s="637"/>
      <c r="I44" s="637"/>
      <c r="J44" s="174"/>
      <c r="K44" s="543"/>
      <c r="L44" s="174"/>
      <c r="M44" s="174"/>
      <c r="N44" s="174"/>
      <c r="O44" s="174"/>
      <c r="P44" s="174"/>
      <c r="Q44" s="174"/>
      <c r="R44" s="174"/>
      <c r="S44" s="353"/>
      <c r="T44" s="178"/>
      <c r="U44" s="178"/>
    </row>
    <row r="45" spans="1:21" ht="34.5" customHeight="1">
      <c r="A45" s="617"/>
      <c r="B45" s="617"/>
      <c r="C45" s="649" t="s">
        <v>101</v>
      </c>
      <c r="D45" s="649"/>
      <c r="E45" s="649"/>
      <c r="F45" s="649"/>
      <c r="G45" s="649"/>
      <c r="H45" s="649"/>
      <c r="I45" s="649"/>
      <c r="J45" s="649"/>
      <c r="K45" s="649"/>
      <c r="L45" s="174"/>
      <c r="M45" s="174"/>
      <c r="N45" s="174"/>
      <c r="O45" s="174"/>
      <c r="P45" s="174"/>
      <c r="Q45" s="174"/>
      <c r="R45" s="174"/>
    </row>
    <row r="46" spans="1:21" ht="15" customHeight="1">
      <c r="E46" s="355"/>
      <c r="F46" s="174"/>
      <c r="G46" s="174"/>
      <c r="H46" s="174"/>
      <c r="I46" s="174"/>
      <c r="J46" s="174"/>
      <c r="K46" s="174"/>
      <c r="L46" s="174"/>
      <c r="M46" s="174"/>
      <c r="N46" s="174"/>
      <c r="O46" s="174"/>
      <c r="P46" s="174"/>
      <c r="Q46" s="174"/>
      <c r="R46" s="174"/>
    </row>
    <row r="47" spans="1:21">
      <c r="A47" s="80"/>
      <c r="B47" s="80"/>
      <c r="H47" s="167"/>
      <c r="I47" s="636"/>
      <c r="Q47" s="636"/>
    </row>
    <row r="48" spans="1:21">
      <c r="A48" s="80"/>
      <c r="B48" s="80"/>
      <c r="G48" s="536"/>
      <c r="H48" s="177"/>
      <c r="Q48" s="536"/>
    </row>
    <row r="49" spans="1:11">
      <c r="A49" s="80"/>
      <c r="B49" s="80"/>
      <c r="G49" s="536"/>
      <c r="H49" s="167"/>
    </row>
    <row r="50" spans="1:11">
      <c r="A50" s="80"/>
      <c r="B50" s="80"/>
      <c r="F50" s="636"/>
      <c r="H50" s="167"/>
    </row>
    <row r="51" spans="1:11">
      <c r="A51" s="80"/>
      <c r="B51" s="80"/>
      <c r="H51" s="167"/>
      <c r="K51" s="167"/>
    </row>
    <row r="52" spans="1:11">
      <c r="A52" s="80"/>
      <c r="B52" s="80"/>
      <c r="H52" s="167"/>
      <c r="K52" s="167"/>
    </row>
    <row r="53" spans="1:11">
      <c r="A53" s="80"/>
      <c r="B53" s="80"/>
      <c r="K53" s="167"/>
    </row>
    <row r="54" spans="1:11">
      <c r="A54" s="80"/>
      <c r="B54" s="80"/>
      <c r="K54" s="167"/>
    </row>
    <row r="55" spans="1:11">
      <c r="A55" s="80"/>
      <c r="B55" s="80"/>
    </row>
    <row r="56" spans="1:11">
      <c r="A56" s="80"/>
      <c r="B56" s="80"/>
      <c r="K56" s="167"/>
    </row>
    <row r="57" spans="1:11">
      <c r="A57" s="80"/>
      <c r="B57" s="80"/>
    </row>
    <row r="58" spans="1:11">
      <c r="A58" s="80"/>
      <c r="B58" s="80"/>
    </row>
    <row r="59" spans="1:11">
      <c r="A59" s="80"/>
      <c r="B59" s="80"/>
    </row>
    <row r="60" spans="1:11">
      <c r="A60" s="80"/>
      <c r="B60" s="80"/>
    </row>
    <row r="61" spans="1:11">
      <c r="A61" s="80"/>
      <c r="B61" s="80"/>
    </row>
    <row r="62" spans="1:11">
      <c r="A62" s="80"/>
      <c r="B62" s="80"/>
    </row>
    <row r="63" spans="1:11">
      <c r="A63" s="80"/>
      <c r="B63" s="80"/>
    </row>
    <row r="64" spans="1:11">
      <c r="A64" s="80"/>
      <c r="B64" s="80"/>
    </row>
    <row r="65" spans="1:2">
      <c r="A65" s="80"/>
      <c r="B65" s="80"/>
    </row>
    <row r="66" spans="1:2">
      <c r="A66" s="80"/>
      <c r="B66" s="80"/>
    </row>
    <row r="67" spans="1:2">
      <c r="A67" s="638"/>
      <c r="B67" s="638"/>
    </row>
    <row r="68" spans="1:2">
      <c r="A68" s="638"/>
      <c r="B68" s="638"/>
    </row>
    <row r="69" spans="1:2">
      <c r="A69" s="638"/>
      <c r="B69" s="638"/>
    </row>
    <row r="70" spans="1:2">
      <c r="A70" s="638"/>
      <c r="B70" s="638"/>
    </row>
    <row r="71" spans="1:2">
      <c r="A71" s="638"/>
      <c r="B71" s="638"/>
    </row>
    <row r="72" spans="1:2">
      <c r="A72" s="638"/>
      <c r="B72" s="638"/>
    </row>
    <row r="73" spans="1:2">
      <c r="A73" s="638"/>
      <c r="B73" s="638"/>
    </row>
    <row r="74" spans="1:2">
      <c r="A74" s="638"/>
      <c r="B74" s="638"/>
    </row>
    <row r="75" spans="1:2">
      <c r="A75" s="638"/>
      <c r="B75" s="638"/>
    </row>
    <row r="76" spans="1:2">
      <c r="A76" s="638"/>
      <c r="B76" s="638"/>
    </row>
    <row r="77" spans="1:2">
      <c r="A77" s="638"/>
      <c r="B77" s="638"/>
    </row>
    <row r="78" spans="1:2">
      <c r="A78" s="638"/>
      <c r="B78" s="638"/>
    </row>
    <row r="79" spans="1:2">
      <c r="A79" s="638"/>
      <c r="B79" s="638"/>
    </row>
    <row r="80" spans="1:2">
      <c r="A80" s="638"/>
      <c r="B80" s="638"/>
    </row>
    <row r="81" spans="1:2">
      <c r="A81" s="638"/>
      <c r="B81" s="638"/>
    </row>
    <row r="82" spans="1:2">
      <c r="A82" s="638"/>
      <c r="B82" s="638"/>
    </row>
    <row r="83" spans="1:2">
      <c r="A83" s="638"/>
      <c r="B83" s="638"/>
    </row>
    <row r="84" spans="1:2">
      <c r="A84" s="638"/>
      <c r="B84" s="638"/>
    </row>
    <row r="85" spans="1:2">
      <c r="A85" s="638"/>
      <c r="B85" s="638"/>
    </row>
    <row r="86" spans="1:2">
      <c r="A86" s="638"/>
      <c r="B86" s="638"/>
    </row>
    <row r="87" spans="1:2">
      <c r="A87" s="638"/>
      <c r="B87" s="638"/>
    </row>
    <row r="88" spans="1:2">
      <c r="A88" s="638"/>
      <c r="B88" s="638"/>
    </row>
    <row r="89" spans="1:2">
      <c r="A89" s="638"/>
      <c r="B89" s="638"/>
    </row>
    <row r="90" spans="1:2">
      <c r="A90" s="638"/>
      <c r="B90" s="638"/>
    </row>
    <row r="91" spans="1:2">
      <c r="A91" s="638"/>
      <c r="B91" s="638"/>
    </row>
    <row r="92" spans="1:2">
      <c r="A92" s="638"/>
      <c r="B92" s="638"/>
    </row>
    <row r="93" spans="1:2">
      <c r="A93" s="638"/>
      <c r="B93" s="638"/>
    </row>
    <row r="94" spans="1:2">
      <c r="A94" s="638"/>
      <c r="B94" s="638"/>
    </row>
    <row r="95" spans="1:2">
      <c r="A95" s="638"/>
      <c r="B95" s="638"/>
    </row>
    <row r="96" spans="1:2">
      <c r="A96" s="638"/>
      <c r="B96" s="638"/>
    </row>
    <row r="97" spans="1:2">
      <c r="A97" s="638"/>
      <c r="B97" s="638"/>
    </row>
    <row r="98" spans="1:2">
      <c r="A98" s="638"/>
      <c r="B98" s="638"/>
    </row>
    <row r="99" spans="1:2">
      <c r="A99" s="638"/>
      <c r="B99" s="638"/>
    </row>
    <row r="100" spans="1:2">
      <c r="A100" s="638"/>
      <c r="B100" s="638"/>
    </row>
    <row r="101" spans="1:2">
      <c r="A101" s="638"/>
      <c r="B101" s="638"/>
    </row>
    <row r="102" spans="1:2">
      <c r="A102" s="638"/>
      <c r="B102" s="638"/>
    </row>
    <row r="103" spans="1:2">
      <c r="A103" s="638"/>
      <c r="B103" s="638"/>
    </row>
    <row r="104" spans="1:2">
      <c r="A104" s="638"/>
      <c r="B104" s="638"/>
    </row>
    <row r="105" spans="1:2">
      <c r="A105" s="638"/>
      <c r="B105" s="638"/>
    </row>
    <row r="106" spans="1:2">
      <c r="A106" s="638"/>
      <c r="B106" s="638"/>
    </row>
    <row r="107" spans="1:2">
      <c r="A107" s="638"/>
      <c r="B107" s="638"/>
    </row>
    <row r="108" spans="1:2">
      <c r="A108" s="638"/>
      <c r="B108" s="638"/>
    </row>
    <row r="109" spans="1:2">
      <c r="A109" s="638"/>
      <c r="B109" s="638"/>
    </row>
    <row r="110" spans="1:2">
      <c r="A110" s="638"/>
      <c r="B110" s="638"/>
    </row>
    <row r="111" spans="1:2">
      <c r="A111" s="638"/>
      <c r="B111" s="638"/>
    </row>
    <row r="112" spans="1:2">
      <c r="A112" s="638"/>
      <c r="B112" s="638"/>
    </row>
    <row r="113" spans="1:2">
      <c r="A113" s="638"/>
      <c r="B113" s="638"/>
    </row>
    <row r="114" spans="1:2">
      <c r="A114" s="638"/>
      <c r="B114" s="638"/>
    </row>
    <row r="115" spans="1:2">
      <c r="A115" s="638"/>
      <c r="B115" s="638"/>
    </row>
    <row r="116" spans="1:2">
      <c r="A116" s="638"/>
      <c r="B116" s="638"/>
    </row>
    <row r="117" spans="1:2">
      <c r="A117" s="638"/>
      <c r="B117" s="638"/>
    </row>
    <row r="118" spans="1:2">
      <c r="A118" s="638"/>
      <c r="B118" s="638"/>
    </row>
    <row r="119" spans="1:2">
      <c r="A119" s="638"/>
      <c r="B119" s="638"/>
    </row>
    <row r="120" spans="1:2">
      <c r="A120" s="638"/>
      <c r="B120" s="638"/>
    </row>
    <row r="121" spans="1:2">
      <c r="A121" s="638"/>
      <c r="B121" s="638"/>
    </row>
    <row r="122" spans="1:2">
      <c r="A122" s="638"/>
      <c r="B122" s="638"/>
    </row>
    <row r="123" spans="1:2">
      <c r="A123" s="638"/>
      <c r="B123" s="638"/>
    </row>
    <row r="124" spans="1:2">
      <c r="A124" s="638"/>
      <c r="B124" s="638"/>
    </row>
    <row r="125" spans="1:2">
      <c r="A125" s="638"/>
      <c r="B125" s="638"/>
    </row>
    <row r="126" spans="1:2">
      <c r="A126" s="638"/>
      <c r="B126" s="638"/>
    </row>
    <row r="127" spans="1:2">
      <c r="A127" s="638"/>
      <c r="B127" s="638"/>
    </row>
    <row r="128" spans="1:2">
      <c r="A128" s="638"/>
      <c r="B128" s="638"/>
    </row>
    <row r="129" spans="1:2">
      <c r="A129" s="638"/>
      <c r="B129" s="638"/>
    </row>
    <row r="130" spans="1:2">
      <c r="A130" s="638"/>
      <c r="B130" s="638"/>
    </row>
    <row r="131" spans="1:2">
      <c r="A131" s="638"/>
      <c r="B131" s="638"/>
    </row>
    <row r="132" spans="1:2">
      <c r="A132" s="638"/>
      <c r="B132" s="638"/>
    </row>
    <row r="133" spans="1:2">
      <c r="A133" s="638"/>
      <c r="B133" s="638"/>
    </row>
    <row r="134" spans="1:2">
      <c r="A134" s="638"/>
      <c r="B134" s="638"/>
    </row>
    <row r="135" spans="1:2">
      <c r="A135" s="638"/>
      <c r="B135" s="638"/>
    </row>
    <row r="136" spans="1:2">
      <c r="A136" s="638"/>
      <c r="B136" s="638"/>
    </row>
    <row r="137" spans="1:2">
      <c r="A137" s="638"/>
      <c r="B137" s="638"/>
    </row>
    <row r="138" spans="1:2">
      <c r="A138" s="638"/>
      <c r="B138" s="638"/>
    </row>
    <row r="139" spans="1:2">
      <c r="A139" s="638"/>
      <c r="B139" s="638"/>
    </row>
    <row r="140" spans="1:2">
      <c r="A140" s="638"/>
      <c r="B140" s="638"/>
    </row>
    <row r="141" spans="1:2">
      <c r="A141" s="638"/>
      <c r="B141" s="638"/>
    </row>
    <row r="142" spans="1:2">
      <c r="A142" s="638"/>
      <c r="B142" s="638"/>
    </row>
    <row r="143" spans="1:2">
      <c r="A143" s="638"/>
      <c r="B143" s="638"/>
    </row>
    <row r="144" spans="1:2">
      <c r="A144" s="638"/>
      <c r="B144" s="638"/>
    </row>
    <row r="145" spans="1:2">
      <c r="A145" s="638"/>
      <c r="B145" s="638"/>
    </row>
    <row r="146" spans="1:2">
      <c r="A146" s="638"/>
      <c r="B146" s="638"/>
    </row>
    <row r="147" spans="1:2">
      <c r="A147" s="638"/>
      <c r="B147" s="638"/>
    </row>
    <row r="148" spans="1:2">
      <c r="A148" s="638"/>
      <c r="B148" s="638"/>
    </row>
    <row r="149" spans="1:2">
      <c r="A149" s="638"/>
      <c r="B149" s="638"/>
    </row>
    <row r="150" spans="1:2">
      <c r="A150" s="638"/>
      <c r="B150" s="638"/>
    </row>
    <row r="151" spans="1:2">
      <c r="A151" s="638"/>
      <c r="B151" s="638"/>
    </row>
    <row r="152" spans="1:2">
      <c r="A152" s="638"/>
      <c r="B152" s="638"/>
    </row>
    <row r="153" spans="1:2">
      <c r="A153" s="638"/>
      <c r="B153" s="638"/>
    </row>
    <row r="154" spans="1:2">
      <c r="A154" s="638"/>
      <c r="B154" s="638"/>
    </row>
    <row r="155" spans="1:2">
      <c r="A155" s="638"/>
      <c r="B155" s="638"/>
    </row>
    <row r="156" spans="1:2">
      <c r="A156" s="638"/>
      <c r="B156" s="638"/>
    </row>
    <row r="157" spans="1:2">
      <c r="A157" s="638"/>
      <c r="B157" s="638"/>
    </row>
    <row r="158" spans="1:2">
      <c r="A158" s="638"/>
      <c r="B158" s="638"/>
    </row>
    <row r="159" spans="1:2">
      <c r="A159" s="638"/>
      <c r="B159" s="638"/>
    </row>
    <row r="160" spans="1:2">
      <c r="A160" s="638"/>
      <c r="B160" s="638"/>
    </row>
    <row r="161" spans="1:2">
      <c r="A161" s="638"/>
      <c r="B161" s="638"/>
    </row>
    <row r="162" spans="1:2">
      <c r="A162" s="638"/>
      <c r="B162" s="638"/>
    </row>
    <row r="163" spans="1:2">
      <c r="A163" s="638"/>
      <c r="B163" s="638"/>
    </row>
    <row r="164" spans="1:2">
      <c r="A164" s="638"/>
      <c r="B164" s="638"/>
    </row>
    <row r="165" spans="1:2">
      <c r="A165" s="638"/>
      <c r="B165" s="638"/>
    </row>
    <row r="166" spans="1:2">
      <c r="A166" s="638"/>
      <c r="B166" s="638"/>
    </row>
    <row r="167" spans="1:2">
      <c r="A167" s="638"/>
      <c r="B167" s="638"/>
    </row>
    <row r="168" spans="1:2">
      <c r="A168" s="638"/>
      <c r="B168" s="638"/>
    </row>
    <row r="169" spans="1:2">
      <c r="A169" s="638"/>
      <c r="B169" s="638"/>
    </row>
    <row r="170" spans="1:2">
      <c r="A170" s="638"/>
      <c r="B170" s="638"/>
    </row>
    <row r="171" spans="1:2">
      <c r="A171" s="638"/>
      <c r="B171" s="638"/>
    </row>
    <row r="172" spans="1:2">
      <c r="A172" s="638"/>
      <c r="B172" s="638"/>
    </row>
    <row r="173" spans="1:2">
      <c r="A173" s="638"/>
      <c r="B173" s="638"/>
    </row>
    <row r="174" spans="1:2">
      <c r="A174" s="638"/>
      <c r="B174" s="638"/>
    </row>
    <row r="175" spans="1:2">
      <c r="A175" s="638"/>
      <c r="B175" s="638"/>
    </row>
    <row r="176" spans="1:2">
      <c r="A176" s="638"/>
      <c r="B176" s="638"/>
    </row>
    <row r="177" spans="1:2">
      <c r="A177" s="638"/>
      <c r="B177" s="638"/>
    </row>
    <row r="178" spans="1:2">
      <c r="A178" s="638"/>
      <c r="B178" s="638"/>
    </row>
    <row r="179" spans="1:2">
      <c r="A179" s="638"/>
      <c r="B179" s="638"/>
    </row>
    <row r="180" spans="1:2">
      <c r="A180" s="638"/>
      <c r="B180" s="638"/>
    </row>
    <row r="181" spans="1:2">
      <c r="A181" s="638"/>
      <c r="B181" s="638"/>
    </row>
    <row r="182" spans="1:2">
      <c r="A182" s="638"/>
      <c r="B182" s="638"/>
    </row>
    <row r="183" spans="1:2">
      <c r="A183" s="638"/>
      <c r="B183" s="638"/>
    </row>
    <row r="184" spans="1:2">
      <c r="A184" s="638"/>
      <c r="B184" s="638"/>
    </row>
    <row r="185" spans="1:2">
      <c r="A185" s="638"/>
      <c r="B185" s="638"/>
    </row>
    <row r="186" spans="1:2">
      <c r="A186" s="638"/>
      <c r="B186" s="638"/>
    </row>
    <row r="187" spans="1:2">
      <c r="A187" s="638"/>
      <c r="B187" s="638"/>
    </row>
    <row r="188" spans="1:2">
      <c r="A188" s="638"/>
      <c r="B188" s="638"/>
    </row>
    <row r="189" spans="1:2">
      <c r="A189" s="638"/>
      <c r="B189" s="638"/>
    </row>
    <row r="190" spans="1:2">
      <c r="A190" s="638"/>
      <c r="B190" s="638"/>
    </row>
    <row r="191" spans="1:2">
      <c r="A191" s="638"/>
      <c r="B191" s="638"/>
    </row>
    <row r="192" spans="1:2">
      <c r="A192" s="638"/>
      <c r="B192" s="638"/>
    </row>
    <row r="193" spans="1:2">
      <c r="A193" s="638"/>
      <c r="B193" s="638"/>
    </row>
    <row r="194" spans="1:2">
      <c r="A194" s="638"/>
      <c r="B194" s="638"/>
    </row>
    <row r="195" spans="1:2">
      <c r="A195" s="638"/>
      <c r="B195" s="638"/>
    </row>
    <row r="196" spans="1:2">
      <c r="A196" s="638"/>
      <c r="B196" s="638"/>
    </row>
    <row r="197" spans="1:2">
      <c r="A197" s="638"/>
      <c r="B197" s="638"/>
    </row>
    <row r="198" spans="1:2">
      <c r="A198" s="638"/>
      <c r="B198" s="638"/>
    </row>
    <row r="199" spans="1:2">
      <c r="A199" s="638"/>
      <c r="B199" s="638"/>
    </row>
    <row r="200" spans="1:2">
      <c r="A200" s="638"/>
      <c r="B200" s="638"/>
    </row>
    <row r="201" spans="1:2">
      <c r="A201" s="638"/>
      <c r="B201" s="638"/>
    </row>
    <row r="202" spans="1:2">
      <c r="A202" s="638"/>
      <c r="B202" s="638"/>
    </row>
    <row r="203" spans="1:2">
      <c r="A203" s="638"/>
      <c r="B203" s="638"/>
    </row>
    <row r="204" spans="1:2">
      <c r="A204" s="638"/>
      <c r="B204" s="638"/>
    </row>
    <row r="205" spans="1:2">
      <c r="A205" s="638"/>
      <c r="B205" s="638"/>
    </row>
    <row r="206" spans="1:2">
      <c r="A206" s="638"/>
      <c r="B206" s="638"/>
    </row>
    <row r="207" spans="1:2">
      <c r="A207" s="638"/>
      <c r="B207" s="638"/>
    </row>
    <row r="208" spans="1:2">
      <c r="A208" s="638"/>
      <c r="B208" s="638"/>
    </row>
    <row r="209" spans="1:2">
      <c r="A209" s="638"/>
      <c r="B209" s="638"/>
    </row>
    <row r="210" spans="1:2">
      <c r="A210" s="638"/>
      <c r="B210" s="638"/>
    </row>
    <row r="211" spans="1:2">
      <c r="A211" s="638"/>
      <c r="B211" s="638"/>
    </row>
    <row r="212" spans="1:2">
      <c r="A212" s="638"/>
      <c r="B212" s="638"/>
    </row>
    <row r="213" spans="1:2">
      <c r="A213" s="638"/>
      <c r="B213" s="638"/>
    </row>
    <row r="214" spans="1:2">
      <c r="A214" s="638"/>
      <c r="B214" s="638"/>
    </row>
    <row r="215" spans="1:2">
      <c r="A215" s="638"/>
      <c r="B215" s="638"/>
    </row>
    <row r="216" spans="1:2">
      <c r="A216" s="638"/>
      <c r="B216" s="638"/>
    </row>
    <row r="217" spans="1:2">
      <c r="A217" s="638"/>
      <c r="B217" s="638"/>
    </row>
    <row r="218" spans="1:2">
      <c r="A218" s="638"/>
      <c r="B218" s="638"/>
    </row>
    <row r="219" spans="1:2">
      <c r="A219" s="638"/>
      <c r="B219" s="638"/>
    </row>
    <row r="220" spans="1:2">
      <c r="A220" s="638"/>
      <c r="B220" s="638"/>
    </row>
    <row r="221" spans="1:2">
      <c r="A221" s="638"/>
      <c r="B221" s="638"/>
    </row>
    <row r="222" spans="1:2">
      <c r="A222" s="638"/>
      <c r="B222" s="638"/>
    </row>
    <row r="223" spans="1:2">
      <c r="A223" s="638"/>
      <c r="B223" s="638"/>
    </row>
    <row r="224" spans="1:2">
      <c r="A224" s="638"/>
      <c r="B224" s="638"/>
    </row>
    <row r="225" spans="1:2">
      <c r="A225" s="638"/>
      <c r="B225" s="638"/>
    </row>
    <row r="226" spans="1:2">
      <c r="A226" s="638"/>
      <c r="B226" s="638"/>
    </row>
    <row r="227" spans="1:2">
      <c r="A227" s="638"/>
      <c r="B227" s="638"/>
    </row>
    <row r="228" spans="1:2">
      <c r="A228" s="638"/>
      <c r="B228" s="638"/>
    </row>
    <row r="229" spans="1:2">
      <c r="A229" s="638"/>
      <c r="B229" s="638"/>
    </row>
    <row r="230" spans="1:2">
      <c r="A230" s="638"/>
      <c r="B230" s="638"/>
    </row>
    <row r="231" spans="1:2">
      <c r="A231" s="638"/>
      <c r="B231" s="638"/>
    </row>
    <row r="232" spans="1:2">
      <c r="A232" s="638"/>
      <c r="B232" s="638"/>
    </row>
    <row r="233" spans="1:2">
      <c r="A233" s="638"/>
      <c r="B233" s="638"/>
    </row>
    <row r="234" spans="1:2">
      <c r="A234" s="638"/>
      <c r="B234" s="638"/>
    </row>
    <row r="235" spans="1:2">
      <c r="A235" s="638"/>
      <c r="B235" s="638"/>
    </row>
    <row r="236" spans="1:2">
      <c r="A236" s="638"/>
      <c r="B236" s="638"/>
    </row>
    <row r="237" spans="1:2">
      <c r="A237" s="638"/>
      <c r="B237" s="638"/>
    </row>
    <row r="238" spans="1:2">
      <c r="A238" s="638"/>
      <c r="B238" s="638"/>
    </row>
    <row r="239" spans="1:2">
      <c r="A239" s="638"/>
      <c r="B239" s="638"/>
    </row>
    <row r="240" spans="1:2">
      <c r="A240" s="638"/>
      <c r="B240" s="638"/>
    </row>
    <row r="241" spans="1:2">
      <c r="A241" s="638"/>
      <c r="B241" s="638"/>
    </row>
    <row r="242" spans="1:2">
      <c r="A242" s="638"/>
      <c r="B242" s="638"/>
    </row>
    <row r="243" spans="1:2">
      <c r="A243" s="638"/>
      <c r="B243" s="638"/>
    </row>
    <row r="244" spans="1:2">
      <c r="A244" s="638"/>
      <c r="B244" s="638"/>
    </row>
    <row r="245" spans="1:2">
      <c r="A245" s="638"/>
      <c r="B245" s="638"/>
    </row>
    <row r="246" spans="1:2">
      <c r="A246" s="638"/>
      <c r="B246" s="638"/>
    </row>
    <row r="247" spans="1:2">
      <c r="A247" s="638"/>
      <c r="B247" s="638"/>
    </row>
    <row r="248" spans="1:2">
      <c r="A248" s="638"/>
      <c r="B248" s="638"/>
    </row>
    <row r="249" spans="1:2">
      <c r="A249" s="638"/>
      <c r="B249" s="638"/>
    </row>
    <row r="250" spans="1:2">
      <c r="A250" s="638"/>
      <c r="B250" s="638"/>
    </row>
    <row r="251" spans="1:2">
      <c r="A251" s="638"/>
      <c r="B251" s="638"/>
    </row>
    <row r="252" spans="1:2">
      <c r="A252" s="638"/>
      <c r="B252" s="638"/>
    </row>
    <row r="253" spans="1:2">
      <c r="A253" s="638"/>
      <c r="B253" s="638"/>
    </row>
    <row r="254" spans="1:2">
      <c r="A254" s="638"/>
      <c r="B254" s="638"/>
    </row>
    <row r="255" spans="1:2">
      <c r="A255" s="638"/>
      <c r="B255" s="638"/>
    </row>
    <row r="256" spans="1:2">
      <c r="A256" s="638"/>
      <c r="B256" s="638"/>
    </row>
    <row r="257" spans="1:2">
      <c r="A257" s="638"/>
      <c r="B257" s="638"/>
    </row>
    <row r="258" spans="1:2">
      <c r="A258" s="638"/>
      <c r="B258" s="638"/>
    </row>
    <row r="259" spans="1:2">
      <c r="A259" s="638"/>
      <c r="B259" s="638"/>
    </row>
    <row r="260" spans="1:2">
      <c r="A260" s="638"/>
      <c r="B260" s="638"/>
    </row>
    <row r="261" spans="1:2">
      <c r="A261" s="638"/>
      <c r="B261" s="638"/>
    </row>
    <row r="262" spans="1:2">
      <c r="A262" s="638"/>
      <c r="B262" s="638"/>
    </row>
    <row r="263" spans="1:2">
      <c r="A263" s="638"/>
      <c r="B263" s="638"/>
    </row>
    <row r="264" spans="1:2">
      <c r="A264" s="638"/>
      <c r="B264" s="638"/>
    </row>
    <row r="265" spans="1:2">
      <c r="A265" s="638"/>
      <c r="B265" s="638"/>
    </row>
    <row r="266" spans="1:2">
      <c r="A266" s="638"/>
      <c r="B266" s="638"/>
    </row>
    <row r="267" spans="1:2">
      <c r="A267" s="638"/>
      <c r="B267" s="638"/>
    </row>
    <row r="268" spans="1:2">
      <c r="A268" s="638"/>
      <c r="B268" s="638"/>
    </row>
    <row r="269" spans="1:2">
      <c r="A269" s="638"/>
      <c r="B269" s="638"/>
    </row>
    <row r="270" spans="1:2">
      <c r="A270" s="638"/>
      <c r="B270" s="638"/>
    </row>
    <row r="271" spans="1:2">
      <c r="A271" s="638"/>
      <c r="B271" s="638"/>
    </row>
    <row r="272" spans="1:2">
      <c r="A272" s="638"/>
      <c r="B272" s="638"/>
    </row>
    <row r="273" spans="1:2">
      <c r="A273" s="638"/>
      <c r="B273" s="638"/>
    </row>
    <row r="274" spans="1:2">
      <c r="A274" s="638"/>
      <c r="B274" s="638"/>
    </row>
    <row r="275" spans="1:2">
      <c r="A275" s="638"/>
      <c r="B275" s="638"/>
    </row>
    <row r="276" spans="1:2">
      <c r="A276" s="638"/>
      <c r="B276" s="638"/>
    </row>
    <row r="277" spans="1:2">
      <c r="A277" s="638"/>
      <c r="B277" s="638"/>
    </row>
    <row r="278" spans="1:2">
      <c r="A278" s="638"/>
      <c r="B278" s="638"/>
    </row>
    <row r="279" spans="1:2">
      <c r="A279" s="638"/>
      <c r="B279" s="638"/>
    </row>
    <row r="280" spans="1:2">
      <c r="A280" s="638"/>
      <c r="B280" s="638"/>
    </row>
    <row r="281" spans="1:2">
      <c r="A281" s="638"/>
      <c r="B281" s="638"/>
    </row>
    <row r="282" spans="1:2">
      <c r="A282" s="638"/>
      <c r="B282" s="638"/>
    </row>
    <row r="283" spans="1:2">
      <c r="A283" s="638"/>
      <c r="B283" s="638"/>
    </row>
    <row r="284" spans="1:2">
      <c r="A284" s="638"/>
      <c r="B284" s="638"/>
    </row>
    <row r="285" spans="1:2">
      <c r="A285" s="638"/>
      <c r="B285" s="638"/>
    </row>
    <row r="286" spans="1:2">
      <c r="A286" s="638"/>
      <c r="B286" s="638"/>
    </row>
    <row r="287" spans="1:2">
      <c r="A287" s="638"/>
      <c r="B287" s="638"/>
    </row>
    <row r="288" spans="1:2">
      <c r="A288" s="638"/>
      <c r="B288" s="638"/>
    </row>
    <row r="289" spans="1:2">
      <c r="A289" s="638"/>
      <c r="B289" s="638"/>
    </row>
    <row r="290" spans="1:2">
      <c r="A290" s="638"/>
      <c r="B290" s="638"/>
    </row>
    <row r="291" spans="1:2">
      <c r="A291" s="638"/>
      <c r="B291" s="638"/>
    </row>
    <row r="292" spans="1:2">
      <c r="A292" s="638"/>
      <c r="B292" s="638"/>
    </row>
    <row r="293" spans="1:2">
      <c r="A293" s="638"/>
      <c r="B293" s="638"/>
    </row>
    <row r="294" spans="1:2">
      <c r="A294" s="638"/>
      <c r="B294" s="638"/>
    </row>
    <row r="295" spans="1:2">
      <c r="A295" s="638"/>
      <c r="B295" s="638"/>
    </row>
    <row r="296" spans="1:2">
      <c r="A296" s="638"/>
      <c r="B296" s="638"/>
    </row>
    <row r="297" spans="1:2">
      <c r="A297" s="638"/>
      <c r="B297" s="638"/>
    </row>
    <row r="298" spans="1:2">
      <c r="A298" s="638"/>
      <c r="B298" s="638"/>
    </row>
    <row r="299" spans="1:2">
      <c r="A299" s="638"/>
      <c r="B299" s="638"/>
    </row>
    <row r="300" spans="1:2">
      <c r="A300" s="638"/>
      <c r="B300" s="638"/>
    </row>
    <row r="301" spans="1:2">
      <c r="A301" s="638"/>
      <c r="B301" s="638"/>
    </row>
    <row r="302" spans="1:2">
      <c r="A302" s="638"/>
      <c r="B302" s="638"/>
    </row>
    <row r="303" spans="1:2">
      <c r="A303" s="638"/>
      <c r="B303" s="638"/>
    </row>
    <row r="304" spans="1:2">
      <c r="A304" s="638"/>
      <c r="B304" s="638"/>
    </row>
    <row r="305" spans="1:2">
      <c r="A305" s="638"/>
      <c r="B305" s="638"/>
    </row>
    <row r="306" spans="1:2">
      <c r="A306" s="638"/>
      <c r="B306" s="638"/>
    </row>
    <row r="307" spans="1:2">
      <c r="A307" s="638"/>
      <c r="B307" s="638"/>
    </row>
    <row r="308" spans="1:2">
      <c r="A308" s="638"/>
      <c r="B308" s="638"/>
    </row>
    <row r="309" spans="1:2">
      <c r="A309" s="638"/>
      <c r="B309" s="638"/>
    </row>
    <row r="310" spans="1:2">
      <c r="A310" s="638"/>
      <c r="B310" s="638"/>
    </row>
    <row r="311" spans="1:2">
      <c r="A311" s="638"/>
      <c r="B311" s="638"/>
    </row>
    <row r="312" spans="1:2">
      <c r="A312" s="638"/>
      <c r="B312" s="638"/>
    </row>
    <row r="313" spans="1:2">
      <c r="A313" s="638"/>
      <c r="B313" s="638"/>
    </row>
    <row r="314" spans="1:2">
      <c r="A314" s="638"/>
      <c r="B314" s="638"/>
    </row>
    <row r="315" spans="1:2">
      <c r="A315" s="638"/>
      <c r="B315" s="638"/>
    </row>
    <row r="316" spans="1:2">
      <c r="A316" s="638"/>
      <c r="B316" s="638"/>
    </row>
    <row r="317" spans="1:2">
      <c r="A317" s="638"/>
      <c r="B317" s="638"/>
    </row>
    <row r="318" spans="1:2">
      <c r="A318" s="638"/>
      <c r="B318" s="638"/>
    </row>
    <row r="319" spans="1:2">
      <c r="A319" s="638"/>
      <c r="B319" s="638"/>
    </row>
    <row r="320" spans="1:2">
      <c r="A320" s="638"/>
      <c r="B320" s="638"/>
    </row>
    <row r="321" spans="1:2">
      <c r="A321" s="638"/>
      <c r="B321" s="638"/>
    </row>
    <row r="322" spans="1:2">
      <c r="A322" s="638"/>
      <c r="B322" s="638"/>
    </row>
    <row r="323" spans="1:2">
      <c r="A323" s="638"/>
      <c r="B323" s="638"/>
    </row>
    <row r="324" spans="1:2">
      <c r="A324" s="638"/>
      <c r="B324" s="638"/>
    </row>
    <row r="325" spans="1:2">
      <c r="A325" s="638"/>
      <c r="B325" s="638"/>
    </row>
    <row r="326" spans="1:2">
      <c r="A326" s="638"/>
      <c r="B326" s="638"/>
    </row>
    <row r="327" spans="1:2">
      <c r="A327" s="638"/>
      <c r="B327" s="638"/>
    </row>
    <row r="328" spans="1:2">
      <c r="A328" s="638"/>
      <c r="B328" s="638"/>
    </row>
    <row r="329" spans="1:2">
      <c r="A329" s="638"/>
      <c r="B329" s="638"/>
    </row>
    <row r="330" spans="1:2">
      <c r="A330" s="638"/>
      <c r="B330" s="638"/>
    </row>
    <row r="331" spans="1:2">
      <c r="A331" s="638"/>
      <c r="B331" s="638"/>
    </row>
    <row r="332" spans="1:2">
      <c r="A332" s="638"/>
      <c r="B332" s="638"/>
    </row>
    <row r="333" spans="1:2">
      <c r="A333" s="638"/>
      <c r="B333" s="638"/>
    </row>
    <row r="334" spans="1:2">
      <c r="A334" s="638"/>
      <c r="B334" s="638"/>
    </row>
    <row r="335" spans="1:2">
      <c r="A335" s="638"/>
      <c r="B335" s="638"/>
    </row>
    <row r="336" spans="1:2">
      <c r="A336" s="638"/>
      <c r="B336" s="638"/>
    </row>
    <row r="337" spans="1:2">
      <c r="A337" s="638"/>
      <c r="B337" s="638"/>
    </row>
    <row r="338" spans="1:2">
      <c r="A338" s="638"/>
      <c r="B338" s="638"/>
    </row>
    <row r="339" spans="1:2">
      <c r="A339" s="638"/>
      <c r="B339" s="638"/>
    </row>
    <row r="340" spans="1:2">
      <c r="A340" s="638"/>
      <c r="B340" s="638"/>
    </row>
    <row r="341" spans="1:2">
      <c r="A341" s="638"/>
      <c r="B341" s="638"/>
    </row>
    <row r="342" spans="1:2">
      <c r="A342" s="638"/>
      <c r="B342" s="638"/>
    </row>
    <row r="343" spans="1:2">
      <c r="A343" s="638"/>
      <c r="B343" s="638"/>
    </row>
    <row r="344" spans="1:2">
      <c r="A344" s="638"/>
      <c r="B344" s="638"/>
    </row>
    <row r="345" spans="1:2">
      <c r="A345" s="638"/>
      <c r="B345" s="638"/>
    </row>
    <row r="346" spans="1:2">
      <c r="A346" s="638"/>
      <c r="B346" s="638"/>
    </row>
    <row r="347" spans="1:2">
      <c r="A347" s="638"/>
      <c r="B347" s="638"/>
    </row>
    <row r="348" spans="1:2">
      <c r="A348" s="638"/>
      <c r="B348" s="638"/>
    </row>
    <row r="349" spans="1:2">
      <c r="A349" s="638"/>
      <c r="B349" s="638"/>
    </row>
    <row r="350" spans="1:2">
      <c r="A350" s="638"/>
      <c r="B350" s="638"/>
    </row>
    <row r="351" spans="1:2">
      <c r="A351" s="638"/>
      <c r="B351" s="638"/>
    </row>
    <row r="352" spans="1:2">
      <c r="A352" s="638"/>
      <c r="B352" s="638"/>
    </row>
    <row r="353" spans="1:2">
      <c r="A353" s="638"/>
      <c r="B353" s="638"/>
    </row>
    <row r="354" spans="1:2">
      <c r="A354" s="638"/>
      <c r="B354" s="638"/>
    </row>
    <row r="355" spans="1:2">
      <c r="A355" s="638"/>
      <c r="B355" s="638"/>
    </row>
    <row r="356" spans="1:2">
      <c r="A356" s="638"/>
      <c r="B356" s="638"/>
    </row>
    <row r="357" spans="1:2">
      <c r="A357" s="638"/>
      <c r="B357" s="638"/>
    </row>
    <row r="358" spans="1:2">
      <c r="A358" s="638"/>
      <c r="B358" s="638"/>
    </row>
    <row r="359" spans="1:2">
      <c r="A359" s="638"/>
      <c r="B359" s="638"/>
    </row>
    <row r="360" spans="1:2">
      <c r="A360" s="638"/>
      <c r="B360" s="638"/>
    </row>
    <row r="361" spans="1:2">
      <c r="A361" s="638"/>
      <c r="B361" s="638"/>
    </row>
    <row r="362" spans="1:2">
      <c r="A362" s="638"/>
      <c r="B362" s="638"/>
    </row>
    <row r="363" spans="1:2">
      <c r="A363" s="638"/>
      <c r="B363" s="638"/>
    </row>
    <row r="364" spans="1:2">
      <c r="A364" s="638"/>
      <c r="B364" s="638"/>
    </row>
    <row r="365" spans="1:2">
      <c r="A365" s="638"/>
      <c r="B365" s="638"/>
    </row>
    <row r="366" spans="1:2">
      <c r="A366" s="638"/>
      <c r="B366" s="638"/>
    </row>
    <row r="367" spans="1:2">
      <c r="A367" s="638"/>
      <c r="B367" s="638"/>
    </row>
    <row r="368" spans="1:2">
      <c r="A368" s="638"/>
      <c r="B368" s="638"/>
    </row>
    <row r="369" spans="1:2">
      <c r="A369" s="638"/>
      <c r="B369" s="638"/>
    </row>
    <row r="370" spans="1:2">
      <c r="A370" s="638"/>
      <c r="B370" s="638"/>
    </row>
    <row r="371" spans="1:2">
      <c r="A371" s="638"/>
      <c r="B371" s="638"/>
    </row>
    <row r="372" spans="1:2">
      <c r="A372" s="638"/>
      <c r="B372" s="638"/>
    </row>
    <row r="373" spans="1:2">
      <c r="A373" s="638"/>
      <c r="B373" s="638"/>
    </row>
    <row r="374" spans="1:2">
      <c r="A374" s="638"/>
      <c r="B374" s="638"/>
    </row>
    <row r="375" spans="1:2">
      <c r="A375" s="638"/>
      <c r="B375" s="638"/>
    </row>
    <row r="376" spans="1:2">
      <c r="A376" s="638"/>
      <c r="B376" s="638"/>
    </row>
    <row r="377" spans="1:2">
      <c r="A377" s="638"/>
      <c r="B377" s="638"/>
    </row>
    <row r="378" spans="1:2">
      <c r="A378" s="638"/>
      <c r="B378" s="638"/>
    </row>
    <row r="379" spans="1:2">
      <c r="A379" s="638"/>
      <c r="B379" s="638"/>
    </row>
    <row r="380" spans="1:2">
      <c r="A380" s="638"/>
      <c r="B380" s="638"/>
    </row>
    <row r="381" spans="1:2">
      <c r="A381" s="638"/>
      <c r="B381" s="638"/>
    </row>
    <row r="382" spans="1:2">
      <c r="A382" s="638"/>
      <c r="B382" s="638"/>
    </row>
    <row r="383" spans="1:2">
      <c r="A383" s="638"/>
      <c r="B383" s="638"/>
    </row>
    <row r="384" spans="1:2">
      <c r="A384" s="638"/>
      <c r="B384" s="638"/>
    </row>
    <row r="385" spans="1:2">
      <c r="A385" s="638"/>
      <c r="B385" s="638"/>
    </row>
    <row r="386" spans="1:2">
      <c r="A386" s="638"/>
      <c r="B386" s="638"/>
    </row>
    <row r="387" spans="1:2">
      <c r="A387" s="638"/>
      <c r="B387" s="638"/>
    </row>
    <row r="388" spans="1:2">
      <c r="A388" s="638"/>
      <c r="B388" s="638"/>
    </row>
    <row r="389" spans="1:2">
      <c r="A389" s="638"/>
      <c r="B389" s="638"/>
    </row>
    <row r="390" spans="1:2">
      <c r="A390" s="638"/>
      <c r="B390" s="638"/>
    </row>
    <row r="391" spans="1:2">
      <c r="A391" s="638"/>
      <c r="B391" s="638"/>
    </row>
    <row r="392" spans="1:2">
      <c r="A392" s="638"/>
      <c r="B392" s="638"/>
    </row>
    <row r="393" spans="1:2">
      <c r="A393" s="638"/>
      <c r="B393" s="638"/>
    </row>
    <row r="394" spans="1:2">
      <c r="A394" s="638"/>
      <c r="B394" s="638"/>
    </row>
    <row r="395" spans="1:2">
      <c r="A395" s="638"/>
      <c r="B395" s="638"/>
    </row>
    <row r="396" spans="1:2">
      <c r="A396" s="638"/>
      <c r="B396" s="638"/>
    </row>
    <row r="397" spans="1:2">
      <c r="A397" s="638"/>
      <c r="B397" s="638"/>
    </row>
    <row r="398" spans="1:2">
      <c r="A398" s="638"/>
      <c r="B398" s="638"/>
    </row>
    <row r="399" spans="1:2">
      <c r="A399" s="638"/>
      <c r="B399" s="638"/>
    </row>
    <row r="400" spans="1:2">
      <c r="A400" s="638"/>
      <c r="B400" s="638"/>
    </row>
    <row r="401" spans="1:2">
      <c r="A401" s="638"/>
      <c r="B401" s="638"/>
    </row>
    <row r="402" spans="1:2">
      <c r="A402" s="638"/>
      <c r="B402" s="638"/>
    </row>
    <row r="403" spans="1:2">
      <c r="A403" s="638"/>
      <c r="B403" s="638"/>
    </row>
    <row r="404" spans="1:2">
      <c r="A404" s="638"/>
      <c r="B404" s="638"/>
    </row>
    <row r="405" spans="1:2">
      <c r="A405" s="638"/>
      <c r="B405" s="638"/>
    </row>
    <row r="406" spans="1:2">
      <c r="A406" s="638"/>
      <c r="B406" s="638"/>
    </row>
    <row r="407" spans="1:2">
      <c r="A407" s="638"/>
      <c r="B407" s="638"/>
    </row>
    <row r="408" spans="1:2">
      <c r="A408" s="638"/>
      <c r="B408" s="638"/>
    </row>
    <row r="409" spans="1:2">
      <c r="A409" s="638"/>
      <c r="B409" s="638"/>
    </row>
    <row r="410" spans="1:2">
      <c r="A410" s="638"/>
      <c r="B410" s="638"/>
    </row>
    <row r="411" spans="1:2">
      <c r="A411" s="638"/>
      <c r="B411" s="638"/>
    </row>
    <row r="412" spans="1:2">
      <c r="A412" s="638"/>
      <c r="B412" s="638"/>
    </row>
    <row r="413" spans="1:2">
      <c r="A413" s="638"/>
      <c r="B413" s="638"/>
    </row>
    <row r="414" spans="1:2">
      <c r="A414" s="638"/>
      <c r="B414" s="638"/>
    </row>
    <row r="415" spans="1:2">
      <c r="A415" s="638"/>
      <c r="B415" s="638"/>
    </row>
    <row r="416" spans="1:2">
      <c r="A416" s="638"/>
      <c r="B416" s="638"/>
    </row>
    <row r="417" spans="1:2">
      <c r="A417" s="638"/>
      <c r="B417" s="638"/>
    </row>
    <row r="418" spans="1:2">
      <c r="A418" s="638"/>
      <c r="B418" s="638"/>
    </row>
    <row r="419" spans="1:2">
      <c r="A419" s="638"/>
      <c r="B419" s="638"/>
    </row>
    <row r="420" spans="1:2">
      <c r="A420" s="638"/>
      <c r="B420" s="638"/>
    </row>
    <row r="421" spans="1:2">
      <c r="A421" s="638"/>
      <c r="B421" s="638"/>
    </row>
    <row r="422" spans="1:2">
      <c r="A422" s="638"/>
      <c r="B422" s="638"/>
    </row>
    <row r="423" spans="1:2">
      <c r="A423" s="638"/>
      <c r="B423" s="638"/>
    </row>
    <row r="424" spans="1:2">
      <c r="A424" s="638"/>
      <c r="B424" s="638"/>
    </row>
    <row r="425" spans="1:2">
      <c r="A425" s="638"/>
      <c r="B425" s="638"/>
    </row>
    <row r="426" spans="1:2">
      <c r="A426" s="638"/>
      <c r="B426" s="638"/>
    </row>
    <row r="427" spans="1:2">
      <c r="A427" s="638"/>
      <c r="B427" s="638"/>
    </row>
    <row r="428" spans="1:2">
      <c r="A428" s="638"/>
      <c r="B428" s="638"/>
    </row>
    <row r="429" spans="1:2">
      <c r="A429" s="638"/>
      <c r="B429" s="638"/>
    </row>
    <row r="430" spans="1:2">
      <c r="A430" s="638"/>
      <c r="B430" s="638"/>
    </row>
    <row r="431" spans="1:2">
      <c r="A431" s="638"/>
      <c r="B431" s="638"/>
    </row>
    <row r="432" spans="1:2">
      <c r="A432" s="638"/>
      <c r="B432" s="638"/>
    </row>
    <row r="433" spans="1:2">
      <c r="A433" s="638"/>
      <c r="B433" s="638"/>
    </row>
    <row r="434" spans="1:2">
      <c r="A434" s="638"/>
      <c r="B434" s="638"/>
    </row>
    <row r="435" spans="1:2">
      <c r="A435" s="638"/>
      <c r="B435" s="638"/>
    </row>
    <row r="436" spans="1:2">
      <c r="A436" s="638"/>
      <c r="B436" s="638"/>
    </row>
    <row r="437" spans="1:2">
      <c r="A437" s="638"/>
      <c r="B437" s="638"/>
    </row>
    <row r="438" spans="1:2">
      <c r="A438" s="638"/>
      <c r="B438" s="638"/>
    </row>
    <row r="439" spans="1:2">
      <c r="A439" s="638"/>
      <c r="B439" s="638"/>
    </row>
    <row r="440" spans="1:2">
      <c r="A440" s="638"/>
      <c r="B440" s="638"/>
    </row>
    <row r="441" spans="1:2">
      <c r="A441" s="638"/>
      <c r="B441" s="638"/>
    </row>
    <row r="442" spans="1:2">
      <c r="A442" s="638"/>
      <c r="B442" s="638"/>
    </row>
    <row r="443" spans="1:2">
      <c r="A443" s="638"/>
      <c r="B443" s="638"/>
    </row>
    <row r="444" spans="1:2">
      <c r="A444" s="638"/>
      <c r="B444" s="638"/>
    </row>
    <row r="445" spans="1:2">
      <c r="A445" s="638"/>
      <c r="B445" s="638"/>
    </row>
    <row r="446" spans="1:2">
      <c r="A446" s="638"/>
      <c r="B446" s="638"/>
    </row>
    <row r="447" spans="1:2">
      <c r="A447" s="638"/>
      <c r="B447" s="638"/>
    </row>
    <row r="448" spans="1:2">
      <c r="A448" s="638"/>
      <c r="B448" s="638"/>
    </row>
    <row r="449" spans="1:2">
      <c r="A449" s="638"/>
      <c r="B449" s="638"/>
    </row>
    <row r="450" spans="1:2">
      <c r="A450" s="638"/>
      <c r="B450" s="638"/>
    </row>
    <row r="451" spans="1:2">
      <c r="A451" s="638"/>
      <c r="B451" s="638"/>
    </row>
    <row r="452" spans="1:2">
      <c r="A452" s="638"/>
      <c r="B452" s="638"/>
    </row>
    <row r="453" spans="1:2">
      <c r="A453" s="638"/>
      <c r="B453" s="638"/>
    </row>
    <row r="454" spans="1:2">
      <c r="A454" s="638"/>
      <c r="B454" s="638"/>
    </row>
    <row r="455" spans="1:2">
      <c r="A455" s="638"/>
      <c r="B455" s="638"/>
    </row>
    <row r="456" spans="1:2">
      <c r="A456" s="638"/>
      <c r="B456" s="638"/>
    </row>
    <row r="457" spans="1:2">
      <c r="A457" s="638"/>
      <c r="B457" s="638"/>
    </row>
    <row r="458" spans="1:2">
      <c r="A458" s="638"/>
      <c r="B458" s="638"/>
    </row>
    <row r="459" spans="1:2">
      <c r="A459" s="638"/>
      <c r="B459" s="638"/>
    </row>
    <row r="460" spans="1:2">
      <c r="A460" s="638"/>
      <c r="B460" s="638"/>
    </row>
    <row r="461" spans="1:2">
      <c r="A461" s="638"/>
      <c r="B461" s="638"/>
    </row>
    <row r="462" spans="1:2">
      <c r="A462" s="638"/>
      <c r="B462" s="638"/>
    </row>
    <row r="463" spans="1:2">
      <c r="A463" s="638"/>
      <c r="B463" s="638"/>
    </row>
    <row r="464" spans="1:2">
      <c r="A464" s="638"/>
      <c r="B464" s="638"/>
    </row>
    <row r="465" spans="1:2">
      <c r="A465" s="638"/>
      <c r="B465" s="638"/>
    </row>
    <row r="466" spans="1:2">
      <c r="A466" s="638"/>
      <c r="B466" s="638"/>
    </row>
    <row r="467" spans="1:2">
      <c r="A467" s="638"/>
      <c r="B467" s="638"/>
    </row>
    <row r="468" spans="1:2">
      <c r="A468" s="638"/>
      <c r="B468" s="638"/>
    </row>
    <row r="469" spans="1:2">
      <c r="A469" s="638"/>
      <c r="B469" s="638"/>
    </row>
    <row r="470" spans="1:2">
      <c r="A470" s="638"/>
      <c r="B470" s="638"/>
    </row>
    <row r="471" spans="1:2">
      <c r="A471" s="638"/>
      <c r="B471" s="638"/>
    </row>
    <row r="472" spans="1:2">
      <c r="A472" s="638"/>
      <c r="B472" s="638"/>
    </row>
    <row r="473" spans="1:2">
      <c r="A473" s="638"/>
      <c r="B473" s="638"/>
    </row>
    <row r="474" spans="1:2">
      <c r="A474" s="638"/>
      <c r="B474" s="638"/>
    </row>
    <row r="475" spans="1:2">
      <c r="A475" s="638"/>
      <c r="B475" s="638"/>
    </row>
    <row r="476" spans="1:2">
      <c r="A476" s="638"/>
      <c r="B476" s="638"/>
    </row>
    <row r="477" spans="1:2">
      <c r="A477" s="638"/>
      <c r="B477" s="638"/>
    </row>
    <row r="478" spans="1:2">
      <c r="A478" s="638"/>
      <c r="B478" s="638"/>
    </row>
    <row r="479" spans="1:2">
      <c r="A479" s="638"/>
      <c r="B479" s="638"/>
    </row>
    <row r="480" spans="1:2">
      <c r="A480" s="638"/>
      <c r="B480" s="638"/>
    </row>
    <row r="481" spans="1:2">
      <c r="A481" s="638"/>
      <c r="B481" s="638"/>
    </row>
    <row r="482" spans="1:2">
      <c r="A482" s="638"/>
      <c r="B482" s="638"/>
    </row>
    <row r="483" spans="1:2">
      <c r="A483" s="638"/>
      <c r="B483" s="638"/>
    </row>
    <row r="484" spans="1:2">
      <c r="A484" s="638"/>
      <c r="B484" s="638"/>
    </row>
    <row r="485" spans="1:2">
      <c r="A485" s="638"/>
      <c r="B485" s="638"/>
    </row>
    <row r="486" spans="1:2">
      <c r="A486" s="638"/>
      <c r="B486" s="638"/>
    </row>
    <row r="487" spans="1:2">
      <c r="A487" s="638"/>
      <c r="B487" s="638"/>
    </row>
    <row r="488" spans="1:2">
      <c r="A488" s="638"/>
      <c r="B488" s="638"/>
    </row>
    <row r="489" spans="1:2">
      <c r="A489" s="638"/>
      <c r="B489" s="638"/>
    </row>
    <row r="490" spans="1:2">
      <c r="A490" s="638"/>
      <c r="B490" s="638"/>
    </row>
    <row r="491" spans="1:2">
      <c r="A491" s="638"/>
      <c r="B491" s="638"/>
    </row>
    <row r="492" spans="1:2">
      <c r="A492" s="638"/>
      <c r="B492" s="638"/>
    </row>
    <row r="493" spans="1:2">
      <c r="A493" s="638"/>
      <c r="B493" s="638"/>
    </row>
    <row r="494" spans="1:2">
      <c r="A494" s="638"/>
      <c r="B494" s="638"/>
    </row>
    <row r="495" spans="1:2">
      <c r="A495" s="638"/>
      <c r="B495" s="638"/>
    </row>
    <row r="496" spans="1:2">
      <c r="A496" s="638"/>
      <c r="B496" s="638"/>
    </row>
    <row r="497" spans="1:2">
      <c r="A497" s="638"/>
      <c r="B497" s="638"/>
    </row>
    <row r="498" spans="1:2">
      <c r="A498" s="638"/>
      <c r="B498" s="638"/>
    </row>
    <row r="499" spans="1:2">
      <c r="A499" s="638"/>
      <c r="B499" s="638"/>
    </row>
    <row r="500" spans="1:2">
      <c r="A500" s="638"/>
      <c r="B500" s="638"/>
    </row>
    <row r="501" spans="1:2">
      <c r="A501" s="638"/>
      <c r="B501" s="638"/>
    </row>
    <row r="502" spans="1:2">
      <c r="A502" s="638"/>
      <c r="B502" s="638"/>
    </row>
    <row r="503" spans="1:2">
      <c r="A503" s="638"/>
      <c r="B503" s="638"/>
    </row>
    <row r="504" spans="1:2">
      <c r="A504" s="638"/>
      <c r="B504" s="638"/>
    </row>
    <row r="505" spans="1:2">
      <c r="A505" s="638"/>
      <c r="B505" s="638"/>
    </row>
    <row r="506" spans="1:2">
      <c r="A506" s="638"/>
      <c r="B506" s="638"/>
    </row>
    <row r="507" spans="1:2">
      <c r="A507" s="638"/>
      <c r="B507" s="638"/>
    </row>
    <row r="508" spans="1:2">
      <c r="A508" s="638"/>
      <c r="B508" s="638"/>
    </row>
    <row r="509" spans="1:2">
      <c r="A509" s="638"/>
      <c r="B509" s="638"/>
    </row>
    <row r="510" spans="1:2">
      <c r="A510" s="638"/>
      <c r="B510" s="638"/>
    </row>
    <row r="511" spans="1:2">
      <c r="A511" s="638"/>
      <c r="B511" s="638"/>
    </row>
    <row r="512" spans="1:2">
      <c r="A512" s="638"/>
      <c r="B512" s="638"/>
    </row>
    <row r="513" spans="1:2">
      <c r="A513" s="638"/>
      <c r="B513" s="638"/>
    </row>
    <row r="514" spans="1:2">
      <c r="A514" s="638"/>
      <c r="B514" s="638"/>
    </row>
    <row r="515" spans="1:2">
      <c r="A515" s="638"/>
      <c r="B515" s="638"/>
    </row>
    <row r="516" spans="1:2">
      <c r="A516" s="638"/>
      <c r="B516" s="638"/>
    </row>
    <row r="517" spans="1:2">
      <c r="A517" s="638"/>
      <c r="B517" s="638"/>
    </row>
    <row r="518" spans="1:2">
      <c r="A518" s="638"/>
      <c r="B518" s="638"/>
    </row>
    <row r="519" spans="1:2">
      <c r="A519" s="638"/>
      <c r="B519" s="638"/>
    </row>
    <row r="520" spans="1:2">
      <c r="A520" s="638"/>
      <c r="B520" s="638"/>
    </row>
    <row r="521" spans="1:2">
      <c r="A521" s="638"/>
      <c r="B521" s="638"/>
    </row>
    <row r="522" spans="1:2">
      <c r="A522" s="638"/>
      <c r="B522" s="638"/>
    </row>
    <row r="523" spans="1:2">
      <c r="A523" s="638"/>
      <c r="B523" s="638"/>
    </row>
    <row r="524" spans="1:2">
      <c r="A524" s="638"/>
      <c r="B524" s="638"/>
    </row>
    <row r="525" spans="1:2">
      <c r="A525" s="638"/>
      <c r="B525" s="638"/>
    </row>
    <row r="526" spans="1:2">
      <c r="A526" s="638"/>
      <c r="B526" s="638"/>
    </row>
    <row r="527" spans="1:2">
      <c r="A527" s="638"/>
      <c r="B527" s="638"/>
    </row>
    <row r="528" spans="1:2">
      <c r="A528" s="638"/>
      <c r="B528" s="638"/>
    </row>
    <row r="529" spans="1:2">
      <c r="A529" s="638"/>
      <c r="B529" s="638"/>
    </row>
    <row r="530" spans="1:2">
      <c r="A530" s="638"/>
      <c r="B530" s="638"/>
    </row>
    <row r="531" spans="1:2">
      <c r="A531" s="638"/>
      <c r="B531" s="638"/>
    </row>
    <row r="532" spans="1:2">
      <c r="A532" s="638"/>
      <c r="B532" s="638"/>
    </row>
    <row r="533" spans="1:2">
      <c r="A533" s="638"/>
      <c r="B533" s="638"/>
    </row>
    <row r="534" spans="1:2">
      <c r="A534" s="638"/>
      <c r="B534" s="638"/>
    </row>
    <row r="535" spans="1:2">
      <c r="A535" s="638"/>
      <c r="B535" s="638"/>
    </row>
    <row r="536" spans="1:2">
      <c r="A536" s="638"/>
      <c r="B536" s="638"/>
    </row>
    <row r="537" spans="1:2">
      <c r="A537" s="638"/>
      <c r="B537" s="638"/>
    </row>
    <row r="538" spans="1:2">
      <c r="A538" s="638"/>
      <c r="B538" s="638"/>
    </row>
    <row r="539" spans="1:2">
      <c r="A539" s="638"/>
      <c r="B539" s="638"/>
    </row>
    <row r="540" spans="1:2">
      <c r="A540" s="638"/>
      <c r="B540" s="638"/>
    </row>
    <row r="541" spans="1:2">
      <c r="A541" s="638"/>
      <c r="B541" s="638"/>
    </row>
    <row r="542" spans="1:2">
      <c r="A542" s="638"/>
      <c r="B542" s="638"/>
    </row>
    <row r="543" spans="1:2">
      <c r="A543" s="638"/>
      <c r="B543" s="638"/>
    </row>
    <row r="544" spans="1:2">
      <c r="A544" s="638"/>
      <c r="B544" s="638"/>
    </row>
    <row r="545" spans="1:2">
      <c r="A545" s="638"/>
      <c r="B545" s="638"/>
    </row>
    <row r="546" spans="1:2">
      <c r="A546" s="638"/>
      <c r="B546" s="638"/>
    </row>
    <row r="547" spans="1:2">
      <c r="A547" s="638"/>
      <c r="B547" s="638"/>
    </row>
    <row r="548" spans="1:2">
      <c r="A548" s="638"/>
      <c r="B548" s="638"/>
    </row>
    <row r="549" spans="1:2">
      <c r="A549" s="638"/>
      <c r="B549" s="638"/>
    </row>
    <row r="550" spans="1:2">
      <c r="A550" s="638"/>
      <c r="B550" s="638"/>
    </row>
    <row r="551" spans="1:2">
      <c r="A551" s="638"/>
      <c r="B551" s="638"/>
    </row>
    <row r="552" spans="1:2">
      <c r="A552" s="638"/>
      <c r="B552" s="638"/>
    </row>
    <row r="553" spans="1:2">
      <c r="A553" s="638"/>
      <c r="B553" s="638"/>
    </row>
    <row r="554" spans="1:2">
      <c r="A554" s="638"/>
      <c r="B554" s="638"/>
    </row>
    <row r="555" spans="1:2">
      <c r="A555" s="638"/>
      <c r="B555" s="638"/>
    </row>
    <row r="556" spans="1:2">
      <c r="A556" s="638"/>
      <c r="B556" s="638"/>
    </row>
    <row r="557" spans="1:2">
      <c r="A557" s="638"/>
      <c r="B557" s="638"/>
    </row>
    <row r="558" spans="1:2">
      <c r="A558" s="638"/>
      <c r="B558" s="638"/>
    </row>
    <row r="559" spans="1:2">
      <c r="A559" s="638"/>
      <c r="B559" s="638"/>
    </row>
    <row r="560" spans="1:2">
      <c r="A560" s="638"/>
      <c r="B560" s="638"/>
    </row>
    <row r="561" spans="1:2">
      <c r="A561" s="638"/>
      <c r="B561" s="638"/>
    </row>
    <row r="562" spans="1:2">
      <c r="A562" s="638"/>
      <c r="B562" s="638"/>
    </row>
    <row r="563" spans="1:2">
      <c r="A563" s="638"/>
      <c r="B563" s="638"/>
    </row>
    <row r="564" spans="1:2">
      <c r="A564" s="638"/>
      <c r="B564" s="638"/>
    </row>
    <row r="565" spans="1:2">
      <c r="A565" s="638"/>
      <c r="B565" s="638"/>
    </row>
    <row r="566" spans="1:2">
      <c r="A566" s="638"/>
      <c r="B566" s="638"/>
    </row>
    <row r="567" spans="1:2">
      <c r="A567" s="638"/>
      <c r="B567" s="638"/>
    </row>
    <row r="568" spans="1:2">
      <c r="A568" s="638"/>
      <c r="B568" s="638"/>
    </row>
    <row r="569" spans="1:2">
      <c r="A569" s="638"/>
      <c r="B569" s="638"/>
    </row>
    <row r="570" spans="1:2">
      <c r="A570" s="638"/>
      <c r="B570" s="638"/>
    </row>
    <row r="571" spans="1:2">
      <c r="A571" s="638"/>
      <c r="B571" s="638"/>
    </row>
    <row r="572" spans="1:2">
      <c r="A572" s="638"/>
      <c r="B572" s="638"/>
    </row>
    <row r="573" spans="1:2">
      <c r="A573" s="638"/>
      <c r="B573" s="638"/>
    </row>
    <row r="574" spans="1:2">
      <c r="A574" s="638"/>
      <c r="B574" s="638"/>
    </row>
    <row r="575" spans="1:2">
      <c r="A575" s="638"/>
      <c r="B575" s="638"/>
    </row>
    <row r="576" spans="1:2">
      <c r="A576" s="638"/>
      <c r="B576" s="638"/>
    </row>
    <row r="577" spans="1:2">
      <c r="A577" s="638"/>
      <c r="B577" s="638"/>
    </row>
    <row r="578" spans="1:2">
      <c r="A578" s="638"/>
      <c r="B578" s="638"/>
    </row>
    <row r="579" spans="1:2">
      <c r="A579" s="638"/>
      <c r="B579" s="638"/>
    </row>
    <row r="580" spans="1:2">
      <c r="A580" s="638"/>
      <c r="B580" s="638"/>
    </row>
    <row r="581" spans="1:2">
      <c r="A581" s="638"/>
      <c r="B581" s="638"/>
    </row>
    <row r="582" spans="1:2">
      <c r="A582" s="638"/>
      <c r="B582" s="638"/>
    </row>
    <row r="583" spans="1:2">
      <c r="A583" s="638"/>
      <c r="B583" s="638"/>
    </row>
    <row r="584" spans="1:2">
      <c r="A584" s="638"/>
      <c r="B584" s="638"/>
    </row>
    <row r="585" spans="1:2">
      <c r="A585" s="638"/>
      <c r="B585" s="638"/>
    </row>
    <row r="586" spans="1:2">
      <c r="A586" s="638"/>
      <c r="B586" s="638"/>
    </row>
    <row r="587" spans="1:2">
      <c r="A587" s="638"/>
      <c r="B587" s="638"/>
    </row>
    <row r="588" spans="1:2">
      <c r="A588" s="638"/>
      <c r="B588" s="638"/>
    </row>
    <row r="589" spans="1:2">
      <c r="A589" s="638"/>
      <c r="B589" s="638"/>
    </row>
    <row r="590" spans="1:2">
      <c r="A590" s="638"/>
      <c r="B590" s="638"/>
    </row>
    <row r="591" spans="1:2">
      <c r="A591" s="638"/>
      <c r="B591" s="638"/>
    </row>
    <row r="592" spans="1:2">
      <c r="A592" s="638"/>
      <c r="B592" s="638"/>
    </row>
    <row r="593" spans="1:2">
      <c r="A593" s="638"/>
      <c r="B593" s="638"/>
    </row>
    <row r="594" spans="1:2">
      <c r="A594" s="638"/>
      <c r="B594" s="638"/>
    </row>
    <row r="595" spans="1:2">
      <c r="A595" s="638"/>
      <c r="B595" s="638"/>
    </row>
    <row r="596" spans="1:2">
      <c r="A596" s="638"/>
      <c r="B596" s="638"/>
    </row>
    <row r="597" spans="1:2">
      <c r="A597" s="638"/>
      <c r="B597" s="638"/>
    </row>
    <row r="598" spans="1:2">
      <c r="A598" s="638"/>
      <c r="B598" s="638"/>
    </row>
    <row r="599" spans="1:2">
      <c r="A599" s="638"/>
      <c r="B599" s="638"/>
    </row>
    <row r="600" spans="1:2">
      <c r="A600" s="638"/>
      <c r="B600" s="638"/>
    </row>
    <row r="601" spans="1:2">
      <c r="A601" s="638"/>
      <c r="B601" s="638"/>
    </row>
    <row r="602" spans="1:2">
      <c r="A602" s="638"/>
      <c r="B602" s="638"/>
    </row>
    <row r="603" spans="1:2">
      <c r="A603" s="638"/>
      <c r="B603" s="638"/>
    </row>
    <row r="604" spans="1:2">
      <c r="A604" s="638"/>
      <c r="B604" s="638"/>
    </row>
    <row r="605" spans="1:2">
      <c r="A605" s="638"/>
      <c r="B605" s="638"/>
    </row>
    <row r="606" spans="1:2">
      <c r="A606" s="638"/>
      <c r="B606" s="638"/>
    </row>
    <row r="607" spans="1:2">
      <c r="A607" s="638"/>
      <c r="B607" s="638"/>
    </row>
    <row r="608" spans="1:2">
      <c r="A608" s="638"/>
      <c r="B608" s="638"/>
    </row>
    <row r="609" spans="1:2">
      <c r="A609" s="638"/>
      <c r="B609" s="638"/>
    </row>
    <row r="610" spans="1:2">
      <c r="A610" s="638"/>
      <c r="B610" s="638"/>
    </row>
    <row r="611" spans="1:2">
      <c r="A611" s="638"/>
      <c r="B611" s="638"/>
    </row>
    <row r="612" spans="1:2">
      <c r="A612" s="638"/>
      <c r="B612" s="638"/>
    </row>
    <row r="613" spans="1:2">
      <c r="A613" s="638"/>
      <c r="B613" s="638"/>
    </row>
    <row r="614" spans="1:2">
      <c r="A614" s="638"/>
      <c r="B614" s="638"/>
    </row>
    <row r="615" spans="1:2">
      <c r="A615" s="638"/>
      <c r="B615" s="638"/>
    </row>
    <row r="616" spans="1:2">
      <c r="A616" s="638"/>
      <c r="B616" s="638"/>
    </row>
    <row r="617" spans="1:2">
      <c r="A617" s="638"/>
      <c r="B617" s="638"/>
    </row>
    <row r="618" spans="1:2">
      <c r="A618" s="638"/>
      <c r="B618" s="638"/>
    </row>
    <row r="619" spans="1:2">
      <c r="A619" s="638"/>
      <c r="B619" s="638"/>
    </row>
    <row r="620" spans="1:2">
      <c r="A620" s="638"/>
      <c r="B620" s="638"/>
    </row>
    <row r="621" spans="1:2">
      <c r="A621" s="638"/>
      <c r="B621" s="638"/>
    </row>
    <row r="622" spans="1:2">
      <c r="A622" s="638"/>
      <c r="B622" s="638"/>
    </row>
    <row r="623" spans="1:2">
      <c r="A623" s="638"/>
      <c r="B623" s="638"/>
    </row>
    <row r="624" spans="1:2">
      <c r="A624" s="638"/>
      <c r="B624" s="638"/>
    </row>
    <row r="625" spans="1:2">
      <c r="A625" s="638"/>
      <c r="B625" s="638"/>
    </row>
    <row r="626" spans="1:2">
      <c r="A626" s="638"/>
      <c r="B626" s="638"/>
    </row>
    <row r="627" spans="1:2">
      <c r="A627" s="638"/>
      <c r="B627" s="638"/>
    </row>
    <row r="628" spans="1:2">
      <c r="A628" s="638"/>
      <c r="B628" s="638"/>
    </row>
    <row r="629" spans="1:2">
      <c r="A629" s="638"/>
      <c r="B629" s="638"/>
    </row>
    <row r="630" spans="1:2">
      <c r="A630" s="638"/>
      <c r="B630" s="638"/>
    </row>
    <row r="631" spans="1:2">
      <c r="A631" s="638"/>
      <c r="B631" s="638"/>
    </row>
    <row r="632" spans="1:2">
      <c r="A632" s="638"/>
      <c r="B632" s="638"/>
    </row>
    <row r="633" spans="1:2">
      <c r="A633" s="638"/>
      <c r="B633" s="638"/>
    </row>
    <row r="634" spans="1:2">
      <c r="A634" s="638"/>
      <c r="B634" s="638"/>
    </row>
    <row r="635" spans="1:2">
      <c r="A635" s="638"/>
      <c r="B635" s="638"/>
    </row>
    <row r="636" spans="1:2">
      <c r="A636" s="638"/>
      <c r="B636" s="638"/>
    </row>
    <row r="637" spans="1:2">
      <c r="A637" s="638"/>
      <c r="B637" s="638"/>
    </row>
    <row r="638" spans="1:2">
      <c r="A638" s="638"/>
      <c r="B638" s="638"/>
    </row>
    <row r="639" spans="1:2">
      <c r="A639" s="638"/>
      <c r="B639" s="638"/>
    </row>
    <row r="640" spans="1:2">
      <c r="A640" s="638"/>
      <c r="B640" s="638"/>
    </row>
    <row r="641" spans="1:2">
      <c r="A641" s="638"/>
      <c r="B641" s="638"/>
    </row>
    <row r="642" spans="1:2">
      <c r="A642" s="638"/>
      <c r="B642" s="638"/>
    </row>
    <row r="643" spans="1:2">
      <c r="A643" s="638"/>
      <c r="B643" s="638"/>
    </row>
    <row r="644" spans="1:2">
      <c r="A644" s="638"/>
      <c r="B644" s="638"/>
    </row>
    <row r="645" spans="1:2">
      <c r="A645" s="638"/>
      <c r="B645" s="638"/>
    </row>
    <row r="646" spans="1:2">
      <c r="A646" s="638"/>
      <c r="B646" s="638"/>
    </row>
    <row r="647" spans="1:2">
      <c r="A647" s="638"/>
      <c r="B647" s="638"/>
    </row>
    <row r="648" spans="1:2">
      <c r="A648" s="638"/>
      <c r="B648" s="638"/>
    </row>
    <row r="649" spans="1:2">
      <c r="A649" s="638"/>
      <c r="B649" s="638"/>
    </row>
    <row r="650" spans="1:2">
      <c r="A650" s="638"/>
      <c r="B650" s="638"/>
    </row>
    <row r="651" spans="1:2">
      <c r="A651" s="638"/>
      <c r="B651" s="638"/>
    </row>
    <row r="652" spans="1:2">
      <c r="A652" s="638"/>
      <c r="B652" s="638"/>
    </row>
    <row r="653" spans="1:2">
      <c r="A653" s="638"/>
      <c r="B653" s="638"/>
    </row>
    <row r="654" spans="1:2">
      <c r="A654" s="638"/>
      <c r="B654" s="638"/>
    </row>
    <row r="655" spans="1:2">
      <c r="A655" s="638"/>
      <c r="B655" s="638"/>
    </row>
    <row r="656" spans="1:2">
      <c r="A656" s="638"/>
      <c r="B656" s="638"/>
    </row>
    <row r="657" spans="1:2">
      <c r="A657" s="638"/>
      <c r="B657" s="638"/>
    </row>
    <row r="658" spans="1:2">
      <c r="A658" s="638"/>
      <c r="B658" s="638"/>
    </row>
    <row r="659" spans="1:2">
      <c r="A659" s="638"/>
      <c r="B659" s="638"/>
    </row>
    <row r="660" spans="1:2">
      <c r="A660" s="638"/>
      <c r="B660" s="638"/>
    </row>
    <row r="661" spans="1:2">
      <c r="A661" s="638"/>
      <c r="B661" s="638"/>
    </row>
    <row r="662" spans="1:2">
      <c r="A662" s="638"/>
      <c r="B662" s="638"/>
    </row>
    <row r="663" spans="1:2">
      <c r="A663" s="638"/>
      <c r="B663" s="638"/>
    </row>
    <row r="664" spans="1:2">
      <c r="A664" s="638"/>
      <c r="B664" s="638"/>
    </row>
    <row r="665" spans="1:2">
      <c r="A665" s="638"/>
      <c r="B665" s="638"/>
    </row>
    <row r="666" spans="1:2">
      <c r="A666" s="638"/>
      <c r="B666" s="638"/>
    </row>
    <row r="667" spans="1:2">
      <c r="A667" s="638"/>
      <c r="B667" s="638"/>
    </row>
    <row r="668" spans="1:2">
      <c r="A668" s="638"/>
      <c r="B668" s="638"/>
    </row>
    <row r="669" spans="1:2">
      <c r="A669" s="638"/>
      <c r="B669" s="638"/>
    </row>
    <row r="670" spans="1:2">
      <c r="A670" s="638"/>
      <c r="B670" s="638"/>
    </row>
    <row r="671" spans="1:2">
      <c r="A671" s="638"/>
      <c r="B671" s="638"/>
    </row>
    <row r="672" spans="1:2">
      <c r="A672" s="638"/>
      <c r="B672" s="638"/>
    </row>
    <row r="673" spans="1:2">
      <c r="A673" s="638"/>
      <c r="B673" s="638"/>
    </row>
    <row r="674" spans="1:2">
      <c r="A674" s="638"/>
      <c r="B674" s="638"/>
    </row>
    <row r="675" spans="1:2">
      <c r="A675" s="638"/>
      <c r="B675" s="638"/>
    </row>
    <row r="676" spans="1:2">
      <c r="A676" s="638"/>
      <c r="B676" s="638"/>
    </row>
    <row r="677" spans="1:2">
      <c r="A677" s="638"/>
      <c r="B677" s="638"/>
    </row>
    <row r="678" spans="1:2">
      <c r="A678" s="638"/>
      <c r="B678" s="638"/>
    </row>
    <row r="679" spans="1:2">
      <c r="A679" s="638"/>
      <c r="B679" s="638"/>
    </row>
    <row r="680" spans="1:2">
      <c r="A680" s="638"/>
      <c r="B680" s="638"/>
    </row>
    <row r="681" spans="1:2">
      <c r="A681" s="638"/>
      <c r="B681" s="638"/>
    </row>
    <row r="682" spans="1:2">
      <c r="A682" s="638"/>
      <c r="B682" s="638"/>
    </row>
    <row r="683" spans="1:2">
      <c r="A683" s="638"/>
      <c r="B683" s="638"/>
    </row>
    <row r="684" spans="1:2">
      <c r="A684" s="638"/>
      <c r="B684" s="638"/>
    </row>
    <row r="685" spans="1:2">
      <c r="A685" s="638"/>
      <c r="B685" s="638"/>
    </row>
    <row r="686" spans="1:2">
      <c r="A686" s="638"/>
      <c r="B686" s="638"/>
    </row>
    <row r="687" spans="1:2">
      <c r="A687" s="638"/>
      <c r="B687" s="638"/>
    </row>
    <row r="688" spans="1:2">
      <c r="A688" s="638"/>
      <c r="B688" s="638"/>
    </row>
    <row r="689" spans="1:2">
      <c r="A689" s="638"/>
      <c r="B689" s="638"/>
    </row>
    <row r="690" spans="1:2">
      <c r="A690" s="638"/>
      <c r="B690" s="638"/>
    </row>
    <row r="691" spans="1:2">
      <c r="A691" s="638"/>
      <c r="B691" s="638"/>
    </row>
    <row r="692" spans="1:2">
      <c r="A692" s="638"/>
      <c r="B692" s="638"/>
    </row>
    <row r="693" spans="1:2">
      <c r="A693" s="638"/>
      <c r="B693" s="638"/>
    </row>
    <row r="694" spans="1:2">
      <c r="A694" s="638"/>
      <c r="B694" s="638"/>
    </row>
    <row r="695" spans="1:2">
      <c r="A695" s="638"/>
      <c r="B695" s="638"/>
    </row>
    <row r="696" spans="1:2">
      <c r="A696" s="638"/>
      <c r="B696" s="638"/>
    </row>
    <row r="697" spans="1:2">
      <c r="A697" s="638"/>
      <c r="B697" s="638"/>
    </row>
    <row r="698" spans="1:2">
      <c r="A698" s="638"/>
      <c r="B698" s="638"/>
    </row>
    <row r="699" spans="1:2">
      <c r="A699" s="638"/>
      <c r="B699" s="638"/>
    </row>
    <row r="700" spans="1:2">
      <c r="A700" s="638"/>
      <c r="B700" s="638"/>
    </row>
    <row r="701" spans="1:2">
      <c r="A701" s="638"/>
      <c r="B701" s="638"/>
    </row>
    <row r="702" spans="1:2">
      <c r="A702" s="638"/>
      <c r="B702" s="638"/>
    </row>
    <row r="703" spans="1:2">
      <c r="A703" s="638"/>
      <c r="B703" s="638"/>
    </row>
    <row r="704" spans="1:2">
      <c r="A704" s="638"/>
      <c r="B704" s="638"/>
    </row>
    <row r="705" spans="1:2">
      <c r="A705" s="638"/>
      <c r="B705" s="638"/>
    </row>
    <row r="706" spans="1:2">
      <c r="A706" s="638"/>
      <c r="B706" s="638"/>
    </row>
    <row r="707" spans="1:2">
      <c r="A707" s="638"/>
      <c r="B707" s="638"/>
    </row>
    <row r="708" spans="1:2">
      <c r="A708" s="638"/>
      <c r="B708" s="638"/>
    </row>
    <row r="709" spans="1:2">
      <c r="A709" s="638"/>
      <c r="B709" s="638"/>
    </row>
    <row r="710" spans="1:2">
      <c r="A710" s="638"/>
      <c r="B710" s="638"/>
    </row>
    <row r="711" spans="1:2">
      <c r="A711" s="638"/>
      <c r="B711" s="638"/>
    </row>
    <row r="712" spans="1:2">
      <c r="A712" s="638"/>
      <c r="B712" s="638"/>
    </row>
    <row r="713" spans="1:2">
      <c r="A713" s="638"/>
      <c r="B713" s="638"/>
    </row>
    <row r="714" spans="1:2">
      <c r="A714" s="638"/>
      <c r="B714" s="638"/>
    </row>
    <row r="715" spans="1:2">
      <c r="A715" s="638"/>
      <c r="B715" s="638"/>
    </row>
    <row r="716" spans="1:2">
      <c r="A716" s="638"/>
      <c r="B716" s="638"/>
    </row>
    <row r="717" spans="1:2">
      <c r="A717" s="638"/>
      <c r="B717" s="638"/>
    </row>
    <row r="718" spans="1:2">
      <c r="A718" s="638"/>
      <c r="B718" s="638"/>
    </row>
    <row r="719" spans="1:2">
      <c r="A719" s="638"/>
      <c r="B719" s="638"/>
    </row>
    <row r="720" spans="1:2">
      <c r="A720" s="638"/>
      <c r="B720" s="638"/>
    </row>
    <row r="721" spans="1:2">
      <c r="A721" s="638"/>
      <c r="B721" s="638"/>
    </row>
    <row r="722" spans="1:2">
      <c r="A722" s="638"/>
      <c r="B722" s="638"/>
    </row>
    <row r="723" spans="1:2">
      <c r="A723" s="638"/>
      <c r="B723" s="638"/>
    </row>
    <row r="724" spans="1:2">
      <c r="A724" s="638"/>
      <c r="B724" s="638"/>
    </row>
    <row r="725" spans="1:2">
      <c r="A725" s="638"/>
      <c r="B725" s="638"/>
    </row>
    <row r="726" spans="1:2">
      <c r="A726" s="638"/>
      <c r="B726" s="638"/>
    </row>
    <row r="727" spans="1:2">
      <c r="A727" s="638"/>
      <c r="B727" s="638"/>
    </row>
    <row r="728" spans="1:2">
      <c r="A728" s="638"/>
      <c r="B728" s="638"/>
    </row>
    <row r="729" spans="1:2">
      <c r="A729" s="638"/>
      <c r="B729" s="638"/>
    </row>
    <row r="730" spans="1:2">
      <c r="A730" s="638"/>
      <c r="B730" s="638"/>
    </row>
    <row r="731" spans="1:2">
      <c r="A731" s="638"/>
      <c r="B731" s="638"/>
    </row>
    <row r="732" spans="1:2">
      <c r="A732" s="638"/>
      <c r="B732" s="638"/>
    </row>
    <row r="733" spans="1:2">
      <c r="A733" s="638"/>
      <c r="B733" s="638"/>
    </row>
    <row r="734" spans="1:2">
      <c r="A734" s="638"/>
      <c r="B734" s="638"/>
    </row>
    <row r="735" spans="1:2">
      <c r="A735" s="638"/>
      <c r="B735" s="638"/>
    </row>
    <row r="736" spans="1:2">
      <c r="A736" s="638"/>
      <c r="B736" s="638"/>
    </row>
    <row r="737" spans="1:2">
      <c r="A737" s="638"/>
      <c r="B737" s="638"/>
    </row>
    <row r="738" spans="1:2">
      <c r="A738" s="638"/>
      <c r="B738" s="638"/>
    </row>
    <row r="739" spans="1:2">
      <c r="A739" s="638"/>
      <c r="B739" s="638"/>
    </row>
    <row r="740" spans="1:2">
      <c r="A740" s="638"/>
      <c r="B740" s="638"/>
    </row>
    <row r="741" spans="1:2">
      <c r="A741" s="638"/>
      <c r="B741" s="638"/>
    </row>
    <row r="742" spans="1:2">
      <c r="A742" s="638"/>
      <c r="B742" s="638"/>
    </row>
    <row r="743" spans="1:2">
      <c r="A743" s="638"/>
      <c r="B743" s="638"/>
    </row>
    <row r="744" spans="1:2">
      <c r="A744" s="638"/>
      <c r="B744" s="638"/>
    </row>
    <row r="745" spans="1:2">
      <c r="A745" s="638"/>
      <c r="B745" s="638"/>
    </row>
    <row r="746" spans="1:2">
      <c r="A746" s="638"/>
      <c r="B746" s="638"/>
    </row>
    <row r="747" spans="1:2">
      <c r="A747" s="638"/>
      <c r="B747" s="638"/>
    </row>
    <row r="748" spans="1:2">
      <c r="A748" s="638"/>
      <c r="B748" s="638"/>
    </row>
    <row r="749" spans="1:2">
      <c r="A749" s="638"/>
      <c r="B749" s="638"/>
    </row>
    <row r="750" spans="1:2">
      <c r="A750" s="638"/>
      <c r="B750" s="638"/>
    </row>
    <row r="751" spans="1:2">
      <c r="A751" s="638"/>
      <c r="B751" s="638"/>
    </row>
    <row r="752" spans="1:2">
      <c r="A752" s="638"/>
      <c r="B752" s="638"/>
    </row>
    <row r="753" spans="1:2">
      <c r="A753" s="638"/>
      <c r="B753" s="638"/>
    </row>
    <row r="754" spans="1:2">
      <c r="A754" s="638"/>
      <c r="B754" s="638"/>
    </row>
    <row r="755" spans="1:2">
      <c r="A755" s="638"/>
      <c r="B755" s="638"/>
    </row>
    <row r="756" spans="1:2">
      <c r="A756" s="638"/>
      <c r="B756" s="638"/>
    </row>
    <row r="757" spans="1:2">
      <c r="A757" s="638"/>
      <c r="B757" s="638"/>
    </row>
    <row r="758" spans="1:2">
      <c r="A758" s="638"/>
      <c r="B758" s="638"/>
    </row>
    <row r="759" spans="1:2">
      <c r="A759" s="638"/>
      <c r="B759" s="638"/>
    </row>
    <row r="760" spans="1:2">
      <c r="A760" s="638"/>
      <c r="B760" s="638"/>
    </row>
    <row r="761" spans="1:2">
      <c r="A761" s="638"/>
      <c r="B761" s="638"/>
    </row>
    <row r="762" spans="1:2">
      <c r="A762" s="638"/>
      <c r="B762" s="638"/>
    </row>
    <row r="763" spans="1:2">
      <c r="A763" s="638"/>
      <c r="B763" s="638"/>
    </row>
    <row r="764" spans="1:2">
      <c r="A764" s="638"/>
      <c r="B764" s="638"/>
    </row>
    <row r="765" spans="1:2">
      <c r="A765" s="638"/>
      <c r="B765" s="638"/>
    </row>
    <row r="766" spans="1:2">
      <c r="A766" s="638"/>
      <c r="B766" s="638"/>
    </row>
    <row r="767" spans="1:2">
      <c r="A767" s="638"/>
      <c r="B767" s="638"/>
    </row>
    <row r="768" spans="1:2">
      <c r="A768" s="638"/>
      <c r="B768" s="638"/>
    </row>
    <row r="769" spans="1:2">
      <c r="A769" s="638"/>
      <c r="B769" s="638"/>
    </row>
    <row r="770" spans="1:2">
      <c r="A770" s="638"/>
      <c r="B770" s="638"/>
    </row>
    <row r="771" spans="1:2">
      <c r="A771" s="638"/>
      <c r="B771" s="638"/>
    </row>
    <row r="772" spans="1:2">
      <c r="A772" s="638"/>
      <c r="B772" s="638"/>
    </row>
    <row r="773" spans="1:2">
      <c r="A773" s="638"/>
      <c r="B773" s="638"/>
    </row>
    <row r="774" spans="1:2">
      <c r="A774" s="638"/>
      <c r="B774" s="638"/>
    </row>
    <row r="775" spans="1:2">
      <c r="A775" s="638"/>
      <c r="B775" s="638"/>
    </row>
    <row r="776" spans="1:2">
      <c r="A776" s="638"/>
      <c r="B776" s="638"/>
    </row>
    <row r="777" spans="1:2">
      <c r="A777" s="638"/>
      <c r="B777" s="638"/>
    </row>
    <row r="778" spans="1:2">
      <c r="A778" s="638"/>
      <c r="B778" s="638"/>
    </row>
    <row r="779" spans="1:2">
      <c r="A779" s="638"/>
      <c r="B779" s="638"/>
    </row>
    <row r="780" spans="1:2">
      <c r="A780" s="638"/>
      <c r="B780" s="638"/>
    </row>
    <row r="781" spans="1:2">
      <c r="A781" s="638"/>
      <c r="B781" s="638"/>
    </row>
    <row r="782" spans="1:2">
      <c r="A782" s="638"/>
      <c r="B782" s="638"/>
    </row>
    <row r="783" spans="1:2">
      <c r="A783" s="638"/>
      <c r="B783" s="638"/>
    </row>
    <row r="784" spans="1:2">
      <c r="A784" s="638"/>
      <c r="B784" s="638"/>
    </row>
    <row r="785" spans="1:2">
      <c r="A785" s="638"/>
      <c r="B785" s="638"/>
    </row>
    <row r="786" spans="1:2">
      <c r="A786" s="638"/>
      <c r="B786" s="638"/>
    </row>
    <row r="787" spans="1:2">
      <c r="A787" s="638"/>
      <c r="B787" s="638"/>
    </row>
    <row r="788" spans="1:2">
      <c r="A788" s="638"/>
      <c r="B788" s="638"/>
    </row>
    <row r="789" spans="1:2">
      <c r="A789" s="638"/>
      <c r="B789" s="638"/>
    </row>
    <row r="790" spans="1:2">
      <c r="A790" s="638"/>
      <c r="B790" s="638"/>
    </row>
    <row r="791" spans="1:2">
      <c r="A791" s="638"/>
      <c r="B791" s="638"/>
    </row>
    <row r="792" spans="1:2">
      <c r="A792" s="638"/>
      <c r="B792" s="638"/>
    </row>
    <row r="793" spans="1:2">
      <c r="A793" s="638"/>
      <c r="B793" s="638"/>
    </row>
    <row r="794" spans="1:2">
      <c r="A794" s="638"/>
      <c r="B794" s="638"/>
    </row>
    <row r="795" spans="1:2">
      <c r="A795" s="638"/>
      <c r="B795" s="638"/>
    </row>
    <row r="796" spans="1:2">
      <c r="A796" s="638"/>
      <c r="B796" s="638"/>
    </row>
    <row r="797" spans="1:2">
      <c r="A797" s="638"/>
      <c r="B797" s="638"/>
    </row>
    <row r="798" spans="1:2">
      <c r="A798" s="638"/>
      <c r="B798" s="638"/>
    </row>
    <row r="799" spans="1:2">
      <c r="A799" s="638"/>
      <c r="B799" s="638"/>
    </row>
    <row r="800" spans="1:2">
      <c r="A800" s="638"/>
      <c r="B800" s="638"/>
    </row>
    <row r="801" spans="1:2">
      <c r="A801" s="638"/>
      <c r="B801" s="638"/>
    </row>
    <row r="802" spans="1:2">
      <c r="A802" s="638"/>
      <c r="B802" s="638"/>
    </row>
    <row r="803" spans="1:2">
      <c r="A803" s="638"/>
      <c r="B803" s="638"/>
    </row>
    <row r="804" spans="1:2">
      <c r="A804" s="638"/>
      <c r="B804" s="638"/>
    </row>
    <row r="805" spans="1:2">
      <c r="A805" s="638"/>
      <c r="B805" s="638"/>
    </row>
    <row r="806" spans="1:2">
      <c r="A806" s="638"/>
      <c r="B806" s="638"/>
    </row>
    <row r="807" spans="1:2">
      <c r="A807" s="638"/>
      <c r="B807" s="638"/>
    </row>
    <row r="808" spans="1:2">
      <c r="A808" s="638"/>
      <c r="B808" s="638"/>
    </row>
    <row r="809" spans="1:2">
      <c r="A809" s="638"/>
      <c r="B809" s="638"/>
    </row>
    <row r="810" spans="1:2">
      <c r="A810" s="638"/>
      <c r="B810" s="638"/>
    </row>
    <row r="811" spans="1:2">
      <c r="A811" s="638"/>
      <c r="B811" s="638"/>
    </row>
    <row r="812" spans="1:2">
      <c r="A812" s="638"/>
      <c r="B812" s="638"/>
    </row>
    <row r="813" spans="1:2">
      <c r="A813" s="638"/>
      <c r="B813" s="638"/>
    </row>
    <row r="814" spans="1:2">
      <c r="A814" s="638"/>
      <c r="B814" s="638"/>
    </row>
    <row r="815" spans="1:2">
      <c r="A815" s="638"/>
      <c r="B815" s="638"/>
    </row>
    <row r="816" spans="1:2">
      <c r="A816" s="638"/>
      <c r="B816" s="638"/>
    </row>
    <row r="817" spans="1:2">
      <c r="A817" s="638"/>
      <c r="B817" s="638"/>
    </row>
    <row r="818" spans="1:2">
      <c r="A818" s="638"/>
      <c r="B818" s="638"/>
    </row>
    <row r="819" spans="1:2">
      <c r="A819" s="638"/>
      <c r="B819" s="638"/>
    </row>
    <row r="820" spans="1:2">
      <c r="A820" s="638"/>
      <c r="B820" s="638"/>
    </row>
    <row r="821" spans="1:2">
      <c r="A821" s="638"/>
      <c r="B821" s="638"/>
    </row>
    <row r="822" spans="1:2">
      <c r="A822" s="638"/>
      <c r="B822" s="638"/>
    </row>
    <row r="823" spans="1:2">
      <c r="A823" s="638"/>
      <c r="B823" s="638"/>
    </row>
    <row r="824" spans="1:2">
      <c r="A824" s="638"/>
      <c r="B824" s="638"/>
    </row>
    <row r="825" spans="1:2">
      <c r="A825" s="638"/>
      <c r="B825" s="638"/>
    </row>
    <row r="826" spans="1:2">
      <c r="A826" s="638"/>
      <c r="B826" s="638"/>
    </row>
    <row r="827" spans="1:2">
      <c r="A827" s="638"/>
      <c r="B827" s="638"/>
    </row>
    <row r="828" spans="1:2">
      <c r="A828" s="638"/>
      <c r="B828" s="638"/>
    </row>
    <row r="829" spans="1:2">
      <c r="A829" s="638"/>
      <c r="B829" s="638"/>
    </row>
    <row r="830" spans="1:2">
      <c r="A830" s="638"/>
      <c r="B830" s="638"/>
    </row>
    <row r="831" spans="1:2">
      <c r="A831" s="638"/>
      <c r="B831" s="638"/>
    </row>
    <row r="832" spans="1:2">
      <c r="A832" s="638"/>
      <c r="B832" s="638"/>
    </row>
    <row r="833" spans="1:2">
      <c r="A833" s="638"/>
      <c r="B833" s="638"/>
    </row>
    <row r="834" spans="1:2">
      <c r="A834" s="638"/>
      <c r="B834" s="638"/>
    </row>
    <row r="835" spans="1:2">
      <c r="A835" s="638"/>
      <c r="B835" s="638"/>
    </row>
    <row r="836" spans="1:2">
      <c r="A836" s="638"/>
      <c r="B836" s="638"/>
    </row>
    <row r="837" spans="1:2">
      <c r="A837" s="638"/>
      <c r="B837" s="638"/>
    </row>
    <row r="838" spans="1:2">
      <c r="A838" s="638"/>
      <c r="B838" s="638"/>
    </row>
    <row r="839" spans="1:2">
      <c r="A839" s="638"/>
      <c r="B839" s="638"/>
    </row>
    <row r="840" spans="1:2">
      <c r="A840" s="638"/>
      <c r="B840" s="638"/>
    </row>
    <row r="841" spans="1:2">
      <c r="A841" s="638"/>
      <c r="B841" s="638"/>
    </row>
    <row r="842" spans="1:2">
      <c r="A842" s="638"/>
      <c r="B842" s="638"/>
    </row>
    <row r="843" spans="1:2">
      <c r="A843" s="638"/>
      <c r="B843" s="638"/>
    </row>
    <row r="844" spans="1:2">
      <c r="A844" s="638"/>
      <c r="B844" s="638"/>
    </row>
    <row r="845" spans="1:2">
      <c r="A845" s="638"/>
      <c r="B845" s="638"/>
    </row>
    <row r="846" spans="1:2">
      <c r="A846" s="638"/>
      <c r="B846" s="638"/>
    </row>
    <row r="847" spans="1:2">
      <c r="A847" s="638"/>
      <c r="B847" s="638"/>
    </row>
    <row r="848" spans="1:2">
      <c r="A848" s="638"/>
      <c r="B848" s="638"/>
    </row>
    <row r="849" spans="1:2">
      <c r="A849" s="638"/>
      <c r="B849" s="638"/>
    </row>
    <row r="850" spans="1:2">
      <c r="A850" s="638"/>
      <c r="B850" s="638"/>
    </row>
    <row r="851" spans="1:2">
      <c r="A851" s="638"/>
      <c r="B851" s="638"/>
    </row>
    <row r="852" spans="1:2">
      <c r="A852" s="638"/>
      <c r="B852" s="638"/>
    </row>
    <row r="853" spans="1:2">
      <c r="A853" s="638"/>
      <c r="B853" s="638"/>
    </row>
    <row r="854" spans="1:2">
      <c r="A854" s="638"/>
      <c r="B854" s="638"/>
    </row>
    <row r="855" spans="1:2">
      <c r="A855" s="638"/>
      <c r="B855" s="638"/>
    </row>
    <row r="856" spans="1:2">
      <c r="A856" s="638"/>
      <c r="B856" s="638"/>
    </row>
    <row r="857" spans="1:2">
      <c r="A857" s="638"/>
      <c r="B857" s="638"/>
    </row>
    <row r="858" spans="1:2">
      <c r="A858" s="638"/>
      <c r="B858" s="638"/>
    </row>
    <row r="859" spans="1:2">
      <c r="A859" s="638"/>
      <c r="B859" s="638"/>
    </row>
    <row r="860" spans="1:2">
      <c r="A860" s="638"/>
      <c r="B860" s="638"/>
    </row>
    <row r="861" spans="1:2">
      <c r="A861" s="638"/>
      <c r="B861" s="638"/>
    </row>
    <row r="862" spans="1:2">
      <c r="A862" s="638"/>
      <c r="B862" s="638"/>
    </row>
    <row r="863" spans="1:2">
      <c r="A863" s="638"/>
      <c r="B863" s="638"/>
    </row>
    <row r="864" spans="1:2">
      <c r="A864" s="638"/>
      <c r="B864" s="638"/>
    </row>
    <row r="865" spans="1:2">
      <c r="A865" s="638"/>
      <c r="B865" s="638"/>
    </row>
    <row r="866" spans="1:2">
      <c r="A866" s="638"/>
      <c r="B866" s="638"/>
    </row>
    <row r="867" spans="1:2">
      <c r="A867" s="638"/>
      <c r="B867" s="638"/>
    </row>
    <row r="868" spans="1:2">
      <c r="A868" s="638"/>
      <c r="B868" s="638"/>
    </row>
    <row r="869" spans="1:2">
      <c r="A869" s="638"/>
      <c r="B869" s="638"/>
    </row>
    <row r="870" spans="1:2">
      <c r="A870" s="638"/>
      <c r="B870" s="638"/>
    </row>
    <row r="871" spans="1:2">
      <c r="A871" s="638"/>
      <c r="B871" s="638"/>
    </row>
    <row r="872" spans="1:2">
      <c r="A872" s="638"/>
      <c r="B872" s="638"/>
    </row>
    <row r="873" spans="1:2">
      <c r="A873" s="638"/>
      <c r="B873" s="638"/>
    </row>
    <row r="874" spans="1:2">
      <c r="A874" s="638"/>
      <c r="B874" s="638"/>
    </row>
    <row r="875" spans="1:2">
      <c r="A875" s="638"/>
      <c r="B875" s="638"/>
    </row>
    <row r="876" spans="1:2">
      <c r="A876" s="638"/>
      <c r="B876" s="638"/>
    </row>
    <row r="877" spans="1:2">
      <c r="A877" s="638"/>
      <c r="B877" s="638"/>
    </row>
    <row r="878" spans="1:2">
      <c r="A878" s="638"/>
      <c r="B878" s="638"/>
    </row>
    <row r="879" spans="1:2">
      <c r="A879" s="638"/>
      <c r="B879" s="638"/>
    </row>
    <row r="880" spans="1:2">
      <c r="A880" s="638"/>
      <c r="B880" s="638"/>
    </row>
    <row r="881" spans="1:2">
      <c r="A881" s="638"/>
      <c r="B881" s="638"/>
    </row>
    <row r="882" spans="1:2">
      <c r="A882" s="638"/>
      <c r="B882" s="638"/>
    </row>
    <row r="883" spans="1:2">
      <c r="A883" s="638"/>
      <c r="B883" s="638"/>
    </row>
    <row r="884" spans="1:2">
      <c r="A884" s="638"/>
      <c r="B884" s="638"/>
    </row>
    <row r="885" spans="1:2">
      <c r="A885" s="638"/>
      <c r="B885" s="638"/>
    </row>
    <row r="886" spans="1:2">
      <c r="A886" s="638"/>
      <c r="B886" s="638"/>
    </row>
    <row r="887" spans="1:2">
      <c r="A887" s="638"/>
      <c r="B887" s="638"/>
    </row>
    <row r="888" spans="1:2">
      <c r="A888" s="638"/>
      <c r="B888" s="638"/>
    </row>
    <row r="889" spans="1:2">
      <c r="A889" s="638"/>
      <c r="B889" s="638"/>
    </row>
    <row r="890" spans="1:2">
      <c r="A890" s="638"/>
      <c r="B890" s="638"/>
    </row>
    <row r="891" spans="1:2">
      <c r="A891" s="638"/>
      <c r="B891" s="638"/>
    </row>
    <row r="892" spans="1:2">
      <c r="A892" s="638"/>
      <c r="B892" s="638"/>
    </row>
    <row r="893" spans="1:2">
      <c r="A893" s="638"/>
      <c r="B893" s="638"/>
    </row>
    <row r="894" spans="1:2">
      <c r="A894" s="638"/>
      <c r="B894" s="638"/>
    </row>
    <row r="895" spans="1:2">
      <c r="A895" s="638"/>
      <c r="B895" s="638"/>
    </row>
    <row r="896" spans="1:2">
      <c r="A896" s="638"/>
      <c r="B896" s="638"/>
    </row>
    <row r="897" spans="1:2">
      <c r="A897" s="638"/>
      <c r="B897" s="638"/>
    </row>
    <row r="898" spans="1:2">
      <c r="A898" s="638"/>
      <c r="B898" s="638"/>
    </row>
    <row r="899" spans="1:2">
      <c r="A899" s="638"/>
      <c r="B899" s="638"/>
    </row>
    <row r="900" spans="1:2">
      <c r="A900" s="638"/>
      <c r="B900" s="638"/>
    </row>
    <row r="901" spans="1:2">
      <c r="A901" s="638"/>
      <c r="B901" s="638"/>
    </row>
    <row r="902" spans="1:2">
      <c r="A902" s="638"/>
      <c r="B902" s="638"/>
    </row>
    <row r="903" spans="1:2">
      <c r="A903" s="638"/>
      <c r="B903" s="638"/>
    </row>
    <row r="904" spans="1:2">
      <c r="A904" s="638"/>
      <c r="B904" s="638"/>
    </row>
    <row r="905" spans="1:2">
      <c r="A905" s="638"/>
      <c r="B905" s="638"/>
    </row>
    <row r="906" spans="1:2">
      <c r="A906" s="638"/>
      <c r="B906" s="638"/>
    </row>
    <row r="907" spans="1:2">
      <c r="A907" s="638"/>
      <c r="B907" s="638"/>
    </row>
    <row r="908" spans="1:2">
      <c r="A908" s="638"/>
      <c r="B908" s="638"/>
    </row>
    <row r="909" spans="1:2">
      <c r="A909" s="638"/>
      <c r="B909" s="638"/>
    </row>
    <row r="910" spans="1:2">
      <c r="A910" s="638"/>
      <c r="B910" s="638"/>
    </row>
    <row r="911" spans="1:2">
      <c r="A911" s="638"/>
      <c r="B911" s="638"/>
    </row>
    <row r="912" spans="1:2">
      <c r="A912" s="638"/>
      <c r="B912" s="638"/>
    </row>
    <row r="913" spans="1:2">
      <c r="A913" s="638"/>
      <c r="B913" s="638"/>
    </row>
    <row r="914" spans="1:2">
      <c r="A914" s="638"/>
      <c r="B914" s="638"/>
    </row>
    <row r="915" spans="1:2">
      <c r="A915" s="638"/>
      <c r="B915" s="638"/>
    </row>
    <row r="916" spans="1:2">
      <c r="A916" s="638"/>
      <c r="B916" s="638"/>
    </row>
    <row r="917" spans="1:2">
      <c r="A917" s="638"/>
      <c r="B917" s="638"/>
    </row>
    <row r="918" spans="1:2">
      <c r="A918" s="638"/>
      <c r="B918" s="638"/>
    </row>
    <row r="919" spans="1:2">
      <c r="A919" s="638"/>
      <c r="B919" s="638"/>
    </row>
    <row r="920" spans="1:2">
      <c r="A920" s="638"/>
      <c r="B920" s="638"/>
    </row>
    <row r="921" spans="1:2">
      <c r="A921" s="638"/>
      <c r="B921" s="638"/>
    </row>
    <row r="922" spans="1:2">
      <c r="A922" s="638"/>
      <c r="B922" s="638"/>
    </row>
    <row r="923" spans="1:2">
      <c r="A923" s="638"/>
      <c r="B923" s="638"/>
    </row>
    <row r="924" spans="1:2">
      <c r="A924" s="638"/>
      <c r="B924" s="638"/>
    </row>
    <row r="925" spans="1:2">
      <c r="A925" s="638"/>
      <c r="B925" s="638"/>
    </row>
    <row r="926" spans="1:2">
      <c r="A926" s="638"/>
      <c r="B926" s="638"/>
    </row>
    <row r="927" spans="1:2">
      <c r="A927" s="638"/>
      <c r="B927" s="638"/>
    </row>
    <row r="928" spans="1:2">
      <c r="A928" s="638"/>
      <c r="B928" s="638"/>
    </row>
    <row r="929" spans="1:2">
      <c r="A929" s="638"/>
      <c r="B929" s="638"/>
    </row>
    <row r="930" spans="1:2">
      <c r="A930" s="638"/>
      <c r="B930" s="638"/>
    </row>
    <row r="931" spans="1:2">
      <c r="A931" s="638"/>
      <c r="B931" s="638"/>
    </row>
    <row r="932" spans="1:2">
      <c r="A932" s="638"/>
      <c r="B932" s="638"/>
    </row>
    <row r="933" spans="1:2">
      <c r="A933" s="638"/>
      <c r="B933" s="638"/>
    </row>
    <row r="934" spans="1:2">
      <c r="A934" s="638"/>
      <c r="B934" s="638"/>
    </row>
    <row r="935" spans="1:2">
      <c r="A935" s="638"/>
      <c r="B935" s="638"/>
    </row>
    <row r="936" spans="1:2">
      <c r="A936" s="638"/>
      <c r="B936" s="638"/>
    </row>
    <row r="937" spans="1:2">
      <c r="A937" s="638"/>
      <c r="B937" s="638"/>
    </row>
    <row r="938" spans="1:2">
      <c r="A938" s="638"/>
      <c r="B938" s="638"/>
    </row>
    <row r="939" spans="1:2">
      <c r="A939" s="638"/>
      <c r="B939" s="638"/>
    </row>
    <row r="940" spans="1:2">
      <c r="A940" s="638"/>
      <c r="B940" s="638"/>
    </row>
    <row r="941" spans="1:2">
      <c r="A941" s="638"/>
      <c r="B941" s="638"/>
    </row>
    <row r="942" spans="1:2">
      <c r="A942" s="638"/>
      <c r="B942" s="638"/>
    </row>
    <row r="943" spans="1:2">
      <c r="A943" s="638"/>
      <c r="B943" s="638"/>
    </row>
    <row r="944" spans="1:2">
      <c r="A944" s="638"/>
      <c r="B944" s="638"/>
    </row>
    <row r="945" spans="1:2">
      <c r="A945" s="638"/>
      <c r="B945" s="638"/>
    </row>
    <row r="946" spans="1:2">
      <c r="A946" s="638"/>
      <c r="B946" s="638"/>
    </row>
    <row r="947" spans="1:2">
      <c r="A947" s="638"/>
      <c r="B947" s="638"/>
    </row>
    <row r="948" spans="1:2">
      <c r="A948" s="638"/>
      <c r="B948" s="638"/>
    </row>
    <row r="949" spans="1:2">
      <c r="A949" s="638"/>
      <c r="B949" s="638"/>
    </row>
    <row r="950" spans="1:2">
      <c r="A950" s="638"/>
      <c r="B950" s="638"/>
    </row>
    <row r="951" spans="1:2">
      <c r="A951" s="638"/>
      <c r="B951" s="638"/>
    </row>
    <row r="952" spans="1:2">
      <c r="A952" s="638"/>
      <c r="B952" s="638"/>
    </row>
    <row r="953" spans="1:2">
      <c r="A953" s="638"/>
      <c r="B953" s="638"/>
    </row>
    <row r="954" spans="1:2">
      <c r="A954" s="638"/>
      <c r="B954" s="638"/>
    </row>
    <row r="955" spans="1:2">
      <c r="A955" s="638"/>
      <c r="B955" s="638"/>
    </row>
    <row r="956" spans="1:2">
      <c r="A956" s="638"/>
      <c r="B956" s="638"/>
    </row>
    <row r="957" spans="1:2">
      <c r="A957" s="638"/>
      <c r="B957" s="638"/>
    </row>
    <row r="958" spans="1:2">
      <c r="A958" s="638"/>
      <c r="B958" s="638"/>
    </row>
    <row r="959" spans="1:2">
      <c r="A959" s="638"/>
      <c r="B959" s="638"/>
    </row>
    <row r="960" spans="1:2">
      <c r="A960" s="638"/>
      <c r="B960" s="638"/>
    </row>
    <row r="961" spans="1:2">
      <c r="A961" s="638"/>
      <c r="B961" s="638"/>
    </row>
    <row r="962" spans="1:2">
      <c r="A962" s="638"/>
      <c r="B962" s="638"/>
    </row>
    <row r="963" spans="1:2">
      <c r="A963" s="638"/>
      <c r="B963" s="638"/>
    </row>
    <row r="964" spans="1:2">
      <c r="A964" s="638"/>
      <c r="B964" s="638"/>
    </row>
    <row r="965" spans="1:2">
      <c r="A965" s="638"/>
      <c r="B965" s="638"/>
    </row>
    <row r="966" spans="1:2">
      <c r="A966" s="638"/>
      <c r="B966" s="638"/>
    </row>
    <row r="967" spans="1:2">
      <c r="A967" s="638"/>
      <c r="B967" s="638"/>
    </row>
    <row r="968" spans="1:2">
      <c r="A968" s="638"/>
      <c r="B968" s="638"/>
    </row>
    <row r="969" spans="1:2">
      <c r="A969" s="638"/>
      <c r="B969" s="638"/>
    </row>
    <row r="970" spans="1:2">
      <c r="A970" s="638"/>
      <c r="B970" s="638"/>
    </row>
    <row r="971" spans="1:2">
      <c r="A971" s="638"/>
      <c r="B971" s="638"/>
    </row>
    <row r="972" spans="1:2">
      <c r="A972" s="638"/>
      <c r="B972" s="638"/>
    </row>
    <row r="973" spans="1:2">
      <c r="A973" s="638"/>
      <c r="B973" s="638"/>
    </row>
    <row r="974" spans="1:2">
      <c r="A974" s="638"/>
      <c r="B974" s="638"/>
    </row>
    <row r="975" spans="1:2">
      <c r="A975" s="638"/>
      <c r="B975" s="638"/>
    </row>
    <row r="976" spans="1:2">
      <c r="A976" s="638"/>
      <c r="B976" s="638"/>
    </row>
    <row r="977" spans="1:2">
      <c r="A977" s="638"/>
      <c r="B977" s="638"/>
    </row>
    <row r="978" spans="1:2">
      <c r="A978" s="638"/>
      <c r="B978" s="638"/>
    </row>
    <row r="979" spans="1:2">
      <c r="A979" s="638"/>
      <c r="B979" s="638"/>
    </row>
    <row r="980" spans="1:2">
      <c r="A980" s="638"/>
      <c r="B980" s="638"/>
    </row>
    <row r="981" spans="1:2">
      <c r="A981" s="638"/>
      <c r="B981" s="638"/>
    </row>
    <row r="982" spans="1:2">
      <c r="A982" s="638"/>
      <c r="B982" s="638"/>
    </row>
    <row r="983" spans="1:2">
      <c r="A983" s="638"/>
      <c r="B983" s="638"/>
    </row>
    <row r="984" spans="1:2">
      <c r="A984" s="638"/>
      <c r="B984" s="638"/>
    </row>
    <row r="985" spans="1:2">
      <c r="A985" s="638"/>
      <c r="B985" s="638"/>
    </row>
    <row r="986" spans="1:2">
      <c r="A986" s="638"/>
      <c r="B986" s="638"/>
    </row>
    <row r="987" spans="1:2">
      <c r="A987" s="638"/>
      <c r="B987" s="638"/>
    </row>
    <row r="988" spans="1:2">
      <c r="A988" s="638"/>
      <c r="B988" s="638"/>
    </row>
    <row r="989" spans="1:2">
      <c r="A989" s="638"/>
      <c r="B989" s="638"/>
    </row>
    <row r="990" spans="1:2">
      <c r="A990" s="638"/>
      <c r="B990" s="638"/>
    </row>
    <row r="991" spans="1:2">
      <c r="A991" s="638"/>
      <c r="B991" s="638"/>
    </row>
    <row r="992" spans="1:2">
      <c r="A992" s="638"/>
      <c r="B992" s="638"/>
    </row>
    <row r="993" spans="1:2">
      <c r="A993" s="638"/>
      <c r="B993" s="638"/>
    </row>
    <row r="994" spans="1:2">
      <c r="A994" s="638"/>
      <c r="B994" s="638"/>
    </row>
    <row r="995" spans="1:2">
      <c r="A995" s="638"/>
      <c r="B995" s="638"/>
    </row>
    <row r="996" spans="1:2">
      <c r="A996" s="638"/>
      <c r="B996" s="638"/>
    </row>
    <row r="997" spans="1:2">
      <c r="A997" s="638"/>
      <c r="B997" s="638"/>
    </row>
    <row r="998" spans="1:2">
      <c r="A998" s="638"/>
      <c r="B998" s="638"/>
    </row>
    <row r="999" spans="1:2">
      <c r="A999" s="638"/>
      <c r="B999" s="638"/>
    </row>
    <row r="1000" spans="1:2">
      <c r="A1000" s="638"/>
      <c r="B1000" s="638"/>
    </row>
    <row r="1001" spans="1:2">
      <c r="A1001" s="638"/>
      <c r="B1001" s="638"/>
    </row>
    <row r="1002" spans="1:2">
      <c r="A1002" s="638"/>
      <c r="B1002" s="638"/>
    </row>
    <row r="1003" spans="1:2">
      <c r="A1003" s="638"/>
      <c r="B1003" s="638"/>
    </row>
    <row r="1004" spans="1:2">
      <c r="A1004" s="638"/>
      <c r="B1004" s="638"/>
    </row>
    <row r="1005" spans="1:2">
      <c r="A1005" s="638"/>
      <c r="B1005" s="638"/>
    </row>
    <row r="1006" spans="1:2">
      <c r="A1006" s="638"/>
      <c r="B1006" s="638"/>
    </row>
    <row r="1007" spans="1:2">
      <c r="A1007" s="638"/>
      <c r="B1007" s="638"/>
    </row>
    <row r="1008" spans="1:2">
      <c r="A1008" s="638"/>
      <c r="B1008" s="638"/>
    </row>
    <row r="1009" spans="1:2">
      <c r="A1009" s="638"/>
      <c r="B1009" s="638"/>
    </row>
    <row r="1010" spans="1:2">
      <c r="A1010" s="638"/>
      <c r="B1010" s="638"/>
    </row>
    <row r="1011" spans="1:2">
      <c r="A1011" s="638"/>
      <c r="B1011" s="638"/>
    </row>
    <row r="1012" spans="1:2">
      <c r="A1012" s="638"/>
      <c r="B1012" s="638"/>
    </row>
    <row r="1013" spans="1:2">
      <c r="A1013" s="638"/>
      <c r="B1013" s="638"/>
    </row>
    <row r="1014" spans="1:2">
      <c r="A1014" s="638"/>
      <c r="B1014" s="638"/>
    </row>
    <row r="1015" spans="1:2">
      <c r="A1015" s="638"/>
      <c r="B1015" s="638"/>
    </row>
    <row r="1016" spans="1:2">
      <c r="A1016" s="638"/>
      <c r="B1016" s="638"/>
    </row>
    <row r="1017" spans="1:2">
      <c r="A1017" s="638"/>
      <c r="B1017" s="638"/>
    </row>
    <row r="1018" spans="1:2">
      <c r="A1018" s="638"/>
      <c r="B1018" s="638"/>
    </row>
    <row r="1019" spans="1:2">
      <c r="A1019" s="638"/>
      <c r="B1019" s="638"/>
    </row>
    <row r="1020" spans="1:2">
      <c r="A1020" s="638"/>
      <c r="B1020" s="638"/>
    </row>
    <row r="1021" spans="1:2">
      <c r="A1021" s="638"/>
      <c r="B1021" s="638"/>
    </row>
    <row r="1022" spans="1:2">
      <c r="A1022" s="638"/>
      <c r="B1022" s="638"/>
    </row>
    <row r="1023" spans="1:2">
      <c r="A1023" s="638"/>
      <c r="B1023" s="638"/>
    </row>
    <row r="1024" spans="1:2">
      <c r="A1024" s="638"/>
      <c r="B1024" s="638"/>
    </row>
    <row r="1025" spans="1:2">
      <c r="A1025" s="638"/>
      <c r="B1025" s="638"/>
    </row>
    <row r="1026" spans="1:2">
      <c r="A1026" s="638"/>
      <c r="B1026" s="638"/>
    </row>
    <row r="1027" spans="1:2">
      <c r="A1027" s="638"/>
      <c r="B1027" s="638"/>
    </row>
    <row r="1028" spans="1:2">
      <c r="A1028" s="638"/>
      <c r="B1028" s="638"/>
    </row>
    <row r="1029" spans="1:2">
      <c r="A1029" s="638"/>
      <c r="B1029" s="638"/>
    </row>
    <row r="1030" spans="1:2">
      <c r="A1030" s="638"/>
      <c r="B1030" s="638"/>
    </row>
    <row r="1031" spans="1:2">
      <c r="A1031" s="638"/>
      <c r="B1031" s="638"/>
    </row>
    <row r="1032" spans="1:2">
      <c r="A1032" s="638"/>
      <c r="B1032" s="638"/>
    </row>
    <row r="1033" spans="1:2">
      <c r="A1033" s="638"/>
      <c r="B1033" s="638"/>
    </row>
    <row r="1034" spans="1:2">
      <c r="A1034" s="638"/>
      <c r="B1034" s="638"/>
    </row>
    <row r="1035" spans="1:2">
      <c r="A1035" s="638"/>
      <c r="B1035" s="638"/>
    </row>
    <row r="1036" spans="1:2">
      <c r="A1036" s="638"/>
      <c r="B1036" s="638"/>
    </row>
    <row r="1037" spans="1:2">
      <c r="A1037" s="638"/>
      <c r="B1037" s="638"/>
    </row>
    <row r="1038" spans="1:2">
      <c r="A1038" s="638"/>
      <c r="B1038" s="638"/>
    </row>
    <row r="1039" spans="1:2">
      <c r="A1039" s="638"/>
      <c r="B1039" s="638"/>
    </row>
    <row r="1040" spans="1:2">
      <c r="A1040" s="638"/>
      <c r="B1040" s="638"/>
    </row>
    <row r="1041" spans="1:2">
      <c r="A1041" s="638"/>
      <c r="B1041" s="638"/>
    </row>
    <row r="1042" spans="1:2">
      <c r="A1042" s="638"/>
      <c r="B1042" s="638"/>
    </row>
    <row r="1043" spans="1:2">
      <c r="A1043" s="638"/>
      <c r="B1043" s="638"/>
    </row>
    <row r="1044" spans="1:2">
      <c r="A1044" s="638"/>
      <c r="B1044" s="638"/>
    </row>
    <row r="1045" spans="1:2">
      <c r="A1045" s="638"/>
      <c r="B1045" s="638"/>
    </row>
    <row r="1046" spans="1:2">
      <c r="A1046" s="638"/>
      <c r="B1046" s="638"/>
    </row>
    <row r="1047" spans="1:2">
      <c r="A1047" s="638"/>
      <c r="B1047" s="638"/>
    </row>
    <row r="1048" spans="1:2">
      <c r="A1048" s="638"/>
      <c r="B1048" s="638"/>
    </row>
    <row r="1049" spans="1:2">
      <c r="A1049" s="638"/>
      <c r="B1049" s="638"/>
    </row>
    <row r="1050" spans="1:2">
      <c r="A1050" s="638"/>
      <c r="B1050" s="638"/>
    </row>
    <row r="1051" spans="1:2">
      <c r="A1051" s="638"/>
      <c r="B1051" s="638"/>
    </row>
    <row r="1052" spans="1:2">
      <c r="A1052" s="638"/>
      <c r="B1052" s="638"/>
    </row>
    <row r="1053" spans="1:2">
      <c r="A1053" s="638"/>
      <c r="B1053" s="638"/>
    </row>
    <row r="1054" spans="1:2">
      <c r="A1054" s="638"/>
      <c r="B1054" s="638"/>
    </row>
    <row r="1055" spans="1:2">
      <c r="A1055" s="638"/>
      <c r="B1055" s="638"/>
    </row>
    <row r="1056" spans="1:2">
      <c r="A1056" s="638"/>
      <c r="B1056" s="638"/>
    </row>
    <row r="1057" spans="1:2">
      <c r="A1057" s="638"/>
      <c r="B1057" s="638"/>
    </row>
    <row r="1058" spans="1:2">
      <c r="A1058" s="638"/>
      <c r="B1058" s="638"/>
    </row>
    <row r="1059" spans="1:2">
      <c r="A1059" s="638"/>
      <c r="B1059" s="638"/>
    </row>
    <row r="1060" spans="1:2">
      <c r="A1060" s="638"/>
      <c r="B1060" s="638"/>
    </row>
    <row r="1061" spans="1:2">
      <c r="A1061" s="638"/>
      <c r="B1061" s="638"/>
    </row>
    <row r="1062" spans="1:2">
      <c r="A1062" s="638"/>
      <c r="B1062" s="638"/>
    </row>
    <row r="1063" spans="1:2">
      <c r="A1063" s="638"/>
      <c r="B1063" s="638"/>
    </row>
    <row r="1064" spans="1:2">
      <c r="A1064" s="638"/>
      <c r="B1064" s="638"/>
    </row>
    <row r="1065" spans="1:2">
      <c r="A1065" s="638"/>
      <c r="B1065" s="638"/>
    </row>
    <row r="1066" spans="1:2">
      <c r="A1066" s="638"/>
      <c r="B1066" s="638"/>
    </row>
    <row r="1067" spans="1:2">
      <c r="A1067" s="638"/>
      <c r="B1067" s="638"/>
    </row>
    <row r="1068" spans="1:2">
      <c r="A1068" s="638"/>
      <c r="B1068" s="638"/>
    </row>
    <row r="1069" spans="1:2">
      <c r="A1069" s="638"/>
      <c r="B1069" s="638"/>
    </row>
    <row r="1070" spans="1:2">
      <c r="A1070" s="638"/>
      <c r="B1070" s="638"/>
    </row>
    <row r="1071" spans="1:2">
      <c r="A1071" s="638"/>
      <c r="B1071" s="638"/>
    </row>
    <row r="1072" spans="1:2">
      <c r="A1072" s="638"/>
      <c r="B1072" s="638"/>
    </row>
    <row r="1073" spans="1:2">
      <c r="A1073" s="638"/>
      <c r="B1073" s="638"/>
    </row>
    <row r="1074" spans="1:2">
      <c r="A1074" s="638"/>
      <c r="B1074" s="638"/>
    </row>
    <row r="1075" spans="1:2">
      <c r="A1075" s="638"/>
      <c r="B1075" s="638"/>
    </row>
    <row r="1076" spans="1:2">
      <c r="A1076" s="638"/>
      <c r="B1076" s="638"/>
    </row>
    <row r="1077" spans="1:2">
      <c r="A1077" s="638"/>
      <c r="B1077" s="638"/>
    </row>
    <row r="1078" spans="1:2">
      <c r="A1078" s="638"/>
      <c r="B1078" s="638"/>
    </row>
    <row r="1079" spans="1:2">
      <c r="A1079" s="638"/>
      <c r="B1079" s="638"/>
    </row>
    <row r="1080" spans="1:2">
      <c r="A1080" s="638"/>
      <c r="B1080" s="638"/>
    </row>
    <row r="1081" spans="1:2">
      <c r="A1081" s="638"/>
      <c r="B1081" s="638"/>
    </row>
    <row r="1082" spans="1:2">
      <c r="A1082" s="638"/>
      <c r="B1082" s="638"/>
    </row>
    <row r="1083" spans="1:2">
      <c r="A1083" s="638"/>
      <c r="B1083" s="638"/>
    </row>
    <row r="1084" spans="1:2">
      <c r="A1084" s="638"/>
      <c r="B1084" s="638"/>
    </row>
    <row r="1085" spans="1:2">
      <c r="A1085" s="638"/>
      <c r="B1085" s="638"/>
    </row>
    <row r="1086" spans="1:2">
      <c r="A1086" s="638"/>
      <c r="B1086" s="638"/>
    </row>
    <row r="1087" spans="1:2">
      <c r="A1087" s="638"/>
      <c r="B1087" s="638"/>
    </row>
    <row r="1088" spans="1:2">
      <c r="A1088" s="638"/>
      <c r="B1088" s="638"/>
    </row>
    <row r="1089" spans="1:2">
      <c r="A1089" s="638"/>
      <c r="B1089" s="638"/>
    </row>
    <row r="1090" spans="1:2">
      <c r="A1090" s="638"/>
      <c r="B1090" s="638"/>
    </row>
    <row r="1091" spans="1:2">
      <c r="A1091" s="638"/>
      <c r="B1091" s="638"/>
    </row>
    <row r="1092" spans="1:2">
      <c r="A1092" s="638"/>
      <c r="B1092" s="638"/>
    </row>
    <row r="1093" spans="1:2">
      <c r="A1093" s="638"/>
      <c r="B1093" s="638"/>
    </row>
    <row r="1094" spans="1:2">
      <c r="A1094" s="638"/>
      <c r="B1094" s="638"/>
    </row>
    <row r="1095" spans="1:2">
      <c r="A1095" s="638"/>
      <c r="B1095" s="638"/>
    </row>
    <row r="1096" spans="1:2">
      <c r="A1096" s="638"/>
      <c r="B1096" s="638"/>
    </row>
    <row r="1097" spans="1:2">
      <c r="A1097" s="638"/>
      <c r="B1097" s="638"/>
    </row>
    <row r="1098" spans="1:2">
      <c r="A1098" s="638"/>
      <c r="B1098" s="638"/>
    </row>
    <row r="1099" spans="1:2">
      <c r="A1099" s="638"/>
      <c r="B1099" s="638"/>
    </row>
    <row r="1100" spans="1:2">
      <c r="A1100" s="638"/>
      <c r="B1100" s="638"/>
    </row>
    <row r="1101" spans="1:2">
      <c r="A1101" s="638"/>
      <c r="B1101" s="638"/>
    </row>
    <row r="1102" spans="1:2">
      <c r="A1102" s="638"/>
      <c r="B1102" s="638"/>
    </row>
    <row r="1103" spans="1:2">
      <c r="A1103" s="638"/>
      <c r="B1103" s="638"/>
    </row>
    <row r="1104" spans="1:2">
      <c r="A1104" s="638"/>
      <c r="B1104" s="638"/>
    </row>
    <row r="1105" spans="1:2">
      <c r="A1105" s="638"/>
      <c r="B1105" s="638"/>
    </row>
    <row r="1106" spans="1:2">
      <c r="A1106" s="638"/>
      <c r="B1106" s="638"/>
    </row>
    <row r="1107" spans="1:2">
      <c r="A1107" s="638"/>
      <c r="B1107" s="638"/>
    </row>
    <row r="1108" spans="1:2">
      <c r="A1108" s="638"/>
      <c r="B1108" s="638"/>
    </row>
    <row r="1109" spans="1:2">
      <c r="A1109" s="638"/>
      <c r="B1109" s="638"/>
    </row>
    <row r="1110" spans="1:2">
      <c r="A1110" s="638"/>
      <c r="B1110" s="638"/>
    </row>
    <row r="1111" spans="1:2">
      <c r="A1111" s="638"/>
      <c r="B1111" s="638"/>
    </row>
    <row r="1112" spans="1:2">
      <c r="A1112" s="638"/>
      <c r="B1112" s="638"/>
    </row>
    <row r="1113" spans="1:2">
      <c r="A1113" s="638"/>
      <c r="B1113" s="638"/>
    </row>
    <row r="1114" spans="1:2">
      <c r="A1114" s="638"/>
      <c r="B1114" s="638"/>
    </row>
    <row r="1115" spans="1:2">
      <c r="A1115" s="638"/>
      <c r="B1115" s="638"/>
    </row>
    <row r="1116" spans="1:2">
      <c r="A1116" s="638"/>
      <c r="B1116" s="638"/>
    </row>
    <row r="1117" spans="1:2">
      <c r="A1117" s="638"/>
      <c r="B1117" s="638"/>
    </row>
    <row r="1118" spans="1:2">
      <c r="A1118" s="638"/>
      <c r="B1118" s="638"/>
    </row>
    <row r="1119" spans="1:2">
      <c r="A1119" s="638"/>
      <c r="B1119" s="638"/>
    </row>
    <row r="1120" spans="1:2">
      <c r="A1120" s="638"/>
      <c r="B1120" s="638"/>
    </row>
    <row r="1121" spans="1:2">
      <c r="A1121" s="638"/>
      <c r="B1121" s="638"/>
    </row>
    <row r="1122" spans="1:2">
      <c r="A1122" s="638"/>
      <c r="B1122" s="638"/>
    </row>
    <row r="1123" spans="1:2">
      <c r="A1123" s="638"/>
      <c r="B1123" s="638"/>
    </row>
    <row r="1124" spans="1:2">
      <c r="A1124" s="638"/>
      <c r="B1124" s="638"/>
    </row>
    <row r="1125" spans="1:2">
      <c r="A1125" s="638"/>
      <c r="B1125" s="638"/>
    </row>
    <row r="1126" spans="1:2">
      <c r="A1126" s="638"/>
      <c r="B1126" s="638"/>
    </row>
    <row r="1127" spans="1:2">
      <c r="A1127" s="638"/>
      <c r="B1127" s="638"/>
    </row>
    <row r="1128" spans="1:2">
      <c r="A1128" s="638"/>
      <c r="B1128" s="638"/>
    </row>
    <row r="1129" spans="1:2">
      <c r="A1129" s="638"/>
      <c r="B1129" s="638"/>
    </row>
    <row r="1130" spans="1:2">
      <c r="A1130" s="638"/>
      <c r="B1130" s="638"/>
    </row>
    <row r="1131" spans="1:2">
      <c r="A1131" s="638"/>
      <c r="B1131" s="638"/>
    </row>
    <row r="1132" spans="1:2">
      <c r="A1132" s="638"/>
      <c r="B1132" s="638"/>
    </row>
    <row r="1133" spans="1:2">
      <c r="A1133" s="638"/>
      <c r="B1133" s="638"/>
    </row>
    <row r="1134" spans="1:2">
      <c r="A1134" s="638"/>
      <c r="B1134" s="638"/>
    </row>
    <row r="1135" spans="1:2">
      <c r="A1135" s="638"/>
      <c r="B1135" s="638"/>
    </row>
    <row r="1136" spans="1:2">
      <c r="A1136" s="638"/>
      <c r="B1136" s="638"/>
    </row>
    <row r="1137" spans="1:2">
      <c r="A1137" s="638"/>
      <c r="B1137" s="638"/>
    </row>
    <row r="1138" spans="1:2">
      <c r="A1138" s="638"/>
      <c r="B1138" s="638"/>
    </row>
    <row r="1139" spans="1:2">
      <c r="A1139" s="638"/>
      <c r="B1139" s="638"/>
    </row>
    <row r="1140" spans="1:2">
      <c r="A1140" s="638"/>
      <c r="B1140" s="638"/>
    </row>
    <row r="1141" spans="1:2">
      <c r="A1141" s="638"/>
      <c r="B1141" s="638"/>
    </row>
    <row r="1142" spans="1:2">
      <c r="A1142" s="638"/>
      <c r="B1142" s="638"/>
    </row>
    <row r="1143" spans="1:2">
      <c r="A1143" s="638"/>
      <c r="B1143" s="638"/>
    </row>
    <row r="1144" spans="1:2">
      <c r="A1144" s="638"/>
      <c r="B1144" s="638"/>
    </row>
    <row r="1145" spans="1:2">
      <c r="A1145" s="638"/>
      <c r="B1145" s="638"/>
    </row>
    <row r="1146" spans="1:2">
      <c r="A1146" s="638"/>
      <c r="B1146" s="638"/>
    </row>
    <row r="1147" spans="1:2">
      <c r="A1147" s="638"/>
      <c r="B1147" s="638"/>
    </row>
    <row r="1148" spans="1:2">
      <c r="A1148" s="638"/>
      <c r="B1148" s="638"/>
    </row>
    <row r="1149" spans="1:2">
      <c r="A1149" s="638"/>
      <c r="B1149" s="638"/>
    </row>
    <row r="1150" spans="1:2">
      <c r="A1150" s="638"/>
      <c r="B1150" s="638"/>
    </row>
    <row r="1151" spans="1:2">
      <c r="A1151" s="638"/>
      <c r="B1151" s="638"/>
    </row>
    <row r="1152" spans="1:2">
      <c r="A1152" s="638"/>
      <c r="B1152" s="638"/>
    </row>
    <row r="1153" spans="1:2">
      <c r="A1153" s="638"/>
      <c r="B1153" s="638"/>
    </row>
    <row r="1154" spans="1:2">
      <c r="A1154" s="638"/>
      <c r="B1154" s="638"/>
    </row>
    <row r="1155" spans="1:2">
      <c r="A1155" s="638"/>
      <c r="B1155" s="638"/>
    </row>
    <row r="1156" spans="1:2">
      <c r="A1156" s="638"/>
      <c r="B1156" s="638"/>
    </row>
    <row r="1157" spans="1:2">
      <c r="A1157" s="638"/>
      <c r="B1157" s="638"/>
    </row>
    <row r="1158" spans="1:2">
      <c r="A1158" s="638"/>
      <c r="B1158" s="638"/>
    </row>
    <row r="1159" spans="1:2">
      <c r="A1159" s="638"/>
      <c r="B1159" s="638"/>
    </row>
    <row r="1160" spans="1:2">
      <c r="A1160" s="638"/>
      <c r="B1160" s="638"/>
    </row>
    <row r="1161" spans="1:2">
      <c r="A1161" s="638"/>
      <c r="B1161" s="638"/>
    </row>
    <row r="1162" spans="1:2">
      <c r="A1162" s="638"/>
      <c r="B1162" s="638"/>
    </row>
    <row r="1163" spans="1:2">
      <c r="A1163" s="638"/>
      <c r="B1163" s="638"/>
    </row>
    <row r="1164" spans="1:2">
      <c r="A1164" s="638"/>
      <c r="B1164" s="638"/>
    </row>
    <row r="1165" spans="1:2">
      <c r="A1165" s="638"/>
      <c r="B1165" s="638"/>
    </row>
    <row r="1166" spans="1:2">
      <c r="A1166" s="638"/>
      <c r="B1166" s="638"/>
    </row>
    <row r="1167" spans="1:2">
      <c r="A1167" s="638"/>
      <c r="B1167" s="638"/>
    </row>
    <row r="1168" spans="1:2">
      <c r="A1168" s="638"/>
      <c r="B1168" s="638"/>
    </row>
    <row r="1169" spans="1:2">
      <c r="A1169" s="638"/>
      <c r="B1169" s="638"/>
    </row>
    <row r="1170" spans="1:2">
      <c r="A1170" s="638"/>
      <c r="B1170" s="638"/>
    </row>
    <row r="1171" spans="1:2">
      <c r="A1171" s="638"/>
      <c r="B1171" s="638"/>
    </row>
    <row r="1172" spans="1:2">
      <c r="A1172" s="638"/>
      <c r="B1172" s="638"/>
    </row>
    <row r="1173" spans="1:2">
      <c r="A1173" s="638"/>
      <c r="B1173" s="638"/>
    </row>
    <row r="1174" spans="1:2">
      <c r="A1174" s="638"/>
      <c r="B1174" s="638"/>
    </row>
    <row r="1175" spans="1:2">
      <c r="A1175" s="638"/>
      <c r="B1175" s="638"/>
    </row>
    <row r="1176" spans="1:2">
      <c r="A1176" s="638"/>
      <c r="B1176" s="638"/>
    </row>
    <row r="1177" spans="1:2">
      <c r="A1177" s="638"/>
      <c r="B1177" s="638"/>
    </row>
    <row r="1178" spans="1:2">
      <c r="A1178" s="638"/>
      <c r="B1178" s="638"/>
    </row>
    <row r="1179" spans="1:2">
      <c r="A1179" s="638"/>
      <c r="B1179" s="638"/>
    </row>
    <row r="1180" spans="1:2">
      <c r="A1180" s="638"/>
      <c r="B1180" s="638"/>
    </row>
    <row r="1181" spans="1:2">
      <c r="A1181" s="638"/>
      <c r="B1181" s="638"/>
    </row>
    <row r="1182" spans="1:2">
      <c r="A1182" s="638"/>
      <c r="B1182" s="638"/>
    </row>
    <row r="1183" spans="1:2">
      <c r="A1183" s="638"/>
      <c r="B1183" s="638"/>
    </row>
    <row r="1184" spans="1:2">
      <c r="A1184" s="638"/>
      <c r="B1184" s="638"/>
    </row>
    <row r="1185" spans="1:2">
      <c r="A1185" s="638"/>
      <c r="B1185" s="638"/>
    </row>
    <row r="1186" spans="1:2">
      <c r="A1186" s="638"/>
      <c r="B1186" s="638"/>
    </row>
    <row r="1187" spans="1:2">
      <c r="A1187" s="638"/>
      <c r="B1187" s="638"/>
    </row>
    <row r="1188" spans="1:2">
      <c r="A1188" s="638"/>
      <c r="B1188" s="638"/>
    </row>
    <row r="1189" spans="1:2">
      <c r="A1189" s="638"/>
      <c r="B1189" s="638"/>
    </row>
    <row r="1190" spans="1:2">
      <c r="A1190" s="638"/>
      <c r="B1190" s="638"/>
    </row>
    <row r="1191" spans="1:2">
      <c r="A1191" s="638"/>
      <c r="B1191" s="638"/>
    </row>
    <row r="1192" spans="1:2">
      <c r="A1192" s="638"/>
      <c r="B1192" s="638"/>
    </row>
    <row r="1193" spans="1:2">
      <c r="A1193" s="638"/>
      <c r="B1193" s="638"/>
    </row>
    <row r="1194" spans="1:2">
      <c r="A1194" s="638"/>
      <c r="B1194" s="638"/>
    </row>
    <row r="1195" spans="1:2">
      <c r="A1195" s="638"/>
      <c r="B1195" s="638"/>
    </row>
    <row r="1196" spans="1:2">
      <c r="A1196" s="638"/>
      <c r="B1196" s="638"/>
    </row>
    <row r="1197" spans="1:2">
      <c r="A1197" s="638"/>
      <c r="B1197" s="638"/>
    </row>
    <row r="1198" spans="1:2">
      <c r="A1198" s="638"/>
      <c r="B1198" s="638"/>
    </row>
    <row r="1199" spans="1:2">
      <c r="A1199" s="638"/>
      <c r="B1199" s="638"/>
    </row>
    <row r="1200" spans="1:2">
      <c r="A1200" s="638"/>
      <c r="B1200" s="638"/>
    </row>
    <row r="1201" spans="1:2">
      <c r="A1201" s="638"/>
      <c r="B1201" s="638"/>
    </row>
    <row r="1202" spans="1:2">
      <c r="A1202" s="638"/>
      <c r="B1202" s="638"/>
    </row>
    <row r="1203" spans="1:2">
      <c r="A1203" s="638"/>
      <c r="B1203" s="638"/>
    </row>
    <row r="1204" spans="1:2">
      <c r="A1204" s="638"/>
      <c r="B1204" s="638"/>
    </row>
    <row r="1205" spans="1:2">
      <c r="A1205" s="638"/>
      <c r="B1205" s="638"/>
    </row>
    <row r="1206" spans="1:2">
      <c r="A1206" s="638"/>
      <c r="B1206" s="638"/>
    </row>
    <row r="1207" spans="1:2">
      <c r="A1207" s="638"/>
      <c r="B1207" s="638"/>
    </row>
    <row r="1208" spans="1:2">
      <c r="A1208" s="638"/>
      <c r="B1208" s="638"/>
    </row>
    <row r="1209" spans="1:2">
      <c r="A1209" s="638"/>
      <c r="B1209" s="638"/>
    </row>
    <row r="1210" spans="1:2">
      <c r="A1210" s="638"/>
      <c r="B1210" s="638"/>
    </row>
    <row r="1211" spans="1:2">
      <c r="A1211" s="638"/>
      <c r="B1211" s="638"/>
    </row>
    <row r="1212" spans="1:2">
      <c r="A1212" s="638"/>
      <c r="B1212" s="638"/>
    </row>
    <row r="1213" spans="1:2">
      <c r="A1213" s="638"/>
      <c r="B1213" s="638"/>
    </row>
    <row r="1214" spans="1:2">
      <c r="A1214" s="638"/>
      <c r="B1214" s="638"/>
    </row>
    <row r="1215" spans="1:2">
      <c r="A1215" s="638"/>
      <c r="B1215" s="638"/>
    </row>
    <row r="1216" spans="1:2">
      <c r="A1216" s="638"/>
      <c r="B1216" s="638"/>
    </row>
    <row r="1217" spans="1:2">
      <c r="A1217" s="638"/>
      <c r="B1217" s="638"/>
    </row>
    <row r="1218" spans="1:2">
      <c r="A1218" s="638"/>
      <c r="B1218" s="638"/>
    </row>
    <row r="1219" spans="1:2">
      <c r="A1219" s="638"/>
      <c r="B1219" s="638"/>
    </row>
    <row r="1220" spans="1:2">
      <c r="A1220" s="638"/>
      <c r="B1220" s="638"/>
    </row>
    <row r="1221" spans="1:2">
      <c r="A1221" s="638"/>
      <c r="B1221" s="638"/>
    </row>
    <row r="1222" spans="1:2">
      <c r="A1222" s="638"/>
      <c r="B1222" s="638"/>
    </row>
    <row r="1223" spans="1:2">
      <c r="A1223" s="638"/>
      <c r="B1223" s="638"/>
    </row>
    <row r="1224" spans="1:2">
      <c r="A1224" s="638"/>
      <c r="B1224" s="638"/>
    </row>
    <row r="1225" spans="1:2">
      <c r="A1225" s="638"/>
      <c r="B1225" s="638"/>
    </row>
    <row r="1226" spans="1:2">
      <c r="A1226" s="638"/>
      <c r="B1226" s="638"/>
    </row>
    <row r="1227" spans="1:2">
      <c r="A1227" s="638"/>
      <c r="B1227" s="638"/>
    </row>
    <row r="1228" spans="1:2">
      <c r="A1228" s="638"/>
      <c r="B1228" s="638"/>
    </row>
    <row r="1229" spans="1:2">
      <c r="A1229" s="638"/>
      <c r="B1229" s="638"/>
    </row>
    <row r="1230" spans="1:2">
      <c r="A1230" s="638"/>
      <c r="B1230" s="638"/>
    </row>
    <row r="1231" spans="1:2">
      <c r="A1231" s="638"/>
      <c r="B1231" s="638"/>
    </row>
    <row r="1232" spans="1:2">
      <c r="A1232" s="638"/>
      <c r="B1232" s="638"/>
    </row>
    <row r="1233" spans="1:2">
      <c r="A1233" s="638"/>
      <c r="B1233" s="638"/>
    </row>
    <row r="1234" spans="1:2">
      <c r="A1234" s="638"/>
      <c r="B1234" s="638"/>
    </row>
    <row r="1235" spans="1:2">
      <c r="A1235" s="638"/>
      <c r="B1235" s="638"/>
    </row>
    <row r="1236" spans="1:2">
      <c r="A1236" s="638"/>
      <c r="B1236" s="638"/>
    </row>
    <row r="1237" spans="1:2">
      <c r="A1237" s="638"/>
      <c r="B1237" s="638"/>
    </row>
    <row r="1238" spans="1:2">
      <c r="A1238" s="638"/>
      <c r="B1238" s="638"/>
    </row>
    <row r="1239" spans="1:2">
      <c r="A1239" s="638"/>
      <c r="B1239" s="638"/>
    </row>
    <row r="1240" spans="1:2">
      <c r="A1240" s="638"/>
      <c r="B1240" s="638"/>
    </row>
    <row r="1241" spans="1:2">
      <c r="A1241" s="638"/>
      <c r="B1241" s="638"/>
    </row>
    <row r="1242" spans="1:2">
      <c r="A1242" s="638"/>
      <c r="B1242" s="638"/>
    </row>
    <row r="1243" spans="1:2">
      <c r="A1243" s="638"/>
      <c r="B1243" s="638"/>
    </row>
    <row r="1244" spans="1:2">
      <c r="A1244" s="638"/>
      <c r="B1244" s="638"/>
    </row>
    <row r="1245" spans="1:2">
      <c r="A1245" s="638"/>
      <c r="B1245" s="638"/>
    </row>
    <row r="1246" spans="1:2">
      <c r="A1246" s="638"/>
      <c r="B1246" s="638"/>
    </row>
    <row r="1247" spans="1:2">
      <c r="A1247" s="638"/>
      <c r="B1247" s="638"/>
    </row>
    <row r="1248" spans="1:2">
      <c r="A1248" s="638"/>
      <c r="B1248" s="638"/>
    </row>
    <row r="1249" spans="1:2">
      <c r="A1249" s="638"/>
      <c r="B1249" s="638"/>
    </row>
    <row r="1250" spans="1:2">
      <c r="A1250" s="638"/>
      <c r="B1250" s="638"/>
    </row>
    <row r="1251" spans="1:2">
      <c r="A1251" s="638"/>
      <c r="B1251" s="638"/>
    </row>
    <row r="1252" spans="1:2">
      <c r="A1252" s="638"/>
      <c r="B1252" s="638"/>
    </row>
    <row r="1253" spans="1:2">
      <c r="A1253" s="638"/>
      <c r="B1253" s="638"/>
    </row>
    <row r="1254" spans="1:2">
      <c r="A1254" s="638"/>
      <c r="B1254" s="638"/>
    </row>
    <row r="1255" spans="1:2">
      <c r="A1255" s="638"/>
      <c r="B1255" s="638"/>
    </row>
    <row r="1256" spans="1:2">
      <c r="A1256" s="638"/>
      <c r="B1256" s="638"/>
    </row>
    <row r="1257" spans="1:2">
      <c r="A1257" s="638"/>
      <c r="B1257" s="638"/>
    </row>
    <row r="1258" spans="1:2">
      <c r="A1258" s="638"/>
      <c r="B1258" s="638"/>
    </row>
    <row r="1259" spans="1:2">
      <c r="A1259" s="638"/>
      <c r="B1259" s="638"/>
    </row>
    <row r="1260" spans="1:2">
      <c r="A1260" s="638"/>
      <c r="B1260" s="638"/>
    </row>
    <row r="1261" spans="1:2">
      <c r="A1261" s="638"/>
      <c r="B1261" s="638"/>
    </row>
    <row r="1262" spans="1:2">
      <c r="A1262" s="638"/>
      <c r="B1262" s="638"/>
    </row>
    <row r="1263" spans="1:2">
      <c r="A1263" s="638"/>
      <c r="B1263" s="638"/>
    </row>
    <row r="1264" spans="1:2">
      <c r="A1264" s="638"/>
      <c r="B1264" s="638"/>
    </row>
    <row r="1265" spans="1:2">
      <c r="A1265" s="638"/>
      <c r="B1265" s="638"/>
    </row>
    <row r="1266" spans="1:2">
      <c r="A1266" s="638"/>
      <c r="B1266" s="638"/>
    </row>
    <row r="1267" spans="1:2">
      <c r="A1267" s="638"/>
      <c r="B1267" s="638"/>
    </row>
    <row r="1268" spans="1:2">
      <c r="A1268" s="638"/>
      <c r="B1268" s="638"/>
    </row>
    <row r="1269" spans="1:2">
      <c r="A1269" s="638"/>
      <c r="B1269" s="638"/>
    </row>
    <row r="1270" spans="1:2">
      <c r="A1270" s="638"/>
      <c r="B1270" s="638"/>
    </row>
    <row r="1271" spans="1:2">
      <c r="A1271" s="638"/>
      <c r="B1271" s="638"/>
    </row>
    <row r="1272" spans="1:2">
      <c r="A1272" s="638"/>
      <c r="B1272" s="638"/>
    </row>
    <row r="1273" spans="1:2">
      <c r="A1273" s="638"/>
      <c r="B1273" s="638"/>
    </row>
    <row r="1274" spans="1:2">
      <c r="A1274" s="638"/>
      <c r="B1274" s="638"/>
    </row>
    <row r="1275" spans="1:2">
      <c r="A1275" s="638"/>
      <c r="B1275" s="638"/>
    </row>
    <row r="1276" spans="1:2">
      <c r="A1276" s="638"/>
      <c r="B1276" s="638"/>
    </row>
    <row r="1277" spans="1:2">
      <c r="A1277" s="638"/>
      <c r="B1277" s="638"/>
    </row>
    <row r="1278" spans="1:2">
      <c r="A1278" s="638"/>
      <c r="B1278" s="638"/>
    </row>
    <row r="1279" spans="1:2">
      <c r="A1279" s="638"/>
      <c r="B1279" s="638"/>
    </row>
    <row r="1280" spans="1:2">
      <c r="A1280" s="638"/>
      <c r="B1280" s="638"/>
    </row>
    <row r="1281" spans="1:2">
      <c r="A1281" s="638"/>
      <c r="B1281" s="638"/>
    </row>
    <row r="1282" spans="1:2">
      <c r="A1282" s="638"/>
      <c r="B1282" s="638"/>
    </row>
    <row r="1283" spans="1:2">
      <c r="A1283" s="638"/>
      <c r="B1283" s="638"/>
    </row>
    <row r="1284" spans="1:2">
      <c r="A1284" s="638"/>
      <c r="B1284" s="638"/>
    </row>
    <row r="1285" spans="1:2">
      <c r="A1285" s="638"/>
      <c r="B1285" s="638"/>
    </row>
    <row r="1286" spans="1:2">
      <c r="A1286" s="638"/>
      <c r="B1286" s="638"/>
    </row>
    <row r="1287" spans="1:2">
      <c r="A1287" s="638"/>
      <c r="B1287" s="638"/>
    </row>
    <row r="1288" spans="1:2">
      <c r="A1288" s="638"/>
      <c r="B1288" s="638"/>
    </row>
    <row r="1289" spans="1:2">
      <c r="A1289" s="638"/>
      <c r="B1289" s="638"/>
    </row>
    <row r="1290" spans="1:2">
      <c r="A1290" s="638"/>
      <c r="B1290" s="638"/>
    </row>
    <row r="1291" spans="1:2">
      <c r="A1291" s="638"/>
      <c r="B1291" s="638"/>
    </row>
    <row r="1292" spans="1:2">
      <c r="A1292" s="638"/>
      <c r="B1292" s="638"/>
    </row>
    <row r="1293" spans="1:2">
      <c r="A1293" s="638"/>
      <c r="B1293" s="638"/>
    </row>
    <row r="1294" spans="1:2">
      <c r="A1294" s="638"/>
      <c r="B1294" s="638"/>
    </row>
    <row r="1295" spans="1:2">
      <c r="A1295" s="638"/>
      <c r="B1295" s="638"/>
    </row>
    <row r="1296" spans="1:2">
      <c r="A1296" s="638"/>
      <c r="B1296" s="638"/>
    </row>
    <row r="1297" spans="1:2">
      <c r="A1297" s="638"/>
      <c r="B1297" s="638"/>
    </row>
    <row r="1298" spans="1:2">
      <c r="A1298" s="638"/>
      <c r="B1298" s="638"/>
    </row>
    <row r="1299" spans="1:2">
      <c r="A1299" s="638"/>
      <c r="B1299" s="638"/>
    </row>
    <row r="1300" spans="1:2">
      <c r="A1300" s="638"/>
      <c r="B1300" s="638"/>
    </row>
    <row r="1301" spans="1:2">
      <c r="A1301" s="638"/>
      <c r="B1301" s="638"/>
    </row>
    <row r="1302" spans="1:2">
      <c r="A1302" s="638"/>
      <c r="B1302" s="638"/>
    </row>
    <row r="1303" spans="1:2">
      <c r="A1303" s="638"/>
      <c r="B1303" s="638"/>
    </row>
    <row r="1304" spans="1:2">
      <c r="A1304" s="638"/>
      <c r="B1304" s="638"/>
    </row>
    <row r="1305" spans="1:2">
      <c r="A1305" s="638"/>
      <c r="B1305" s="638"/>
    </row>
    <row r="1306" spans="1:2">
      <c r="A1306" s="638"/>
      <c r="B1306" s="638"/>
    </row>
    <row r="1307" spans="1:2">
      <c r="A1307" s="638"/>
      <c r="B1307" s="638"/>
    </row>
    <row r="1308" spans="1:2">
      <c r="A1308" s="638"/>
      <c r="B1308" s="638"/>
    </row>
    <row r="1309" spans="1:2">
      <c r="A1309" s="638"/>
      <c r="B1309" s="638"/>
    </row>
    <row r="1310" spans="1:2">
      <c r="A1310" s="638"/>
      <c r="B1310" s="638"/>
    </row>
    <row r="1311" spans="1:2">
      <c r="A1311" s="638"/>
      <c r="B1311" s="638"/>
    </row>
    <row r="1312" spans="1:2">
      <c r="A1312" s="638"/>
      <c r="B1312" s="638"/>
    </row>
    <row r="1313" spans="1:2">
      <c r="A1313" s="638"/>
      <c r="B1313" s="638"/>
    </row>
    <row r="1314" spans="1:2">
      <c r="A1314" s="638"/>
      <c r="B1314" s="638"/>
    </row>
    <row r="1315" spans="1:2">
      <c r="A1315" s="638"/>
      <c r="B1315" s="638"/>
    </row>
    <row r="1316" spans="1:2">
      <c r="A1316" s="638"/>
      <c r="B1316" s="638"/>
    </row>
    <row r="1317" spans="1:2">
      <c r="A1317" s="638"/>
      <c r="B1317" s="638"/>
    </row>
    <row r="1318" spans="1:2">
      <c r="A1318" s="638"/>
      <c r="B1318" s="638"/>
    </row>
    <row r="1319" spans="1:2">
      <c r="A1319" s="638"/>
      <c r="B1319" s="638"/>
    </row>
    <row r="1320" spans="1:2">
      <c r="A1320" s="638"/>
      <c r="B1320" s="638"/>
    </row>
    <row r="1321" spans="1:2">
      <c r="A1321" s="638"/>
      <c r="B1321" s="638"/>
    </row>
    <row r="1322" spans="1:2">
      <c r="A1322" s="638"/>
      <c r="B1322" s="638"/>
    </row>
    <row r="1323" spans="1:2">
      <c r="A1323" s="638"/>
      <c r="B1323" s="638"/>
    </row>
    <row r="1324" spans="1:2">
      <c r="A1324" s="638"/>
      <c r="B1324" s="638"/>
    </row>
    <row r="1325" spans="1:2">
      <c r="A1325" s="638"/>
      <c r="B1325" s="638"/>
    </row>
    <row r="1326" spans="1:2">
      <c r="A1326" s="638"/>
      <c r="B1326" s="638"/>
    </row>
    <row r="1327" spans="1:2">
      <c r="A1327" s="638"/>
      <c r="B1327" s="638"/>
    </row>
    <row r="1328" spans="1:2">
      <c r="A1328" s="638"/>
      <c r="B1328" s="638"/>
    </row>
    <row r="1329" spans="1:2">
      <c r="A1329" s="638"/>
      <c r="B1329" s="638"/>
    </row>
    <row r="1330" spans="1:2">
      <c r="A1330" s="638"/>
      <c r="B1330" s="638"/>
    </row>
    <row r="1331" spans="1:2">
      <c r="A1331" s="638"/>
      <c r="B1331" s="638"/>
    </row>
    <row r="1332" spans="1:2">
      <c r="A1332" s="638"/>
      <c r="B1332" s="638"/>
    </row>
    <row r="1333" spans="1:2">
      <c r="A1333" s="638"/>
      <c r="B1333" s="638"/>
    </row>
    <row r="1334" spans="1:2">
      <c r="A1334" s="638"/>
      <c r="B1334" s="638"/>
    </row>
    <row r="1335" spans="1:2">
      <c r="A1335" s="638"/>
      <c r="B1335" s="638"/>
    </row>
    <row r="1336" spans="1:2">
      <c r="A1336" s="638"/>
      <c r="B1336" s="638"/>
    </row>
    <row r="1337" spans="1:2">
      <c r="A1337" s="638"/>
      <c r="B1337" s="638"/>
    </row>
    <row r="1338" spans="1:2">
      <c r="A1338" s="638"/>
      <c r="B1338" s="638"/>
    </row>
    <row r="1339" spans="1:2">
      <c r="A1339" s="638"/>
      <c r="B1339" s="638"/>
    </row>
    <row r="1340" spans="1:2">
      <c r="A1340" s="638"/>
      <c r="B1340" s="638"/>
    </row>
    <row r="1341" spans="1:2">
      <c r="A1341" s="638"/>
      <c r="B1341" s="638"/>
    </row>
    <row r="1342" spans="1:2">
      <c r="A1342" s="638"/>
      <c r="B1342" s="638"/>
    </row>
    <row r="1343" spans="1:2">
      <c r="A1343" s="638"/>
      <c r="B1343" s="638"/>
    </row>
    <row r="1344" spans="1:2">
      <c r="A1344" s="638"/>
      <c r="B1344" s="638"/>
    </row>
    <row r="1345" spans="1:2">
      <c r="A1345" s="638"/>
      <c r="B1345" s="638"/>
    </row>
    <row r="1346" spans="1:2">
      <c r="A1346" s="638"/>
      <c r="B1346" s="638"/>
    </row>
    <row r="1347" spans="1:2">
      <c r="A1347" s="638"/>
      <c r="B1347" s="638"/>
    </row>
    <row r="1348" spans="1:2">
      <c r="A1348" s="638"/>
      <c r="B1348" s="638"/>
    </row>
    <row r="1349" spans="1:2">
      <c r="A1349" s="638"/>
      <c r="B1349" s="638"/>
    </row>
    <row r="1350" spans="1:2">
      <c r="A1350" s="638"/>
      <c r="B1350" s="638"/>
    </row>
    <row r="1351" spans="1:2">
      <c r="A1351" s="638"/>
      <c r="B1351" s="638"/>
    </row>
    <row r="1352" spans="1:2">
      <c r="A1352" s="638"/>
      <c r="B1352" s="638"/>
    </row>
    <row r="1353" spans="1:2">
      <c r="A1353" s="638"/>
      <c r="B1353" s="638"/>
    </row>
    <row r="1354" spans="1:2">
      <c r="A1354" s="638"/>
      <c r="B1354" s="638"/>
    </row>
    <row r="1355" spans="1:2">
      <c r="A1355" s="638"/>
      <c r="B1355" s="638"/>
    </row>
    <row r="1356" spans="1:2">
      <c r="A1356" s="638"/>
      <c r="B1356" s="638"/>
    </row>
    <row r="1357" spans="1:2">
      <c r="A1357" s="638"/>
      <c r="B1357" s="638"/>
    </row>
    <row r="1358" spans="1:2">
      <c r="A1358" s="638"/>
      <c r="B1358" s="638"/>
    </row>
    <row r="1359" spans="1:2">
      <c r="A1359" s="638"/>
      <c r="B1359" s="638"/>
    </row>
    <row r="1360" spans="1:2">
      <c r="A1360" s="638"/>
      <c r="B1360" s="638"/>
    </row>
    <row r="1361" spans="1:2">
      <c r="A1361" s="638"/>
      <c r="B1361" s="638"/>
    </row>
    <row r="1362" spans="1:2">
      <c r="A1362" s="638"/>
      <c r="B1362" s="638"/>
    </row>
    <row r="1363" spans="1:2">
      <c r="A1363" s="638"/>
      <c r="B1363" s="638"/>
    </row>
    <row r="1364" spans="1:2">
      <c r="A1364" s="638"/>
      <c r="B1364" s="638"/>
    </row>
    <row r="1365" spans="1:2">
      <c r="A1365" s="638"/>
      <c r="B1365" s="638"/>
    </row>
    <row r="1366" spans="1:2">
      <c r="A1366" s="638"/>
      <c r="B1366" s="638"/>
    </row>
    <row r="1367" spans="1:2">
      <c r="A1367" s="638"/>
      <c r="B1367" s="638"/>
    </row>
    <row r="1368" spans="1:2">
      <c r="A1368" s="638"/>
      <c r="B1368" s="638"/>
    </row>
    <row r="1369" spans="1:2">
      <c r="A1369" s="638"/>
      <c r="B1369" s="638"/>
    </row>
    <row r="1370" spans="1:2">
      <c r="A1370" s="638"/>
      <c r="B1370" s="638"/>
    </row>
    <row r="1371" spans="1:2">
      <c r="A1371" s="638"/>
      <c r="B1371" s="638"/>
    </row>
    <row r="1372" spans="1:2">
      <c r="A1372" s="638"/>
      <c r="B1372" s="638"/>
    </row>
    <row r="1373" spans="1:2">
      <c r="A1373" s="638"/>
      <c r="B1373" s="638"/>
    </row>
    <row r="1374" spans="1:2">
      <c r="A1374" s="638"/>
      <c r="B1374" s="638"/>
    </row>
    <row r="1375" spans="1:2">
      <c r="A1375" s="638"/>
      <c r="B1375" s="638"/>
    </row>
    <row r="1376" spans="1:2">
      <c r="A1376" s="638"/>
      <c r="B1376" s="638"/>
    </row>
    <row r="1377" spans="1:2">
      <c r="A1377" s="638"/>
      <c r="B1377" s="638"/>
    </row>
    <row r="1378" spans="1:2">
      <c r="A1378" s="638"/>
      <c r="B1378" s="638"/>
    </row>
    <row r="1379" spans="1:2">
      <c r="A1379" s="638"/>
      <c r="B1379" s="638"/>
    </row>
    <row r="1380" spans="1:2">
      <c r="A1380" s="638"/>
      <c r="B1380" s="638"/>
    </row>
    <row r="1381" spans="1:2">
      <c r="A1381" s="638"/>
      <c r="B1381" s="638"/>
    </row>
    <row r="1382" spans="1:2">
      <c r="A1382" s="638"/>
      <c r="B1382" s="638"/>
    </row>
    <row r="1383" spans="1:2">
      <c r="A1383" s="638"/>
      <c r="B1383" s="638"/>
    </row>
    <row r="1384" spans="1:2">
      <c r="A1384" s="638"/>
      <c r="B1384" s="638"/>
    </row>
    <row r="1385" spans="1:2">
      <c r="A1385" s="638"/>
      <c r="B1385" s="638"/>
    </row>
    <row r="1386" spans="1:2">
      <c r="A1386" s="638"/>
      <c r="B1386" s="638"/>
    </row>
    <row r="1387" spans="1:2">
      <c r="A1387" s="638"/>
      <c r="B1387" s="638"/>
    </row>
    <row r="1388" spans="1:2">
      <c r="A1388" s="638"/>
      <c r="B1388" s="638"/>
    </row>
    <row r="1389" spans="1:2">
      <c r="A1389" s="638"/>
      <c r="B1389" s="638"/>
    </row>
    <row r="1390" spans="1:2">
      <c r="A1390" s="638"/>
      <c r="B1390" s="638"/>
    </row>
    <row r="1391" spans="1:2">
      <c r="A1391" s="638"/>
      <c r="B1391" s="638"/>
    </row>
    <row r="1392" spans="1:2">
      <c r="A1392" s="638"/>
      <c r="B1392" s="638"/>
    </row>
    <row r="1393" spans="1:2">
      <c r="A1393" s="638"/>
      <c r="B1393" s="638"/>
    </row>
    <row r="1394" spans="1:2">
      <c r="A1394" s="638"/>
      <c r="B1394" s="638"/>
    </row>
    <row r="1395" spans="1:2">
      <c r="A1395" s="638"/>
      <c r="B1395" s="638"/>
    </row>
    <row r="1396" spans="1:2">
      <c r="A1396" s="638"/>
      <c r="B1396" s="638"/>
    </row>
    <row r="1397" spans="1:2">
      <c r="A1397" s="638"/>
      <c r="B1397" s="638"/>
    </row>
    <row r="1398" spans="1:2">
      <c r="A1398" s="638"/>
      <c r="B1398" s="638"/>
    </row>
    <row r="1399" spans="1:2">
      <c r="A1399" s="638"/>
      <c r="B1399" s="638"/>
    </row>
    <row r="1400" spans="1:2">
      <c r="A1400" s="638"/>
      <c r="B1400" s="638"/>
    </row>
    <row r="1401" spans="1:2">
      <c r="A1401" s="638"/>
      <c r="B1401" s="638"/>
    </row>
    <row r="1402" spans="1:2">
      <c r="A1402" s="638"/>
      <c r="B1402" s="638"/>
    </row>
    <row r="1403" spans="1:2">
      <c r="A1403" s="638"/>
      <c r="B1403" s="638"/>
    </row>
    <row r="1404" spans="1:2">
      <c r="A1404" s="638"/>
      <c r="B1404" s="638"/>
    </row>
    <row r="1405" spans="1:2">
      <c r="A1405" s="638"/>
      <c r="B1405" s="638"/>
    </row>
    <row r="1406" spans="1:2">
      <c r="A1406" s="638"/>
      <c r="B1406" s="638"/>
    </row>
    <row r="1407" spans="1:2">
      <c r="A1407" s="638"/>
      <c r="B1407" s="638"/>
    </row>
    <row r="1408" spans="1:2">
      <c r="A1408" s="638"/>
      <c r="B1408" s="638"/>
    </row>
    <row r="1409" spans="1:2">
      <c r="A1409" s="638"/>
      <c r="B1409" s="638"/>
    </row>
    <row r="1410" spans="1:2">
      <c r="A1410" s="638"/>
      <c r="B1410" s="638"/>
    </row>
    <row r="1411" spans="1:2">
      <c r="A1411" s="638"/>
      <c r="B1411" s="638"/>
    </row>
    <row r="1412" spans="1:2">
      <c r="A1412" s="638"/>
      <c r="B1412" s="638"/>
    </row>
    <row r="1413" spans="1:2">
      <c r="A1413" s="638"/>
      <c r="B1413" s="638"/>
    </row>
    <row r="1414" spans="1:2">
      <c r="A1414" s="638"/>
      <c r="B1414" s="638"/>
    </row>
    <row r="1415" spans="1:2">
      <c r="A1415" s="638"/>
      <c r="B1415" s="638"/>
    </row>
    <row r="1416" spans="1:2">
      <c r="A1416" s="638"/>
      <c r="B1416" s="638"/>
    </row>
    <row r="1417" spans="1:2">
      <c r="A1417" s="638"/>
      <c r="B1417" s="638"/>
    </row>
    <row r="1418" spans="1:2">
      <c r="A1418" s="638"/>
      <c r="B1418" s="638"/>
    </row>
    <row r="1419" spans="1:2">
      <c r="A1419" s="638"/>
      <c r="B1419" s="638"/>
    </row>
    <row r="1420" spans="1:2">
      <c r="A1420" s="638"/>
      <c r="B1420" s="638"/>
    </row>
    <row r="1421" spans="1:2">
      <c r="A1421" s="638"/>
      <c r="B1421" s="638"/>
    </row>
    <row r="1422" spans="1:2">
      <c r="A1422" s="638"/>
      <c r="B1422" s="638"/>
    </row>
    <row r="1423" spans="1:2">
      <c r="A1423" s="638"/>
      <c r="B1423" s="638"/>
    </row>
    <row r="1424" spans="1:2">
      <c r="A1424" s="638"/>
      <c r="B1424" s="638"/>
    </row>
    <row r="1425" spans="1:2">
      <c r="A1425" s="638"/>
      <c r="B1425" s="638"/>
    </row>
    <row r="1426" spans="1:2">
      <c r="A1426" s="638"/>
      <c r="B1426" s="638"/>
    </row>
    <row r="1427" spans="1:2">
      <c r="A1427" s="638"/>
      <c r="B1427" s="638"/>
    </row>
    <row r="1428" spans="1:2">
      <c r="A1428" s="638"/>
      <c r="B1428" s="638"/>
    </row>
    <row r="1429" spans="1:2">
      <c r="A1429" s="638"/>
      <c r="B1429" s="638"/>
    </row>
    <row r="1430" spans="1:2">
      <c r="A1430" s="638"/>
      <c r="B1430" s="638"/>
    </row>
    <row r="1431" spans="1:2">
      <c r="A1431" s="638"/>
      <c r="B1431" s="638"/>
    </row>
    <row r="1432" spans="1:2">
      <c r="A1432" s="638"/>
      <c r="B1432" s="638"/>
    </row>
    <row r="1433" spans="1:2">
      <c r="A1433" s="638"/>
      <c r="B1433" s="638"/>
    </row>
    <row r="1434" spans="1:2">
      <c r="A1434" s="638"/>
      <c r="B1434" s="638"/>
    </row>
    <row r="1435" spans="1:2">
      <c r="A1435" s="638"/>
      <c r="B1435" s="638"/>
    </row>
    <row r="1436" spans="1:2">
      <c r="A1436" s="638"/>
      <c r="B1436" s="638"/>
    </row>
    <row r="1437" spans="1:2">
      <c r="A1437" s="638"/>
      <c r="B1437" s="638"/>
    </row>
    <row r="1438" spans="1:2">
      <c r="A1438" s="638"/>
      <c r="B1438" s="638"/>
    </row>
    <row r="1439" spans="1:2">
      <c r="A1439" s="638"/>
      <c r="B1439" s="638"/>
    </row>
    <row r="1440" spans="1:2">
      <c r="A1440" s="638"/>
      <c r="B1440" s="638"/>
    </row>
    <row r="1441" spans="1:2">
      <c r="A1441" s="638"/>
      <c r="B1441" s="638"/>
    </row>
    <row r="1442" spans="1:2">
      <c r="A1442" s="638"/>
      <c r="B1442" s="638"/>
    </row>
    <row r="1443" spans="1:2">
      <c r="A1443" s="638"/>
      <c r="B1443" s="638"/>
    </row>
    <row r="1444" spans="1:2">
      <c r="A1444" s="638"/>
      <c r="B1444" s="638"/>
    </row>
    <row r="1445" spans="1:2">
      <c r="A1445" s="638"/>
      <c r="B1445" s="638"/>
    </row>
    <row r="1446" spans="1:2">
      <c r="A1446" s="638"/>
      <c r="B1446" s="638"/>
    </row>
    <row r="1447" spans="1:2">
      <c r="A1447" s="638"/>
      <c r="B1447" s="638"/>
    </row>
    <row r="1448" spans="1:2">
      <c r="A1448" s="638"/>
      <c r="B1448" s="638"/>
    </row>
    <row r="1449" spans="1:2">
      <c r="A1449" s="638"/>
      <c r="B1449" s="638"/>
    </row>
    <row r="1450" spans="1:2">
      <c r="A1450" s="638"/>
      <c r="B1450" s="638"/>
    </row>
    <row r="1451" spans="1:2">
      <c r="A1451" s="638"/>
      <c r="B1451" s="638"/>
    </row>
    <row r="1452" spans="1:2">
      <c r="A1452" s="638"/>
      <c r="B1452" s="638"/>
    </row>
    <row r="1453" spans="1:2">
      <c r="A1453" s="638"/>
      <c r="B1453" s="638"/>
    </row>
    <row r="1454" spans="1:2">
      <c r="A1454" s="638"/>
      <c r="B1454" s="638"/>
    </row>
    <row r="1455" spans="1:2">
      <c r="A1455" s="638"/>
      <c r="B1455" s="638"/>
    </row>
    <row r="1456" spans="1:2">
      <c r="A1456" s="638"/>
      <c r="B1456" s="638"/>
    </row>
    <row r="1457" spans="1:2">
      <c r="A1457" s="638"/>
      <c r="B1457" s="638"/>
    </row>
    <row r="1458" spans="1:2">
      <c r="A1458" s="638"/>
      <c r="B1458" s="638"/>
    </row>
    <row r="1459" spans="1:2">
      <c r="A1459" s="638"/>
      <c r="B1459" s="638"/>
    </row>
    <row r="1460" spans="1:2">
      <c r="A1460" s="638"/>
      <c r="B1460" s="638"/>
    </row>
    <row r="1461" spans="1:2">
      <c r="A1461" s="638"/>
      <c r="B1461" s="638"/>
    </row>
    <row r="1462" spans="1:2">
      <c r="A1462" s="638"/>
      <c r="B1462" s="638"/>
    </row>
    <row r="1463" spans="1:2">
      <c r="A1463" s="638"/>
      <c r="B1463" s="638"/>
    </row>
    <row r="1464" spans="1:2">
      <c r="A1464" s="638"/>
      <c r="B1464" s="638"/>
    </row>
    <row r="1465" spans="1:2">
      <c r="A1465" s="638"/>
      <c r="B1465" s="638"/>
    </row>
    <row r="1466" spans="1:2">
      <c r="A1466" s="638"/>
      <c r="B1466" s="638"/>
    </row>
    <row r="1467" spans="1:2">
      <c r="A1467" s="638"/>
      <c r="B1467" s="638"/>
    </row>
    <row r="1468" spans="1:2">
      <c r="A1468" s="638"/>
      <c r="B1468" s="638"/>
    </row>
    <row r="1469" spans="1:2">
      <c r="A1469" s="638"/>
      <c r="B1469" s="638"/>
    </row>
    <row r="1470" spans="1:2">
      <c r="A1470" s="638"/>
      <c r="B1470" s="638"/>
    </row>
    <row r="1471" spans="1:2">
      <c r="A1471" s="638"/>
      <c r="B1471" s="638"/>
    </row>
    <row r="1472" spans="1:2">
      <c r="A1472" s="638"/>
      <c r="B1472" s="638"/>
    </row>
    <row r="1473" spans="1:2">
      <c r="A1473" s="638"/>
      <c r="B1473" s="638"/>
    </row>
    <row r="1474" spans="1:2">
      <c r="A1474" s="638"/>
      <c r="B1474" s="638"/>
    </row>
    <row r="1475" spans="1:2">
      <c r="A1475" s="638"/>
      <c r="B1475" s="638"/>
    </row>
    <row r="1476" spans="1:2">
      <c r="A1476" s="638"/>
      <c r="B1476" s="638"/>
    </row>
    <row r="1477" spans="1:2">
      <c r="A1477" s="638"/>
      <c r="B1477" s="638"/>
    </row>
    <row r="1478" spans="1:2">
      <c r="A1478" s="638"/>
      <c r="B1478" s="638"/>
    </row>
    <row r="1479" spans="1:2">
      <c r="A1479" s="638"/>
      <c r="B1479" s="638"/>
    </row>
    <row r="1480" spans="1:2">
      <c r="A1480" s="638"/>
      <c r="B1480" s="638"/>
    </row>
    <row r="1481" spans="1:2">
      <c r="A1481" s="638"/>
      <c r="B1481" s="638"/>
    </row>
    <row r="1482" spans="1:2">
      <c r="A1482" s="638"/>
      <c r="B1482" s="638"/>
    </row>
    <row r="1483" spans="1:2">
      <c r="A1483" s="638"/>
      <c r="B1483" s="638"/>
    </row>
    <row r="1484" spans="1:2">
      <c r="A1484" s="638"/>
      <c r="B1484" s="638"/>
    </row>
    <row r="1485" spans="1:2">
      <c r="A1485" s="638"/>
      <c r="B1485" s="638"/>
    </row>
    <row r="1486" spans="1:2">
      <c r="A1486" s="638"/>
      <c r="B1486" s="638"/>
    </row>
    <row r="1487" spans="1:2">
      <c r="A1487" s="638"/>
      <c r="B1487" s="638"/>
    </row>
    <row r="1488" spans="1:2">
      <c r="A1488" s="638"/>
      <c r="B1488" s="638"/>
    </row>
    <row r="1489" spans="1:2">
      <c r="A1489" s="638"/>
      <c r="B1489" s="638"/>
    </row>
    <row r="1490" spans="1:2">
      <c r="A1490" s="638"/>
      <c r="B1490" s="638"/>
    </row>
    <row r="1491" spans="1:2">
      <c r="A1491" s="638"/>
      <c r="B1491" s="638"/>
    </row>
    <row r="1492" spans="1:2">
      <c r="A1492" s="638"/>
      <c r="B1492" s="638"/>
    </row>
    <row r="1493" spans="1:2">
      <c r="A1493" s="638"/>
      <c r="B1493" s="638"/>
    </row>
    <row r="1494" spans="1:2">
      <c r="A1494" s="638"/>
      <c r="B1494" s="638"/>
    </row>
    <row r="1495" spans="1:2">
      <c r="A1495" s="638"/>
      <c r="B1495" s="638"/>
    </row>
    <row r="1496" spans="1:2">
      <c r="A1496" s="638"/>
      <c r="B1496" s="638"/>
    </row>
    <row r="1497" spans="1:2">
      <c r="A1497" s="638"/>
      <c r="B1497" s="638"/>
    </row>
    <row r="1498" spans="1:2">
      <c r="A1498" s="638"/>
      <c r="B1498" s="638"/>
    </row>
    <row r="1499" spans="1:2">
      <c r="A1499" s="638"/>
      <c r="B1499" s="638"/>
    </row>
    <row r="1500" spans="1:2">
      <c r="A1500" s="638"/>
      <c r="B1500" s="638"/>
    </row>
    <row r="1501" spans="1:2">
      <c r="A1501" s="638"/>
      <c r="B1501" s="638"/>
    </row>
    <row r="1502" spans="1:2">
      <c r="A1502" s="638"/>
      <c r="B1502" s="638"/>
    </row>
    <row r="1503" spans="1:2">
      <c r="A1503" s="638"/>
      <c r="B1503" s="638"/>
    </row>
    <row r="1504" spans="1:2">
      <c r="A1504" s="638"/>
      <c r="B1504" s="638"/>
    </row>
    <row r="1505" spans="1:2">
      <c r="A1505" s="638"/>
      <c r="B1505" s="638"/>
    </row>
    <row r="1506" spans="1:2">
      <c r="A1506" s="638"/>
      <c r="B1506" s="638"/>
    </row>
    <row r="1507" spans="1:2">
      <c r="A1507" s="638"/>
      <c r="B1507" s="638"/>
    </row>
    <row r="1508" spans="1:2">
      <c r="A1508" s="638"/>
      <c r="B1508" s="638"/>
    </row>
    <row r="1509" spans="1:2">
      <c r="A1509" s="638"/>
      <c r="B1509" s="638"/>
    </row>
    <row r="1510" spans="1:2">
      <c r="A1510" s="638"/>
      <c r="B1510" s="638"/>
    </row>
    <row r="1511" spans="1:2">
      <c r="A1511" s="638"/>
      <c r="B1511" s="638"/>
    </row>
    <row r="1512" spans="1:2">
      <c r="A1512" s="638"/>
      <c r="B1512" s="638"/>
    </row>
    <row r="1513" spans="1:2">
      <c r="A1513" s="638"/>
      <c r="B1513" s="638"/>
    </row>
    <row r="1514" spans="1:2">
      <c r="A1514" s="638"/>
      <c r="B1514" s="638"/>
    </row>
    <row r="1515" spans="1:2">
      <c r="A1515" s="638"/>
      <c r="B1515" s="638"/>
    </row>
    <row r="1516" spans="1:2">
      <c r="A1516" s="638"/>
      <c r="B1516" s="638"/>
    </row>
    <row r="1517" spans="1:2">
      <c r="A1517" s="638"/>
      <c r="B1517" s="638"/>
    </row>
    <row r="1518" spans="1:2">
      <c r="A1518" s="638"/>
      <c r="B1518" s="638"/>
    </row>
    <row r="1519" spans="1:2">
      <c r="A1519" s="638"/>
      <c r="B1519" s="638"/>
    </row>
    <row r="1520" spans="1:2">
      <c r="A1520" s="638"/>
      <c r="B1520" s="638"/>
    </row>
    <row r="1521" spans="1:2">
      <c r="A1521" s="638"/>
      <c r="B1521" s="638"/>
    </row>
    <row r="1522" spans="1:2">
      <c r="A1522" s="638"/>
      <c r="B1522" s="638"/>
    </row>
    <row r="1523" spans="1:2">
      <c r="A1523" s="638"/>
      <c r="B1523" s="638"/>
    </row>
    <row r="1524" spans="1:2">
      <c r="A1524" s="638"/>
      <c r="B1524" s="638"/>
    </row>
    <row r="1525" spans="1:2">
      <c r="A1525" s="638"/>
      <c r="B1525" s="638"/>
    </row>
    <row r="1526" spans="1:2">
      <c r="A1526" s="638"/>
      <c r="B1526" s="638"/>
    </row>
    <row r="1527" spans="1:2">
      <c r="A1527" s="638"/>
      <c r="B1527" s="638"/>
    </row>
    <row r="1528" spans="1:2">
      <c r="A1528" s="638"/>
      <c r="B1528" s="638"/>
    </row>
    <row r="1529" spans="1:2">
      <c r="A1529" s="638"/>
      <c r="B1529" s="638"/>
    </row>
    <row r="1530" spans="1:2">
      <c r="A1530" s="638"/>
      <c r="B1530" s="638"/>
    </row>
    <row r="1531" spans="1:2">
      <c r="A1531" s="638"/>
      <c r="B1531" s="638"/>
    </row>
    <row r="1532" spans="1:2">
      <c r="A1532" s="638"/>
      <c r="B1532" s="638"/>
    </row>
    <row r="1533" spans="1:2">
      <c r="A1533" s="638"/>
      <c r="B1533" s="638"/>
    </row>
    <row r="1534" spans="1:2">
      <c r="A1534" s="638"/>
      <c r="B1534" s="638"/>
    </row>
    <row r="1535" spans="1:2">
      <c r="A1535" s="638"/>
      <c r="B1535" s="638"/>
    </row>
    <row r="1536" spans="1:2">
      <c r="A1536" s="638"/>
      <c r="B1536" s="638"/>
    </row>
    <row r="1537" spans="1:2">
      <c r="A1537" s="638"/>
      <c r="B1537" s="638"/>
    </row>
    <row r="1538" spans="1:2">
      <c r="A1538" s="638"/>
      <c r="B1538" s="638"/>
    </row>
    <row r="1539" spans="1:2">
      <c r="A1539" s="638"/>
      <c r="B1539" s="638"/>
    </row>
    <row r="1540" spans="1:2">
      <c r="A1540" s="638"/>
      <c r="B1540" s="638"/>
    </row>
    <row r="1541" spans="1:2">
      <c r="A1541" s="638"/>
      <c r="B1541" s="638"/>
    </row>
    <row r="1542" spans="1:2">
      <c r="A1542" s="638"/>
      <c r="B1542" s="638"/>
    </row>
    <row r="1543" spans="1:2">
      <c r="A1543" s="638"/>
      <c r="B1543" s="638"/>
    </row>
    <row r="1544" spans="1:2">
      <c r="A1544" s="638"/>
      <c r="B1544" s="638"/>
    </row>
    <row r="1545" spans="1:2">
      <c r="A1545" s="638"/>
      <c r="B1545" s="638"/>
    </row>
    <row r="1546" spans="1:2">
      <c r="A1546" s="638"/>
      <c r="B1546" s="638"/>
    </row>
    <row r="1547" spans="1:2">
      <c r="A1547" s="638"/>
      <c r="B1547" s="638"/>
    </row>
    <row r="1548" spans="1:2">
      <c r="A1548" s="638"/>
      <c r="B1548" s="638"/>
    </row>
    <row r="1549" spans="1:2">
      <c r="A1549" s="638"/>
      <c r="B1549" s="638"/>
    </row>
    <row r="1550" spans="1:2">
      <c r="A1550" s="638"/>
      <c r="B1550" s="638"/>
    </row>
    <row r="1551" spans="1:2">
      <c r="A1551" s="638"/>
      <c r="B1551" s="638"/>
    </row>
    <row r="1552" spans="1:2">
      <c r="A1552" s="638"/>
      <c r="B1552" s="638"/>
    </row>
    <row r="1553" spans="1:2">
      <c r="A1553" s="638"/>
      <c r="B1553" s="638"/>
    </row>
    <row r="1554" spans="1:2">
      <c r="A1554" s="638"/>
      <c r="B1554" s="638"/>
    </row>
    <row r="1555" spans="1:2">
      <c r="A1555" s="638"/>
      <c r="B1555" s="638"/>
    </row>
    <row r="1556" spans="1:2">
      <c r="A1556" s="638"/>
      <c r="B1556" s="638"/>
    </row>
    <row r="1557" spans="1:2">
      <c r="A1557" s="638"/>
      <c r="B1557" s="638"/>
    </row>
    <row r="1558" spans="1:2">
      <c r="A1558" s="638"/>
      <c r="B1558" s="638"/>
    </row>
    <row r="1559" spans="1:2">
      <c r="A1559" s="638"/>
      <c r="B1559" s="638"/>
    </row>
    <row r="1560" spans="1:2">
      <c r="A1560" s="638"/>
      <c r="B1560" s="638"/>
    </row>
    <row r="1561" spans="1:2">
      <c r="A1561" s="638"/>
      <c r="B1561" s="638"/>
    </row>
    <row r="1562" spans="1:2">
      <c r="A1562" s="638"/>
      <c r="B1562" s="638"/>
    </row>
    <row r="1563" spans="1:2">
      <c r="A1563" s="638"/>
      <c r="B1563" s="638"/>
    </row>
    <row r="1564" spans="1:2">
      <c r="A1564" s="638"/>
      <c r="B1564" s="638"/>
    </row>
    <row r="1565" spans="1:2">
      <c r="A1565" s="638"/>
      <c r="B1565" s="638"/>
    </row>
    <row r="1566" spans="1:2">
      <c r="A1566" s="638"/>
      <c r="B1566" s="638"/>
    </row>
    <row r="1567" spans="1:2">
      <c r="A1567" s="638"/>
      <c r="B1567" s="638"/>
    </row>
    <row r="1568" spans="1:2">
      <c r="A1568" s="638"/>
      <c r="B1568" s="638"/>
    </row>
    <row r="1569" spans="1:2">
      <c r="A1569" s="638"/>
      <c r="B1569" s="638"/>
    </row>
    <row r="1570" spans="1:2">
      <c r="A1570" s="638"/>
      <c r="B1570" s="638"/>
    </row>
    <row r="1571" spans="1:2">
      <c r="A1571" s="638"/>
      <c r="B1571" s="638"/>
    </row>
    <row r="1572" spans="1:2">
      <c r="A1572" s="638"/>
      <c r="B1572" s="638"/>
    </row>
    <row r="1573" spans="1:2">
      <c r="A1573" s="638"/>
      <c r="B1573" s="638"/>
    </row>
    <row r="1574" spans="1:2">
      <c r="A1574" s="638"/>
      <c r="B1574" s="638"/>
    </row>
    <row r="1575" spans="1:2">
      <c r="A1575" s="638"/>
      <c r="B1575" s="638"/>
    </row>
    <row r="1576" spans="1:2">
      <c r="A1576" s="638"/>
      <c r="B1576" s="638"/>
    </row>
    <row r="1577" spans="1:2">
      <c r="A1577" s="638"/>
      <c r="B1577" s="638"/>
    </row>
    <row r="1578" spans="1:2">
      <c r="A1578" s="638"/>
      <c r="B1578" s="638"/>
    </row>
    <row r="1579" spans="1:2">
      <c r="A1579" s="638"/>
      <c r="B1579" s="638"/>
    </row>
    <row r="1580" spans="1:2">
      <c r="A1580" s="638"/>
      <c r="B1580" s="638"/>
    </row>
    <row r="1581" spans="1:2">
      <c r="A1581" s="638"/>
      <c r="B1581" s="638"/>
    </row>
    <row r="1582" spans="1:2">
      <c r="A1582" s="638"/>
      <c r="B1582" s="638"/>
    </row>
    <row r="1583" spans="1:2">
      <c r="A1583" s="638"/>
      <c r="B1583" s="638"/>
    </row>
    <row r="1584" spans="1:2">
      <c r="A1584" s="638"/>
      <c r="B1584" s="638"/>
    </row>
    <row r="1585" spans="1:2">
      <c r="A1585" s="638"/>
      <c r="B1585" s="638"/>
    </row>
    <row r="1586" spans="1:2">
      <c r="A1586" s="638"/>
      <c r="B1586" s="638"/>
    </row>
    <row r="1587" spans="1:2">
      <c r="A1587" s="638"/>
      <c r="B1587" s="638"/>
    </row>
    <row r="1588" spans="1:2">
      <c r="A1588" s="638"/>
      <c r="B1588" s="638"/>
    </row>
    <row r="1589" spans="1:2">
      <c r="A1589" s="638"/>
      <c r="B1589" s="638"/>
    </row>
    <row r="1590" spans="1:2">
      <c r="A1590" s="638"/>
      <c r="B1590" s="638"/>
    </row>
    <row r="1591" spans="1:2">
      <c r="A1591" s="638"/>
      <c r="B1591" s="638"/>
    </row>
    <row r="1592" spans="1:2">
      <c r="A1592" s="638"/>
      <c r="B1592" s="638"/>
    </row>
    <row r="1593" spans="1:2">
      <c r="A1593" s="638"/>
      <c r="B1593" s="638"/>
    </row>
    <row r="1594" spans="1:2">
      <c r="A1594" s="638"/>
      <c r="B1594" s="638"/>
    </row>
    <row r="1595" spans="1:2">
      <c r="A1595" s="638"/>
      <c r="B1595" s="638"/>
    </row>
    <row r="1596" spans="1:2">
      <c r="A1596" s="638"/>
      <c r="B1596" s="638"/>
    </row>
    <row r="1597" spans="1:2">
      <c r="A1597" s="638"/>
      <c r="B1597" s="638"/>
    </row>
    <row r="1598" spans="1:2">
      <c r="A1598" s="638"/>
      <c r="B1598" s="638"/>
    </row>
    <row r="1599" spans="1:2">
      <c r="A1599" s="638"/>
      <c r="B1599" s="638"/>
    </row>
    <row r="1600" spans="1:2">
      <c r="A1600" s="638"/>
      <c r="B1600" s="638"/>
    </row>
    <row r="1601" spans="1:2">
      <c r="A1601" s="638"/>
      <c r="B1601" s="638"/>
    </row>
    <row r="1602" spans="1:2">
      <c r="A1602" s="638"/>
      <c r="B1602" s="638"/>
    </row>
    <row r="1603" spans="1:2">
      <c r="A1603" s="638"/>
      <c r="B1603" s="638"/>
    </row>
    <row r="1604" spans="1:2">
      <c r="A1604" s="638"/>
      <c r="B1604" s="638"/>
    </row>
    <row r="1605" spans="1:2">
      <c r="A1605" s="638"/>
      <c r="B1605" s="638"/>
    </row>
    <row r="1606" spans="1:2">
      <c r="A1606" s="638"/>
      <c r="B1606" s="638"/>
    </row>
    <row r="1607" spans="1:2">
      <c r="A1607" s="638"/>
      <c r="B1607" s="638"/>
    </row>
    <row r="1608" spans="1:2">
      <c r="A1608" s="638"/>
      <c r="B1608" s="638"/>
    </row>
    <row r="1609" spans="1:2">
      <c r="A1609" s="638"/>
      <c r="B1609" s="638"/>
    </row>
    <row r="1610" spans="1:2">
      <c r="A1610" s="638"/>
      <c r="B1610" s="638"/>
    </row>
    <row r="1611" spans="1:2">
      <c r="A1611" s="638"/>
      <c r="B1611" s="638"/>
    </row>
    <row r="1612" spans="1:2">
      <c r="A1612" s="638"/>
      <c r="B1612" s="638"/>
    </row>
    <row r="1613" spans="1:2">
      <c r="A1613" s="638"/>
      <c r="B1613" s="638"/>
    </row>
    <row r="1614" spans="1:2">
      <c r="A1614" s="638"/>
      <c r="B1614" s="638"/>
    </row>
    <row r="1615" spans="1:2">
      <c r="A1615" s="638"/>
      <c r="B1615" s="638"/>
    </row>
    <row r="1616" spans="1:2">
      <c r="A1616" s="638"/>
      <c r="B1616" s="638"/>
    </row>
    <row r="1617" spans="1:2">
      <c r="A1617" s="638"/>
      <c r="B1617" s="638"/>
    </row>
    <row r="1618" spans="1:2">
      <c r="A1618" s="638"/>
      <c r="B1618" s="638"/>
    </row>
    <row r="1619" spans="1:2">
      <c r="A1619" s="638"/>
      <c r="B1619" s="638"/>
    </row>
    <row r="1620" spans="1:2">
      <c r="A1620" s="638"/>
      <c r="B1620" s="638"/>
    </row>
    <row r="1621" spans="1:2">
      <c r="A1621" s="638"/>
      <c r="B1621" s="638"/>
    </row>
    <row r="1622" spans="1:2">
      <c r="A1622" s="638"/>
      <c r="B1622" s="638"/>
    </row>
    <row r="1623" spans="1:2">
      <c r="A1623" s="638"/>
      <c r="B1623" s="638"/>
    </row>
    <row r="1624" spans="1:2">
      <c r="A1624" s="638"/>
      <c r="B1624" s="638"/>
    </row>
    <row r="1625" spans="1:2">
      <c r="A1625" s="638"/>
      <c r="B1625" s="638"/>
    </row>
    <row r="1626" spans="1:2">
      <c r="A1626" s="638"/>
      <c r="B1626" s="638"/>
    </row>
    <row r="1627" spans="1:2">
      <c r="A1627" s="638"/>
      <c r="B1627" s="638"/>
    </row>
    <row r="1628" spans="1:2">
      <c r="A1628" s="638"/>
      <c r="B1628" s="638"/>
    </row>
    <row r="1629" spans="1:2">
      <c r="A1629" s="638"/>
      <c r="B1629" s="638"/>
    </row>
    <row r="1630" spans="1:2">
      <c r="A1630" s="638"/>
      <c r="B1630" s="638"/>
    </row>
    <row r="1631" spans="1:2">
      <c r="A1631" s="638"/>
      <c r="B1631" s="638"/>
    </row>
    <row r="1632" spans="1:2">
      <c r="A1632" s="638"/>
      <c r="B1632" s="638"/>
    </row>
    <row r="1633" spans="1:2">
      <c r="A1633" s="638"/>
      <c r="B1633" s="638"/>
    </row>
    <row r="1634" spans="1:2">
      <c r="A1634" s="638"/>
      <c r="B1634" s="638"/>
    </row>
    <row r="1635" spans="1:2">
      <c r="A1635" s="638"/>
      <c r="B1635" s="638"/>
    </row>
    <row r="1636" spans="1:2">
      <c r="A1636" s="638"/>
      <c r="B1636" s="638"/>
    </row>
    <row r="1637" spans="1:2">
      <c r="A1637" s="638"/>
      <c r="B1637" s="638"/>
    </row>
    <row r="1638" spans="1:2">
      <c r="A1638" s="638"/>
      <c r="B1638" s="638"/>
    </row>
    <row r="1639" spans="1:2">
      <c r="A1639" s="638"/>
      <c r="B1639" s="638"/>
    </row>
    <row r="1640" spans="1:2">
      <c r="A1640" s="638"/>
      <c r="B1640" s="638"/>
    </row>
    <row r="1641" spans="1:2">
      <c r="A1641" s="638"/>
      <c r="B1641" s="638"/>
    </row>
    <row r="1642" spans="1:2">
      <c r="A1642" s="638"/>
      <c r="B1642" s="638"/>
    </row>
    <row r="1643" spans="1:2">
      <c r="A1643" s="638"/>
      <c r="B1643" s="638"/>
    </row>
    <row r="1644" spans="1:2">
      <c r="A1644" s="638"/>
      <c r="B1644" s="638"/>
    </row>
    <row r="1645" spans="1:2">
      <c r="A1645" s="638"/>
      <c r="B1645" s="638"/>
    </row>
    <row r="1646" spans="1:2">
      <c r="A1646" s="638"/>
      <c r="B1646" s="638"/>
    </row>
    <row r="1647" spans="1:2">
      <c r="A1647" s="638"/>
      <c r="B1647" s="638"/>
    </row>
    <row r="1648" spans="1:2">
      <c r="A1648" s="638"/>
      <c r="B1648" s="638"/>
    </row>
    <row r="1649" spans="1:2">
      <c r="A1649" s="638"/>
      <c r="B1649" s="638"/>
    </row>
    <row r="1650" spans="1:2">
      <c r="A1650" s="638"/>
      <c r="B1650" s="638"/>
    </row>
    <row r="1651" spans="1:2">
      <c r="A1651" s="638"/>
      <c r="B1651" s="638"/>
    </row>
    <row r="1652" spans="1:2">
      <c r="A1652" s="638"/>
      <c r="B1652" s="638"/>
    </row>
    <row r="1653" spans="1:2">
      <c r="A1653" s="638"/>
      <c r="B1653" s="638"/>
    </row>
    <row r="1654" spans="1:2">
      <c r="A1654" s="638"/>
      <c r="B1654" s="638"/>
    </row>
    <row r="1655" spans="1:2">
      <c r="A1655" s="638"/>
      <c r="B1655" s="638"/>
    </row>
    <row r="1656" spans="1:2">
      <c r="A1656" s="638"/>
      <c r="B1656" s="638"/>
    </row>
    <row r="1657" spans="1:2">
      <c r="A1657" s="638"/>
      <c r="B1657" s="638"/>
    </row>
    <row r="1658" spans="1:2">
      <c r="A1658" s="638"/>
      <c r="B1658" s="638"/>
    </row>
    <row r="1659" spans="1:2">
      <c r="A1659" s="638"/>
      <c r="B1659" s="638"/>
    </row>
    <row r="1660" spans="1:2">
      <c r="A1660" s="638"/>
      <c r="B1660" s="638"/>
    </row>
    <row r="1661" spans="1:2">
      <c r="A1661" s="638"/>
      <c r="B1661" s="638"/>
    </row>
    <row r="1662" spans="1:2">
      <c r="A1662" s="638"/>
      <c r="B1662" s="638"/>
    </row>
    <row r="1663" spans="1:2">
      <c r="A1663" s="638"/>
      <c r="B1663" s="638"/>
    </row>
    <row r="1664" spans="1:2">
      <c r="A1664" s="638"/>
      <c r="B1664" s="638"/>
    </row>
    <row r="1665" spans="1:2">
      <c r="A1665" s="638"/>
      <c r="B1665" s="638"/>
    </row>
    <row r="1666" spans="1:2">
      <c r="A1666" s="638"/>
      <c r="B1666" s="638"/>
    </row>
    <row r="1667" spans="1:2">
      <c r="A1667" s="638"/>
      <c r="B1667" s="638"/>
    </row>
    <row r="1668" spans="1:2">
      <c r="A1668" s="638"/>
      <c r="B1668" s="638"/>
    </row>
    <row r="1669" spans="1:2">
      <c r="A1669" s="638"/>
      <c r="B1669" s="638"/>
    </row>
    <row r="1670" spans="1:2">
      <c r="A1670" s="638"/>
      <c r="B1670" s="638"/>
    </row>
    <row r="1671" spans="1:2">
      <c r="A1671" s="638"/>
      <c r="B1671" s="638"/>
    </row>
    <row r="1672" spans="1:2">
      <c r="A1672" s="638"/>
      <c r="B1672" s="638"/>
    </row>
    <row r="1673" spans="1:2">
      <c r="A1673" s="638"/>
      <c r="B1673" s="638"/>
    </row>
    <row r="1674" spans="1:2">
      <c r="A1674" s="638"/>
      <c r="B1674" s="638"/>
    </row>
    <row r="1675" spans="1:2">
      <c r="A1675" s="638"/>
      <c r="B1675" s="638"/>
    </row>
    <row r="1676" spans="1:2">
      <c r="A1676" s="638"/>
      <c r="B1676" s="638"/>
    </row>
    <row r="1677" spans="1:2">
      <c r="A1677" s="638"/>
      <c r="B1677" s="638"/>
    </row>
    <row r="1678" spans="1:2">
      <c r="A1678" s="638"/>
      <c r="B1678" s="638"/>
    </row>
    <row r="1679" spans="1:2">
      <c r="A1679" s="638"/>
      <c r="B1679" s="638"/>
    </row>
    <row r="1680" spans="1:2">
      <c r="A1680" s="638"/>
      <c r="B1680" s="638"/>
    </row>
    <row r="1681" spans="1:2">
      <c r="A1681" s="638"/>
      <c r="B1681" s="638"/>
    </row>
    <row r="1682" spans="1:2">
      <c r="A1682" s="638"/>
      <c r="B1682" s="638"/>
    </row>
    <row r="1683" spans="1:2">
      <c r="A1683" s="638"/>
      <c r="B1683" s="638"/>
    </row>
    <row r="1684" spans="1:2">
      <c r="A1684" s="638"/>
      <c r="B1684" s="638"/>
    </row>
    <row r="1685" spans="1:2">
      <c r="A1685" s="638"/>
      <c r="B1685" s="638"/>
    </row>
    <row r="1686" spans="1:2">
      <c r="A1686" s="638"/>
      <c r="B1686" s="638"/>
    </row>
    <row r="1687" spans="1:2">
      <c r="A1687" s="638"/>
      <c r="B1687" s="638"/>
    </row>
    <row r="1688" spans="1:2">
      <c r="A1688" s="638"/>
      <c r="B1688" s="638"/>
    </row>
    <row r="1689" spans="1:2">
      <c r="A1689" s="638"/>
      <c r="B1689" s="638"/>
    </row>
    <row r="1690" spans="1:2">
      <c r="A1690" s="638"/>
      <c r="B1690" s="638"/>
    </row>
    <row r="1691" spans="1:2">
      <c r="A1691" s="638"/>
      <c r="B1691" s="638"/>
    </row>
    <row r="1692" spans="1:2">
      <c r="A1692" s="638"/>
      <c r="B1692" s="638"/>
    </row>
    <row r="1693" spans="1:2">
      <c r="A1693" s="638"/>
      <c r="B1693" s="638"/>
    </row>
    <row r="1694" spans="1:2">
      <c r="A1694" s="638"/>
      <c r="B1694" s="638"/>
    </row>
    <row r="1695" spans="1:2">
      <c r="A1695" s="638"/>
      <c r="B1695" s="638"/>
    </row>
    <row r="1696" spans="1:2">
      <c r="A1696" s="638"/>
      <c r="B1696" s="638"/>
    </row>
    <row r="1697" spans="1:2">
      <c r="A1697" s="638"/>
      <c r="B1697" s="638"/>
    </row>
    <row r="1698" spans="1:2">
      <c r="A1698" s="638"/>
      <c r="B1698" s="638"/>
    </row>
    <row r="1699" spans="1:2">
      <c r="A1699" s="638"/>
      <c r="B1699" s="638"/>
    </row>
    <row r="1700" spans="1:2">
      <c r="A1700" s="638"/>
      <c r="B1700" s="638"/>
    </row>
    <row r="1701" spans="1:2">
      <c r="A1701" s="638"/>
      <c r="B1701" s="638"/>
    </row>
    <row r="1702" spans="1:2">
      <c r="A1702" s="638"/>
      <c r="B1702" s="638"/>
    </row>
    <row r="1703" spans="1:2">
      <c r="A1703" s="638"/>
      <c r="B1703" s="638"/>
    </row>
    <row r="1704" spans="1:2">
      <c r="A1704" s="638"/>
      <c r="B1704" s="638"/>
    </row>
    <row r="1705" spans="1:2">
      <c r="A1705" s="638"/>
      <c r="B1705" s="638"/>
    </row>
    <row r="1706" spans="1:2">
      <c r="A1706" s="638"/>
      <c r="B1706" s="638"/>
    </row>
    <row r="1707" spans="1:2">
      <c r="A1707" s="638"/>
      <c r="B1707" s="638"/>
    </row>
    <row r="1708" spans="1:2">
      <c r="A1708" s="638"/>
      <c r="B1708" s="638"/>
    </row>
    <row r="1709" spans="1:2">
      <c r="A1709" s="638"/>
      <c r="B1709" s="638"/>
    </row>
    <row r="1710" spans="1:2">
      <c r="A1710" s="638"/>
      <c r="B1710" s="638"/>
    </row>
    <row r="1711" spans="1:2">
      <c r="A1711" s="638"/>
      <c r="B1711" s="638"/>
    </row>
    <row r="1712" spans="1:2">
      <c r="A1712" s="638"/>
      <c r="B1712" s="638"/>
    </row>
    <row r="1713" spans="1:2">
      <c r="A1713" s="638"/>
      <c r="B1713" s="638"/>
    </row>
    <row r="1714" spans="1:2">
      <c r="A1714" s="638"/>
      <c r="B1714" s="638"/>
    </row>
    <row r="1715" spans="1:2">
      <c r="A1715" s="638"/>
      <c r="B1715" s="638"/>
    </row>
    <row r="1716" spans="1:2">
      <c r="A1716" s="638"/>
      <c r="B1716" s="638"/>
    </row>
    <row r="1717" spans="1:2">
      <c r="A1717" s="638"/>
      <c r="B1717" s="638"/>
    </row>
    <row r="1718" spans="1:2">
      <c r="A1718" s="638"/>
      <c r="B1718" s="638"/>
    </row>
    <row r="1719" spans="1:2">
      <c r="A1719" s="638"/>
      <c r="B1719" s="638"/>
    </row>
    <row r="1720" spans="1:2">
      <c r="A1720" s="638"/>
      <c r="B1720" s="638"/>
    </row>
    <row r="1721" spans="1:2">
      <c r="A1721" s="638"/>
      <c r="B1721" s="638"/>
    </row>
    <row r="1722" spans="1:2">
      <c r="A1722" s="638"/>
      <c r="B1722" s="638"/>
    </row>
    <row r="1723" spans="1:2">
      <c r="A1723" s="638"/>
      <c r="B1723" s="638"/>
    </row>
    <row r="1724" spans="1:2">
      <c r="A1724" s="638"/>
      <c r="B1724" s="638"/>
    </row>
    <row r="1725" spans="1:2">
      <c r="A1725" s="638"/>
      <c r="B1725" s="638"/>
    </row>
    <row r="1726" spans="1:2">
      <c r="A1726" s="638"/>
      <c r="B1726" s="638"/>
    </row>
    <row r="1727" spans="1:2">
      <c r="A1727" s="638"/>
      <c r="B1727" s="638"/>
    </row>
    <row r="1728" spans="1:2">
      <c r="A1728" s="638"/>
      <c r="B1728" s="638"/>
    </row>
    <row r="1729" spans="1:2">
      <c r="A1729" s="638"/>
      <c r="B1729" s="638"/>
    </row>
    <row r="1730" spans="1:2">
      <c r="A1730" s="638"/>
      <c r="B1730" s="638"/>
    </row>
    <row r="1731" spans="1:2">
      <c r="A1731" s="638"/>
      <c r="B1731" s="638"/>
    </row>
    <row r="1732" spans="1:2">
      <c r="A1732" s="638"/>
      <c r="B1732" s="638"/>
    </row>
    <row r="1733" spans="1:2">
      <c r="A1733" s="638"/>
      <c r="B1733" s="638"/>
    </row>
    <row r="1734" spans="1:2">
      <c r="A1734" s="638"/>
      <c r="B1734" s="638"/>
    </row>
    <row r="1735" spans="1:2">
      <c r="A1735" s="638"/>
      <c r="B1735" s="638"/>
    </row>
    <row r="1736" spans="1:2">
      <c r="A1736" s="638"/>
      <c r="B1736" s="638"/>
    </row>
    <row r="1737" spans="1:2">
      <c r="A1737" s="638"/>
      <c r="B1737" s="638"/>
    </row>
    <row r="1738" spans="1:2">
      <c r="A1738" s="638"/>
      <c r="B1738" s="638"/>
    </row>
    <row r="1739" spans="1:2">
      <c r="A1739" s="638"/>
      <c r="B1739" s="638"/>
    </row>
    <row r="1740" spans="1:2">
      <c r="A1740" s="638"/>
      <c r="B1740" s="638"/>
    </row>
    <row r="1741" spans="1:2">
      <c r="A1741" s="638"/>
      <c r="B1741" s="638"/>
    </row>
    <row r="1742" spans="1:2">
      <c r="A1742" s="638"/>
      <c r="B1742" s="638"/>
    </row>
    <row r="1743" spans="1:2">
      <c r="A1743" s="638"/>
      <c r="B1743" s="638"/>
    </row>
    <row r="1744" spans="1:2">
      <c r="A1744" s="638"/>
      <c r="B1744" s="638"/>
    </row>
    <row r="1745" spans="1:2">
      <c r="A1745" s="638"/>
      <c r="B1745" s="638"/>
    </row>
    <row r="1746" spans="1:2">
      <c r="A1746" s="638"/>
      <c r="B1746" s="638"/>
    </row>
    <row r="1747" spans="1:2">
      <c r="A1747" s="638"/>
      <c r="B1747" s="638"/>
    </row>
    <row r="1748" spans="1:2">
      <c r="A1748" s="638"/>
      <c r="B1748" s="638"/>
    </row>
    <row r="1749" spans="1:2">
      <c r="A1749" s="638"/>
      <c r="B1749" s="638"/>
    </row>
    <row r="1750" spans="1:2">
      <c r="A1750" s="638"/>
      <c r="B1750" s="638"/>
    </row>
    <row r="1751" spans="1:2">
      <c r="A1751" s="638"/>
      <c r="B1751" s="638"/>
    </row>
    <row r="1752" spans="1:2">
      <c r="A1752" s="638"/>
      <c r="B1752" s="638"/>
    </row>
    <row r="1753" spans="1:2">
      <c r="A1753" s="638"/>
      <c r="B1753" s="638"/>
    </row>
    <row r="1754" spans="1:2">
      <c r="A1754" s="638"/>
      <c r="B1754" s="638"/>
    </row>
    <row r="1755" spans="1:2">
      <c r="A1755" s="638"/>
      <c r="B1755" s="638"/>
    </row>
    <row r="1756" spans="1:2">
      <c r="A1756" s="638"/>
      <c r="B1756" s="638"/>
    </row>
    <row r="1757" spans="1:2">
      <c r="A1757" s="638"/>
      <c r="B1757" s="638"/>
    </row>
    <row r="1758" spans="1:2">
      <c r="A1758" s="638"/>
      <c r="B1758" s="638"/>
    </row>
    <row r="1759" spans="1:2">
      <c r="A1759" s="638"/>
      <c r="B1759" s="638"/>
    </row>
    <row r="1760" spans="1:2">
      <c r="A1760" s="638"/>
      <c r="B1760" s="638"/>
    </row>
    <row r="1761" spans="1:2">
      <c r="A1761" s="638"/>
      <c r="B1761" s="638"/>
    </row>
    <row r="1762" spans="1:2">
      <c r="A1762" s="638"/>
      <c r="B1762" s="638"/>
    </row>
    <row r="1763" spans="1:2">
      <c r="A1763" s="638"/>
      <c r="B1763" s="638"/>
    </row>
    <row r="1764" spans="1:2">
      <c r="A1764" s="638"/>
      <c r="B1764" s="638"/>
    </row>
    <row r="1765" spans="1:2">
      <c r="A1765" s="638"/>
      <c r="B1765" s="638"/>
    </row>
    <row r="1766" spans="1:2">
      <c r="A1766" s="638"/>
      <c r="B1766" s="638"/>
    </row>
    <row r="1767" spans="1:2">
      <c r="A1767" s="638"/>
      <c r="B1767" s="638"/>
    </row>
    <row r="1768" spans="1:2">
      <c r="A1768" s="638"/>
      <c r="B1768" s="638"/>
    </row>
    <row r="1769" spans="1:2">
      <c r="A1769" s="638"/>
      <c r="B1769" s="638"/>
    </row>
    <row r="1770" spans="1:2">
      <c r="A1770" s="638"/>
      <c r="B1770" s="638"/>
    </row>
    <row r="1771" spans="1:2">
      <c r="A1771" s="638"/>
      <c r="B1771" s="638"/>
    </row>
    <row r="1772" spans="1:2">
      <c r="A1772" s="638"/>
      <c r="B1772" s="638"/>
    </row>
    <row r="1773" spans="1:2">
      <c r="A1773" s="638"/>
      <c r="B1773" s="638"/>
    </row>
    <row r="1774" spans="1:2">
      <c r="A1774" s="638"/>
      <c r="B1774" s="638"/>
    </row>
    <row r="1775" spans="1:2">
      <c r="A1775" s="638"/>
      <c r="B1775" s="638"/>
    </row>
    <row r="1776" spans="1:2">
      <c r="A1776" s="638"/>
      <c r="B1776" s="638"/>
    </row>
    <row r="1777" spans="1:2">
      <c r="A1777" s="638"/>
      <c r="B1777" s="638"/>
    </row>
    <row r="1778" spans="1:2">
      <c r="A1778" s="638"/>
      <c r="B1778" s="638"/>
    </row>
    <row r="1779" spans="1:2">
      <c r="A1779" s="638"/>
      <c r="B1779" s="638"/>
    </row>
    <row r="1780" spans="1:2">
      <c r="A1780" s="638"/>
      <c r="B1780" s="638"/>
    </row>
    <row r="1781" spans="1:2">
      <c r="A1781" s="638"/>
      <c r="B1781" s="638"/>
    </row>
    <row r="1782" spans="1:2">
      <c r="A1782" s="638"/>
      <c r="B1782" s="638"/>
    </row>
    <row r="1783" spans="1:2">
      <c r="A1783" s="638"/>
      <c r="B1783" s="638"/>
    </row>
    <row r="1784" spans="1:2">
      <c r="A1784" s="638"/>
      <c r="B1784" s="638"/>
    </row>
    <row r="1785" spans="1:2">
      <c r="A1785" s="638"/>
      <c r="B1785" s="638"/>
    </row>
    <row r="1786" spans="1:2">
      <c r="A1786" s="638"/>
      <c r="B1786" s="638"/>
    </row>
    <row r="1787" spans="1:2">
      <c r="A1787" s="638"/>
      <c r="B1787" s="638"/>
    </row>
    <row r="1788" spans="1:2">
      <c r="A1788" s="638"/>
      <c r="B1788" s="638"/>
    </row>
    <row r="1789" spans="1:2">
      <c r="A1789" s="638"/>
      <c r="B1789" s="638"/>
    </row>
    <row r="1790" spans="1:2">
      <c r="A1790" s="638"/>
      <c r="B1790" s="638"/>
    </row>
    <row r="1791" spans="1:2">
      <c r="A1791" s="638"/>
      <c r="B1791" s="638"/>
    </row>
    <row r="1792" spans="1:2">
      <c r="A1792" s="638"/>
      <c r="B1792" s="638"/>
    </row>
    <row r="1793" spans="1:2">
      <c r="A1793" s="638"/>
      <c r="B1793" s="638"/>
    </row>
    <row r="1794" spans="1:2">
      <c r="A1794" s="638"/>
      <c r="B1794" s="638"/>
    </row>
    <row r="1795" spans="1:2">
      <c r="A1795" s="638"/>
      <c r="B1795" s="638"/>
    </row>
    <row r="1796" spans="1:2">
      <c r="A1796" s="638"/>
      <c r="B1796" s="638"/>
    </row>
    <row r="1797" spans="1:2">
      <c r="A1797" s="638"/>
      <c r="B1797" s="638"/>
    </row>
    <row r="1798" spans="1:2">
      <c r="A1798" s="638"/>
      <c r="B1798" s="638"/>
    </row>
    <row r="1799" spans="1:2">
      <c r="A1799" s="638"/>
      <c r="B1799" s="638"/>
    </row>
    <row r="1800" spans="1:2">
      <c r="A1800" s="638"/>
      <c r="B1800" s="638"/>
    </row>
    <row r="1801" spans="1:2">
      <c r="A1801" s="638"/>
      <c r="B1801" s="638"/>
    </row>
    <row r="1802" spans="1:2">
      <c r="A1802" s="638"/>
      <c r="B1802" s="638"/>
    </row>
    <row r="1803" spans="1:2">
      <c r="A1803" s="638"/>
      <c r="B1803" s="638"/>
    </row>
    <row r="1804" spans="1:2">
      <c r="A1804" s="638"/>
      <c r="B1804" s="638"/>
    </row>
    <row r="1805" spans="1:2">
      <c r="A1805" s="638"/>
      <c r="B1805" s="638"/>
    </row>
    <row r="1806" spans="1:2">
      <c r="A1806" s="638"/>
      <c r="B1806" s="638"/>
    </row>
    <row r="1807" spans="1:2">
      <c r="A1807" s="638"/>
      <c r="B1807" s="638"/>
    </row>
    <row r="1808" spans="1:2">
      <c r="A1808" s="638"/>
      <c r="B1808" s="638"/>
    </row>
    <row r="1809" spans="1:2">
      <c r="A1809" s="638"/>
      <c r="B1809" s="638"/>
    </row>
    <row r="1810" spans="1:2">
      <c r="A1810" s="638"/>
      <c r="B1810" s="638"/>
    </row>
    <row r="1811" spans="1:2">
      <c r="A1811" s="638"/>
      <c r="B1811" s="638"/>
    </row>
    <row r="1812" spans="1:2">
      <c r="A1812" s="638"/>
      <c r="B1812" s="638"/>
    </row>
    <row r="1813" spans="1:2">
      <c r="A1813" s="638"/>
      <c r="B1813" s="638"/>
    </row>
    <row r="1814" spans="1:2">
      <c r="A1814" s="638"/>
      <c r="B1814" s="638"/>
    </row>
    <row r="1815" spans="1:2">
      <c r="A1815" s="638"/>
      <c r="B1815" s="638"/>
    </row>
    <row r="1816" spans="1:2">
      <c r="A1816" s="638"/>
      <c r="B1816" s="638"/>
    </row>
    <row r="1817" spans="1:2">
      <c r="A1817" s="638"/>
      <c r="B1817" s="638"/>
    </row>
    <row r="1818" spans="1:2">
      <c r="A1818" s="638"/>
      <c r="B1818" s="638"/>
    </row>
    <row r="1819" spans="1:2">
      <c r="A1819" s="638"/>
      <c r="B1819" s="638"/>
    </row>
    <row r="1820" spans="1:2">
      <c r="A1820" s="638"/>
      <c r="B1820" s="638"/>
    </row>
    <row r="1821" spans="1:2">
      <c r="A1821" s="638"/>
      <c r="B1821" s="638"/>
    </row>
    <row r="1822" spans="1:2">
      <c r="A1822" s="638"/>
      <c r="B1822" s="638"/>
    </row>
    <row r="1823" spans="1:2">
      <c r="A1823" s="638"/>
      <c r="B1823" s="638"/>
    </row>
    <row r="1824" spans="1:2">
      <c r="A1824" s="638"/>
      <c r="B1824" s="638"/>
    </row>
    <row r="1825" spans="1:2">
      <c r="A1825" s="638"/>
      <c r="B1825" s="638"/>
    </row>
    <row r="1826" spans="1:2">
      <c r="A1826" s="638"/>
      <c r="B1826" s="638"/>
    </row>
    <row r="1827" spans="1:2">
      <c r="A1827" s="638"/>
      <c r="B1827" s="638"/>
    </row>
    <row r="1828" spans="1:2">
      <c r="A1828" s="638"/>
      <c r="B1828" s="638"/>
    </row>
    <row r="1829" spans="1:2">
      <c r="A1829" s="638"/>
      <c r="B1829" s="638"/>
    </row>
    <row r="1830" spans="1:2">
      <c r="A1830" s="638"/>
      <c r="B1830" s="638"/>
    </row>
    <row r="1831" spans="1:2">
      <c r="A1831" s="638"/>
      <c r="B1831" s="638"/>
    </row>
    <row r="1832" spans="1:2">
      <c r="A1832" s="638"/>
      <c r="B1832" s="638"/>
    </row>
    <row r="1833" spans="1:2">
      <c r="A1833" s="638"/>
      <c r="B1833" s="638"/>
    </row>
    <row r="1834" spans="1:2">
      <c r="A1834" s="638"/>
      <c r="B1834" s="638"/>
    </row>
    <row r="1835" spans="1:2">
      <c r="A1835" s="638"/>
      <c r="B1835" s="638"/>
    </row>
    <row r="1836" spans="1:2">
      <c r="A1836" s="638"/>
      <c r="B1836" s="638"/>
    </row>
    <row r="1837" spans="1:2">
      <c r="A1837" s="638"/>
      <c r="B1837" s="638"/>
    </row>
    <row r="1838" spans="1:2">
      <c r="A1838" s="638"/>
      <c r="B1838" s="638"/>
    </row>
    <row r="1839" spans="1:2">
      <c r="A1839" s="638"/>
      <c r="B1839" s="638"/>
    </row>
    <row r="1840" spans="1:2">
      <c r="A1840" s="638"/>
      <c r="B1840" s="638"/>
    </row>
    <row r="1841" spans="1:2">
      <c r="A1841" s="638"/>
      <c r="B1841" s="638"/>
    </row>
    <row r="1842" spans="1:2">
      <c r="A1842" s="638"/>
      <c r="B1842" s="638"/>
    </row>
    <row r="1843" spans="1:2">
      <c r="A1843" s="638"/>
      <c r="B1843" s="638"/>
    </row>
    <row r="1844" spans="1:2">
      <c r="A1844" s="638"/>
      <c r="B1844" s="638"/>
    </row>
    <row r="1845" spans="1:2">
      <c r="A1845" s="638"/>
      <c r="B1845" s="638"/>
    </row>
    <row r="1846" spans="1:2">
      <c r="A1846" s="638"/>
      <c r="B1846" s="638"/>
    </row>
    <row r="1847" spans="1:2">
      <c r="A1847" s="638"/>
      <c r="B1847" s="638"/>
    </row>
    <row r="1848" spans="1:2">
      <c r="A1848" s="638"/>
      <c r="B1848" s="638"/>
    </row>
    <row r="1849" spans="1:2">
      <c r="A1849" s="638"/>
      <c r="B1849" s="638"/>
    </row>
    <row r="1850" spans="1:2">
      <c r="A1850" s="638"/>
      <c r="B1850" s="638"/>
    </row>
    <row r="1851" spans="1:2">
      <c r="A1851" s="638"/>
      <c r="B1851" s="638"/>
    </row>
    <row r="1852" spans="1:2">
      <c r="A1852" s="638"/>
      <c r="B1852" s="638"/>
    </row>
    <row r="1853" spans="1:2">
      <c r="A1853" s="638"/>
      <c r="B1853" s="638"/>
    </row>
    <row r="1854" spans="1:2">
      <c r="A1854" s="638"/>
      <c r="B1854" s="638"/>
    </row>
    <row r="1855" spans="1:2">
      <c r="A1855" s="638"/>
      <c r="B1855" s="638"/>
    </row>
    <row r="1856" spans="1:2">
      <c r="A1856" s="638"/>
      <c r="B1856" s="638"/>
    </row>
    <row r="1857" spans="1:2">
      <c r="A1857" s="638"/>
      <c r="B1857" s="638"/>
    </row>
    <row r="1858" spans="1:2">
      <c r="A1858" s="638"/>
      <c r="B1858" s="638"/>
    </row>
    <row r="1859" spans="1:2">
      <c r="A1859" s="638"/>
      <c r="B1859" s="638"/>
    </row>
    <row r="1860" spans="1:2">
      <c r="A1860" s="638"/>
      <c r="B1860" s="638"/>
    </row>
    <row r="1861" spans="1:2">
      <c r="A1861" s="638"/>
      <c r="B1861" s="638"/>
    </row>
    <row r="1862" spans="1:2">
      <c r="A1862" s="638"/>
      <c r="B1862" s="638"/>
    </row>
    <row r="1863" spans="1:2">
      <c r="A1863" s="638"/>
      <c r="B1863" s="638"/>
    </row>
    <row r="1864" spans="1:2">
      <c r="A1864" s="638"/>
      <c r="B1864" s="638"/>
    </row>
    <row r="1865" spans="1:2">
      <c r="A1865" s="638"/>
      <c r="B1865" s="638"/>
    </row>
    <row r="1866" spans="1:2">
      <c r="A1866" s="638"/>
      <c r="B1866" s="638"/>
    </row>
    <row r="1867" spans="1:2">
      <c r="A1867" s="638"/>
      <c r="B1867" s="638"/>
    </row>
    <row r="1868" spans="1:2">
      <c r="A1868" s="638"/>
      <c r="B1868" s="638"/>
    </row>
    <row r="1869" spans="1:2">
      <c r="A1869" s="638"/>
      <c r="B1869" s="638"/>
    </row>
    <row r="1870" spans="1:2">
      <c r="A1870" s="638"/>
      <c r="B1870" s="638"/>
    </row>
    <row r="1871" spans="1:2">
      <c r="A1871" s="638"/>
      <c r="B1871" s="638"/>
    </row>
    <row r="1872" spans="1:2">
      <c r="A1872" s="638"/>
      <c r="B1872" s="638"/>
    </row>
    <row r="1873" spans="1:2">
      <c r="A1873" s="638"/>
      <c r="B1873" s="638"/>
    </row>
    <row r="1874" spans="1:2">
      <c r="A1874" s="638"/>
      <c r="B1874" s="638"/>
    </row>
    <row r="1875" spans="1:2">
      <c r="A1875" s="638"/>
      <c r="B1875" s="638"/>
    </row>
    <row r="1876" spans="1:2">
      <c r="A1876" s="638"/>
      <c r="B1876" s="638"/>
    </row>
    <row r="1877" spans="1:2">
      <c r="A1877" s="638"/>
      <c r="B1877" s="638"/>
    </row>
    <row r="1878" spans="1:2">
      <c r="A1878" s="638"/>
      <c r="B1878" s="638"/>
    </row>
    <row r="1879" spans="1:2">
      <c r="A1879" s="638"/>
      <c r="B1879" s="638"/>
    </row>
    <row r="1880" spans="1:2">
      <c r="A1880" s="638"/>
      <c r="B1880" s="638"/>
    </row>
    <row r="1881" spans="1:2">
      <c r="A1881" s="638"/>
      <c r="B1881" s="638"/>
    </row>
    <row r="1882" spans="1:2">
      <c r="A1882" s="638"/>
      <c r="B1882" s="638"/>
    </row>
    <row r="1883" spans="1:2">
      <c r="A1883" s="638"/>
      <c r="B1883" s="638"/>
    </row>
    <row r="1884" spans="1:2">
      <c r="A1884" s="638"/>
      <c r="B1884" s="638"/>
    </row>
    <row r="1885" spans="1:2">
      <c r="A1885" s="638"/>
      <c r="B1885" s="638"/>
    </row>
    <row r="1886" spans="1:2">
      <c r="A1886" s="638"/>
      <c r="B1886" s="638"/>
    </row>
    <row r="1887" spans="1:2">
      <c r="A1887" s="638"/>
      <c r="B1887" s="638"/>
    </row>
    <row r="1888" spans="1:2">
      <c r="A1888" s="638"/>
      <c r="B1888" s="638"/>
    </row>
    <row r="1889" spans="1:2">
      <c r="A1889" s="638"/>
      <c r="B1889" s="638"/>
    </row>
    <row r="1890" spans="1:2">
      <c r="A1890" s="638"/>
      <c r="B1890" s="638"/>
    </row>
    <row r="1891" spans="1:2">
      <c r="A1891" s="638"/>
      <c r="B1891" s="638"/>
    </row>
    <row r="1892" spans="1:2">
      <c r="A1892" s="638"/>
      <c r="B1892" s="638"/>
    </row>
    <row r="1893" spans="1:2">
      <c r="A1893" s="638"/>
      <c r="B1893" s="638"/>
    </row>
    <row r="1894" spans="1:2">
      <c r="A1894" s="638"/>
      <c r="B1894" s="638"/>
    </row>
    <row r="1895" spans="1:2">
      <c r="A1895" s="638"/>
      <c r="B1895" s="638"/>
    </row>
    <row r="1896" spans="1:2">
      <c r="A1896" s="638"/>
      <c r="B1896" s="638"/>
    </row>
    <row r="1897" spans="1:2">
      <c r="A1897" s="638"/>
      <c r="B1897" s="638"/>
    </row>
    <row r="1898" spans="1:2">
      <c r="A1898" s="638"/>
      <c r="B1898" s="638"/>
    </row>
    <row r="1899" spans="1:2">
      <c r="A1899" s="638"/>
      <c r="B1899" s="638"/>
    </row>
    <row r="1900" spans="1:2">
      <c r="A1900" s="638"/>
      <c r="B1900" s="638"/>
    </row>
    <row r="1901" spans="1:2">
      <c r="A1901" s="638"/>
      <c r="B1901" s="638"/>
    </row>
    <row r="1902" spans="1:2">
      <c r="A1902" s="638"/>
      <c r="B1902" s="638"/>
    </row>
    <row r="1903" spans="1:2">
      <c r="A1903" s="638"/>
      <c r="B1903" s="638"/>
    </row>
    <row r="1904" spans="1:2">
      <c r="A1904" s="638"/>
      <c r="B1904" s="638"/>
    </row>
    <row r="1905" spans="1:2">
      <c r="A1905" s="638"/>
      <c r="B1905" s="638"/>
    </row>
    <row r="1906" spans="1:2">
      <c r="A1906" s="638"/>
      <c r="B1906" s="638"/>
    </row>
    <row r="1907" spans="1:2">
      <c r="A1907" s="638"/>
      <c r="B1907" s="638"/>
    </row>
    <row r="1908" spans="1:2">
      <c r="A1908" s="638"/>
      <c r="B1908" s="638"/>
    </row>
    <row r="1909" spans="1:2">
      <c r="A1909" s="638"/>
      <c r="B1909" s="638"/>
    </row>
    <row r="1910" spans="1:2">
      <c r="A1910" s="638"/>
      <c r="B1910" s="638"/>
    </row>
    <row r="1911" spans="1:2">
      <c r="A1911" s="638"/>
      <c r="B1911" s="638"/>
    </row>
    <row r="1912" spans="1:2">
      <c r="A1912" s="638"/>
      <c r="B1912" s="638"/>
    </row>
    <row r="1913" spans="1:2">
      <c r="A1913" s="638"/>
      <c r="B1913" s="638"/>
    </row>
    <row r="1914" spans="1:2">
      <c r="A1914" s="638"/>
      <c r="B1914" s="638"/>
    </row>
    <row r="1915" spans="1:2">
      <c r="A1915" s="638"/>
      <c r="B1915" s="638"/>
    </row>
    <row r="1916" spans="1:2">
      <c r="A1916" s="638"/>
      <c r="B1916" s="638"/>
    </row>
    <row r="1917" spans="1:2">
      <c r="A1917" s="638"/>
      <c r="B1917" s="638"/>
    </row>
    <row r="1918" spans="1:2">
      <c r="A1918" s="638"/>
      <c r="B1918" s="638"/>
    </row>
    <row r="1919" spans="1:2">
      <c r="A1919" s="638"/>
      <c r="B1919" s="638"/>
    </row>
    <row r="1920" spans="1:2">
      <c r="A1920" s="638"/>
      <c r="B1920" s="638"/>
    </row>
    <row r="1921" spans="1:2">
      <c r="A1921" s="638"/>
      <c r="B1921" s="638"/>
    </row>
    <row r="1922" spans="1:2">
      <c r="A1922" s="638"/>
      <c r="B1922" s="638"/>
    </row>
    <row r="1923" spans="1:2">
      <c r="A1923" s="638"/>
      <c r="B1923" s="638"/>
    </row>
    <row r="1924" spans="1:2">
      <c r="A1924" s="638"/>
      <c r="B1924" s="638"/>
    </row>
    <row r="1925" spans="1:2">
      <c r="A1925" s="638"/>
      <c r="B1925" s="638"/>
    </row>
    <row r="1926" spans="1:2">
      <c r="A1926" s="638"/>
      <c r="B1926" s="638"/>
    </row>
    <row r="1927" spans="1:2">
      <c r="A1927" s="638"/>
      <c r="B1927" s="638"/>
    </row>
    <row r="1928" spans="1:2">
      <c r="A1928" s="638"/>
      <c r="B1928" s="638"/>
    </row>
    <row r="1929" spans="1:2">
      <c r="A1929" s="638"/>
      <c r="B1929" s="638"/>
    </row>
    <row r="1930" spans="1:2">
      <c r="A1930" s="638"/>
      <c r="B1930" s="638"/>
    </row>
    <row r="1931" spans="1:2">
      <c r="A1931" s="638"/>
      <c r="B1931" s="638"/>
    </row>
    <row r="1932" spans="1:2">
      <c r="A1932" s="638"/>
      <c r="B1932" s="638"/>
    </row>
    <row r="1933" spans="1:2">
      <c r="A1933" s="638"/>
      <c r="B1933" s="638"/>
    </row>
    <row r="1934" spans="1:2">
      <c r="A1934" s="638"/>
      <c r="B1934" s="638"/>
    </row>
    <row r="1935" spans="1:2">
      <c r="A1935" s="638"/>
      <c r="B1935" s="638"/>
    </row>
    <row r="1936" spans="1:2">
      <c r="A1936" s="638"/>
      <c r="B1936" s="638"/>
    </row>
    <row r="1937" spans="1:2">
      <c r="A1937" s="638"/>
      <c r="B1937" s="638"/>
    </row>
    <row r="1938" spans="1:2">
      <c r="A1938" s="638"/>
      <c r="B1938" s="638"/>
    </row>
    <row r="1939" spans="1:2">
      <c r="A1939" s="638"/>
      <c r="B1939" s="638"/>
    </row>
    <row r="1940" spans="1:2">
      <c r="A1940" s="638"/>
      <c r="B1940" s="638"/>
    </row>
    <row r="1941" spans="1:2">
      <c r="A1941" s="638"/>
      <c r="B1941" s="638"/>
    </row>
    <row r="1942" spans="1:2">
      <c r="A1942" s="638"/>
      <c r="B1942" s="638"/>
    </row>
    <row r="1943" spans="1:2">
      <c r="A1943" s="638"/>
      <c r="B1943" s="638"/>
    </row>
    <row r="1944" spans="1:2">
      <c r="A1944" s="638"/>
      <c r="B1944" s="638"/>
    </row>
    <row r="1945" spans="1:2">
      <c r="A1945" s="638"/>
      <c r="B1945" s="638"/>
    </row>
    <row r="1946" spans="1:2">
      <c r="A1946" s="638"/>
      <c r="B1946" s="638"/>
    </row>
    <row r="1947" spans="1:2">
      <c r="A1947" s="638"/>
      <c r="B1947" s="638"/>
    </row>
    <row r="1948" spans="1:2">
      <c r="A1948" s="638"/>
      <c r="B1948" s="638"/>
    </row>
    <row r="1949" spans="1:2">
      <c r="A1949" s="638"/>
      <c r="B1949" s="638"/>
    </row>
    <row r="1950" spans="1:2">
      <c r="A1950" s="638"/>
      <c r="B1950" s="638"/>
    </row>
    <row r="1951" spans="1:2">
      <c r="A1951" s="638"/>
      <c r="B1951" s="638"/>
    </row>
    <row r="1952" spans="1:2">
      <c r="A1952" s="638"/>
      <c r="B1952" s="638"/>
    </row>
    <row r="1953" spans="1:2">
      <c r="A1953" s="638"/>
      <c r="B1953" s="638"/>
    </row>
    <row r="1954" spans="1:2">
      <c r="A1954" s="638"/>
      <c r="B1954" s="638"/>
    </row>
    <row r="1955" spans="1:2">
      <c r="A1955" s="638"/>
      <c r="B1955" s="638"/>
    </row>
    <row r="1956" spans="1:2">
      <c r="A1956" s="638"/>
      <c r="B1956" s="638"/>
    </row>
    <row r="1957" spans="1:2">
      <c r="A1957" s="638"/>
      <c r="B1957" s="638"/>
    </row>
    <row r="1958" spans="1:2">
      <c r="A1958" s="638"/>
      <c r="B1958" s="638"/>
    </row>
    <row r="1959" spans="1:2">
      <c r="A1959" s="638"/>
      <c r="B1959" s="638"/>
    </row>
    <row r="1960" spans="1:2">
      <c r="A1960" s="638"/>
      <c r="B1960" s="638"/>
    </row>
    <row r="1961" spans="1:2">
      <c r="A1961" s="638"/>
      <c r="B1961" s="638"/>
    </row>
    <row r="1962" spans="1:2">
      <c r="A1962" s="638"/>
      <c r="B1962" s="638"/>
    </row>
    <row r="1963" spans="1:2">
      <c r="A1963" s="638"/>
      <c r="B1963" s="638"/>
    </row>
    <row r="1964" spans="1:2">
      <c r="A1964" s="638"/>
      <c r="B1964" s="638"/>
    </row>
    <row r="1965" spans="1:2">
      <c r="A1965" s="638"/>
      <c r="B1965" s="638"/>
    </row>
    <row r="1966" spans="1:2">
      <c r="A1966" s="638"/>
      <c r="B1966" s="638"/>
    </row>
    <row r="1967" spans="1:2">
      <c r="A1967" s="638"/>
      <c r="B1967" s="638"/>
    </row>
    <row r="1968" spans="1:2">
      <c r="A1968" s="638"/>
      <c r="B1968" s="638"/>
    </row>
    <row r="1969" spans="1:2">
      <c r="A1969" s="638"/>
      <c r="B1969" s="638"/>
    </row>
    <row r="1970" spans="1:2">
      <c r="A1970" s="638"/>
      <c r="B1970" s="638"/>
    </row>
    <row r="1971" spans="1:2">
      <c r="A1971" s="638"/>
      <c r="B1971" s="638"/>
    </row>
    <row r="1972" spans="1:2">
      <c r="A1972" s="638"/>
      <c r="B1972" s="638"/>
    </row>
    <row r="1973" spans="1:2">
      <c r="A1973" s="638"/>
      <c r="B1973" s="638"/>
    </row>
    <row r="1974" spans="1:2">
      <c r="A1974" s="638"/>
      <c r="B1974" s="638"/>
    </row>
    <row r="1975" spans="1:2">
      <c r="A1975" s="638"/>
      <c r="B1975" s="638"/>
    </row>
    <row r="1976" spans="1:2">
      <c r="A1976" s="638"/>
      <c r="B1976" s="638"/>
    </row>
    <row r="1977" spans="1:2">
      <c r="A1977" s="638"/>
      <c r="B1977" s="638"/>
    </row>
    <row r="1978" spans="1:2">
      <c r="A1978" s="638"/>
      <c r="B1978" s="638"/>
    </row>
    <row r="1979" spans="1:2">
      <c r="A1979" s="638"/>
      <c r="B1979" s="638"/>
    </row>
    <row r="1980" spans="1:2">
      <c r="A1980" s="638"/>
      <c r="B1980" s="638"/>
    </row>
    <row r="1981" spans="1:2">
      <c r="A1981" s="638"/>
      <c r="B1981" s="638"/>
    </row>
    <row r="1982" spans="1:2">
      <c r="A1982" s="638"/>
      <c r="B1982" s="638"/>
    </row>
    <row r="1983" spans="1:2">
      <c r="A1983" s="638"/>
      <c r="B1983" s="638"/>
    </row>
    <row r="1984" spans="1:2">
      <c r="A1984" s="638"/>
      <c r="B1984" s="638"/>
    </row>
    <row r="1985" spans="1:2">
      <c r="A1985" s="638"/>
      <c r="B1985" s="638"/>
    </row>
    <row r="1986" spans="1:2">
      <c r="A1986" s="638"/>
      <c r="B1986" s="638"/>
    </row>
    <row r="1987" spans="1:2">
      <c r="A1987" s="638"/>
      <c r="B1987" s="638"/>
    </row>
    <row r="1988" spans="1:2">
      <c r="A1988" s="638"/>
      <c r="B1988" s="638"/>
    </row>
    <row r="1989" spans="1:2">
      <c r="A1989" s="638"/>
      <c r="B1989" s="638"/>
    </row>
    <row r="1990" spans="1:2">
      <c r="A1990" s="638"/>
      <c r="B1990" s="638"/>
    </row>
    <row r="1991" spans="1:2">
      <c r="A1991" s="638"/>
      <c r="B1991" s="638"/>
    </row>
    <row r="1992" spans="1:2">
      <c r="A1992" s="638"/>
      <c r="B1992" s="638"/>
    </row>
    <row r="1993" spans="1:2">
      <c r="A1993" s="638"/>
      <c r="B1993" s="638"/>
    </row>
    <row r="1994" spans="1:2">
      <c r="A1994" s="638"/>
      <c r="B1994" s="638"/>
    </row>
    <row r="1995" spans="1:2">
      <c r="A1995" s="638"/>
      <c r="B1995" s="638"/>
    </row>
    <row r="1996" spans="1:2">
      <c r="A1996" s="638"/>
      <c r="B1996" s="638"/>
    </row>
    <row r="1997" spans="1:2">
      <c r="A1997" s="638"/>
      <c r="B1997" s="638"/>
    </row>
    <row r="1998" spans="1:2">
      <c r="A1998" s="638"/>
      <c r="B1998" s="638"/>
    </row>
    <row r="1999" spans="1:2">
      <c r="A1999" s="638"/>
      <c r="B1999" s="638"/>
    </row>
    <row r="2000" spans="1:2">
      <c r="A2000" s="638"/>
      <c r="B2000" s="638"/>
    </row>
    <row r="2001" spans="1:2">
      <c r="A2001" s="638"/>
      <c r="B2001" s="638"/>
    </row>
    <row r="2002" spans="1:2">
      <c r="A2002" s="638"/>
      <c r="B2002" s="638"/>
    </row>
    <row r="2003" spans="1:2">
      <c r="A2003" s="638"/>
      <c r="B2003" s="638"/>
    </row>
    <row r="2004" spans="1:2">
      <c r="A2004" s="638"/>
      <c r="B2004" s="638"/>
    </row>
    <row r="2005" spans="1:2">
      <c r="A2005" s="638"/>
      <c r="B2005" s="638"/>
    </row>
    <row r="2006" spans="1:2">
      <c r="A2006" s="638"/>
      <c r="B2006" s="638"/>
    </row>
    <row r="2007" spans="1:2">
      <c r="A2007" s="638"/>
      <c r="B2007" s="638"/>
    </row>
    <row r="2008" spans="1:2">
      <c r="A2008" s="638"/>
      <c r="B2008" s="638"/>
    </row>
    <row r="2009" spans="1:2">
      <c r="A2009" s="638"/>
      <c r="B2009" s="638"/>
    </row>
    <row r="2010" spans="1:2">
      <c r="A2010" s="638"/>
      <c r="B2010" s="638"/>
    </row>
    <row r="2011" spans="1:2">
      <c r="A2011" s="638"/>
      <c r="B2011" s="638"/>
    </row>
    <row r="2012" spans="1:2">
      <c r="A2012" s="638"/>
      <c r="B2012" s="638"/>
    </row>
    <row r="2013" spans="1:2">
      <c r="A2013" s="638"/>
      <c r="B2013" s="638"/>
    </row>
    <row r="2014" spans="1:2">
      <c r="A2014" s="638"/>
      <c r="B2014" s="638"/>
    </row>
    <row r="2015" spans="1:2">
      <c r="A2015" s="638"/>
      <c r="B2015" s="638"/>
    </row>
    <row r="2016" spans="1:2">
      <c r="A2016" s="638"/>
      <c r="B2016" s="638"/>
    </row>
    <row r="2017" spans="1:2">
      <c r="A2017" s="638"/>
      <c r="B2017" s="638"/>
    </row>
    <row r="2018" spans="1:2">
      <c r="A2018" s="638"/>
      <c r="B2018" s="638"/>
    </row>
    <row r="2019" spans="1:2">
      <c r="A2019" s="638"/>
      <c r="B2019" s="638"/>
    </row>
    <row r="2020" spans="1:2">
      <c r="A2020" s="638"/>
      <c r="B2020" s="638"/>
    </row>
    <row r="2021" spans="1:2">
      <c r="A2021" s="638"/>
      <c r="B2021" s="638"/>
    </row>
    <row r="2022" spans="1:2">
      <c r="A2022" s="638"/>
      <c r="B2022" s="638"/>
    </row>
    <row r="2023" spans="1:2">
      <c r="A2023" s="638"/>
      <c r="B2023" s="638"/>
    </row>
    <row r="2024" spans="1:2">
      <c r="A2024" s="638"/>
      <c r="B2024" s="638"/>
    </row>
    <row r="2025" spans="1:2">
      <c r="A2025" s="638"/>
      <c r="B2025" s="638"/>
    </row>
    <row r="2026" spans="1:2">
      <c r="A2026" s="638"/>
      <c r="B2026" s="638"/>
    </row>
    <row r="2027" spans="1:2">
      <c r="A2027" s="638"/>
      <c r="B2027" s="638"/>
    </row>
    <row r="2028" spans="1:2">
      <c r="A2028" s="638"/>
      <c r="B2028" s="638"/>
    </row>
    <row r="2029" spans="1:2">
      <c r="A2029" s="638"/>
      <c r="B2029" s="638"/>
    </row>
    <row r="2030" spans="1:2">
      <c r="A2030" s="638"/>
      <c r="B2030" s="638"/>
    </row>
    <row r="2031" spans="1:2">
      <c r="A2031" s="638"/>
      <c r="B2031" s="638"/>
    </row>
    <row r="2032" spans="1:2">
      <c r="A2032" s="638"/>
      <c r="B2032" s="638"/>
    </row>
    <row r="2033" spans="1:2">
      <c r="A2033" s="638"/>
      <c r="B2033" s="638"/>
    </row>
    <row r="2034" spans="1:2">
      <c r="A2034" s="638"/>
      <c r="B2034" s="638"/>
    </row>
    <row r="2035" spans="1:2">
      <c r="A2035" s="638"/>
      <c r="B2035" s="638"/>
    </row>
    <row r="2036" spans="1:2">
      <c r="A2036" s="638"/>
      <c r="B2036" s="638"/>
    </row>
    <row r="2037" spans="1:2">
      <c r="A2037" s="638"/>
      <c r="B2037" s="638"/>
    </row>
    <row r="2038" spans="1:2">
      <c r="A2038" s="638"/>
      <c r="B2038" s="638"/>
    </row>
    <row r="2039" spans="1:2">
      <c r="A2039" s="638"/>
      <c r="B2039" s="638"/>
    </row>
    <row r="2040" spans="1:2">
      <c r="A2040" s="638"/>
      <c r="B2040" s="638"/>
    </row>
    <row r="2041" spans="1:2">
      <c r="A2041" s="638"/>
      <c r="B2041" s="638"/>
    </row>
    <row r="2042" spans="1:2">
      <c r="A2042" s="638"/>
      <c r="B2042" s="638"/>
    </row>
    <row r="2043" spans="1:2">
      <c r="A2043" s="638"/>
      <c r="B2043" s="638"/>
    </row>
    <row r="2044" spans="1:2">
      <c r="A2044" s="638"/>
      <c r="B2044" s="638"/>
    </row>
    <row r="2045" spans="1:2">
      <c r="A2045" s="638"/>
      <c r="B2045" s="638"/>
    </row>
    <row r="2046" spans="1:2">
      <c r="A2046" s="638"/>
      <c r="B2046" s="638"/>
    </row>
    <row r="2047" spans="1:2">
      <c r="A2047" s="638"/>
      <c r="B2047" s="638"/>
    </row>
    <row r="2048" spans="1:2">
      <c r="A2048" s="638"/>
      <c r="B2048" s="638"/>
    </row>
    <row r="2049" spans="1:2">
      <c r="A2049" s="638"/>
      <c r="B2049" s="638"/>
    </row>
    <row r="2050" spans="1:2">
      <c r="A2050" s="638"/>
      <c r="B2050" s="638"/>
    </row>
    <row r="2051" spans="1:2">
      <c r="A2051" s="638"/>
      <c r="B2051" s="638"/>
    </row>
    <row r="2052" spans="1:2">
      <c r="A2052" s="638"/>
      <c r="B2052" s="638"/>
    </row>
    <row r="2053" spans="1:2">
      <c r="A2053" s="638"/>
      <c r="B2053" s="638"/>
    </row>
    <row r="2054" spans="1:2">
      <c r="A2054" s="638"/>
      <c r="B2054" s="638"/>
    </row>
    <row r="2055" spans="1:2">
      <c r="A2055" s="638"/>
      <c r="B2055" s="638"/>
    </row>
    <row r="2056" spans="1:2">
      <c r="A2056" s="638"/>
      <c r="B2056" s="638"/>
    </row>
    <row r="2057" spans="1:2">
      <c r="A2057" s="638"/>
      <c r="B2057" s="638"/>
    </row>
    <row r="2058" spans="1:2">
      <c r="A2058" s="638"/>
      <c r="B2058" s="638"/>
    </row>
    <row r="2059" spans="1:2">
      <c r="A2059" s="638"/>
      <c r="B2059" s="638"/>
    </row>
    <row r="2060" spans="1:2">
      <c r="A2060" s="638"/>
      <c r="B2060" s="638"/>
    </row>
    <row r="2061" spans="1:2">
      <c r="A2061" s="638"/>
      <c r="B2061" s="638"/>
    </row>
    <row r="2062" spans="1:2">
      <c r="A2062" s="638"/>
      <c r="B2062" s="638"/>
    </row>
    <row r="2063" spans="1:2">
      <c r="A2063" s="638"/>
      <c r="B2063" s="638"/>
    </row>
    <row r="2064" spans="1:2">
      <c r="A2064" s="638"/>
      <c r="B2064" s="638"/>
    </row>
    <row r="2065" spans="1:2">
      <c r="A2065" s="638"/>
      <c r="B2065" s="638"/>
    </row>
    <row r="2066" spans="1:2">
      <c r="A2066" s="638"/>
      <c r="B2066" s="638"/>
    </row>
    <row r="2067" spans="1:2">
      <c r="A2067" s="638"/>
      <c r="B2067" s="638"/>
    </row>
    <row r="2068" spans="1:2">
      <c r="A2068" s="638"/>
      <c r="B2068" s="638"/>
    </row>
    <row r="2069" spans="1:2">
      <c r="A2069" s="638"/>
      <c r="B2069" s="638"/>
    </row>
    <row r="2070" spans="1:2">
      <c r="A2070" s="638"/>
      <c r="B2070" s="638"/>
    </row>
    <row r="2071" spans="1:2">
      <c r="A2071" s="638"/>
      <c r="B2071" s="638"/>
    </row>
    <row r="2072" spans="1:2">
      <c r="A2072" s="638"/>
      <c r="B2072" s="638"/>
    </row>
    <row r="2073" spans="1:2">
      <c r="A2073" s="638"/>
      <c r="B2073" s="638"/>
    </row>
    <row r="2074" spans="1:2">
      <c r="A2074" s="638"/>
      <c r="B2074" s="638"/>
    </row>
    <row r="2075" spans="1:2">
      <c r="A2075" s="638"/>
      <c r="B2075" s="638"/>
    </row>
    <row r="2076" spans="1:2">
      <c r="A2076" s="638"/>
      <c r="B2076" s="638"/>
    </row>
    <row r="2077" spans="1:2">
      <c r="A2077" s="638"/>
      <c r="B2077" s="638"/>
    </row>
    <row r="2078" spans="1:2">
      <c r="A2078" s="638"/>
      <c r="B2078" s="638"/>
    </row>
    <row r="2079" spans="1:2">
      <c r="A2079" s="638"/>
      <c r="B2079" s="638"/>
    </row>
    <row r="2080" spans="1:2">
      <c r="A2080" s="638"/>
      <c r="B2080" s="638"/>
    </row>
    <row r="2081" spans="1:2">
      <c r="A2081" s="638"/>
      <c r="B2081" s="638"/>
    </row>
    <row r="2082" spans="1:2">
      <c r="A2082" s="638"/>
      <c r="B2082" s="638"/>
    </row>
    <row r="2083" spans="1:2">
      <c r="A2083" s="638"/>
      <c r="B2083" s="638"/>
    </row>
    <row r="2084" spans="1:2">
      <c r="A2084" s="638"/>
      <c r="B2084" s="638"/>
    </row>
    <row r="2085" spans="1:2">
      <c r="A2085" s="638"/>
      <c r="B2085" s="638"/>
    </row>
    <row r="2086" spans="1:2">
      <c r="A2086" s="638"/>
      <c r="B2086" s="638"/>
    </row>
    <row r="2087" spans="1:2">
      <c r="A2087" s="638"/>
      <c r="B2087" s="638"/>
    </row>
    <row r="2088" spans="1:2">
      <c r="A2088" s="638"/>
      <c r="B2088" s="638"/>
    </row>
    <row r="2089" spans="1:2">
      <c r="A2089" s="638"/>
      <c r="B2089" s="638"/>
    </row>
    <row r="2090" spans="1:2">
      <c r="A2090" s="638"/>
      <c r="B2090" s="638"/>
    </row>
    <row r="2091" spans="1:2">
      <c r="A2091" s="638"/>
      <c r="B2091" s="638"/>
    </row>
    <row r="2092" spans="1:2">
      <c r="A2092" s="638"/>
      <c r="B2092" s="638"/>
    </row>
    <row r="2093" spans="1:2">
      <c r="A2093" s="638"/>
      <c r="B2093" s="638"/>
    </row>
    <row r="2094" spans="1:2">
      <c r="A2094" s="638"/>
      <c r="B2094" s="638"/>
    </row>
    <row r="2095" spans="1:2">
      <c r="A2095" s="638"/>
      <c r="B2095" s="638"/>
    </row>
    <row r="2096" spans="1:2">
      <c r="A2096" s="638"/>
      <c r="B2096" s="638"/>
    </row>
    <row r="2097" spans="1:2">
      <c r="A2097" s="638"/>
      <c r="B2097" s="638"/>
    </row>
    <row r="2098" spans="1:2">
      <c r="A2098" s="638"/>
      <c r="B2098" s="638"/>
    </row>
    <row r="2099" spans="1:2">
      <c r="A2099" s="638"/>
      <c r="B2099" s="638"/>
    </row>
    <row r="2100" spans="1:2">
      <c r="A2100" s="638"/>
      <c r="B2100" s="638"/>
    </row>
    <row r="2101" spans="1:2">
      <c r="A2101" s="638"/>
      <c r="B2101" s="638"/>
    </row>
    <row r="2102" spans="1:2">
      <c r="A2102" s="638"/>
      <c r="B2102" s="638"/>
    </row>
    <row r="2103" spans="1:2">
      <c r="A2103" s="638"/>
      <c r="B2103" s="638"/>
    </row>
    <row r="2104" spans="1:2">
      <c r="A2104" s="638"/>
      <c r="B2104" s="638"/>
    </row>
    <row r="2105" spans="1:2">
      <c r="A2105" s="638"/>
      <c r="B2105" s="638"/>
    </row>
    <row r="2106" spans="1:2">
      <c r="A2106" s="638"/>
      <c r="B2106" s="638"/>
    </row>
    <row r="2107" spans="1:2">
      <c r="A2107" s="638"/>
      <c r="B2107" s="638"/>
    </row>
    <row r="2108" spans="1:2">
      <c r="A2108" s="638"/>
      <c r="B2108" s="638"/>
    </row>
    <row r="2109" spans="1:2">
      <c r="A2109" s="638"/>
      <c r="B2109" s="638"/>
    </row>
    <row r="2110" spans="1:2">
      <c r="A2110" s="638"/>
      <c r="B2110" s="638"/>
    </row>
    <row r="2111" spans="1:2">
      <c r="A2111" s="638"/>
      <c r="B2111" s="638"/>
    </row>
    <row r="2112" spans="1:2">
      <c r="A2112" s="638"/>
      <c r="B2112" s="638"/>
    </row>
    <row r="2113" spans="1:2">
      <c r="A2113" s="638"/>
      <c r="B2113" s="638"/>
    </row>
    <row r="2114" spans="1:2">
      <c r="A2114" s="638"/>
      <c r="B2114" s="638"/>
    </row>
    <row r="2115" spans="1:2">
      <c r="A2115" s="638"/>
      <c r="B2115" s="638"/>
    </row>
    <row r="2116" spans="1:2">
      <c r="A2116" s="638"/>
      <c r="B2116" s="638"/>
    </row>
    <row r="2117" spans="1:2">
      <c r="A2117" s="638"/>
      <c r="B2117" s="638"/>
    </row>
    <row r="2118" spans="1:2">
      <c r="A2118" s="638"/>
      <c r="B2118" s="638"/>
    </row>
    <row r="2119" spans="1:2">
      <c r="A2119" s="638"/>
      <c r="B2119" s="638"/>
    </row>
    <row r="2120" spans="1:2">
      <c r="A2120" s="638"/>
      <c r="B2120" s="638"/>
    </row>
    <row r="2121" spans="1:2">
      <c r="A2121" s="638"/>
      <c r="B2121" s="638"/>
    </row>
    <row r="2122" spans="1:2">
      <c r="A2122" s="638"/>
      <c r="B2122" s="638"/>
    </row>
    <row r="2123" spans="1:2">
      <c r="A2123" s="638"/>
      <c r="B2123" s="638"/>
    </row>
    <row r="2124" spans="1:2">
      <c r="A2124" s="638"/>
      <c r="B2124" s="638"/>
    </row>
    <row r="2125" spans="1:2">
      <c r="A2125" s="638"/>
      <c r="B2125" s="638"/>
    </row>
    <row r="2126" spans="1:2">
      <c r="A2126" s="638"/>
      <c r="B2126" s="638"/>
    </row>
    <row r="2127" spans="1:2">
      <c r="A2127" s="638"/>
      <c r="B2127" s="638"/>
    </row>
    <row r="2128" spans="1:2">
      <c r="A2128" s="638"/>
      <c r="B2128" s="638"/>
    </row>
    <row r="2129" spans="1:2">
      <c r="A2129" s="638"/>
      <c r="B2129" s="638"/>
    </row>
    <row r="2130" spans="1:2">
      <c r="A2130" s="638"/>
      <c r="B2130" s="638"/>
    </row>
    <row r="2131" spans="1:2">
      <c r="A2131" s="638"/>
      <c r="B2131" s="638"/>
    </row>
    <row r="2132" spans="1:2">
      <c r="A2132" s="638"/>
      <c r="B2132" s="638"/>
    </row>
    <row r="2133" spans="1:2">
      <c r="A2133" s="638"/>
      <c r="B2133" s="638"/>
    </row>
    <row r="2134" spans="1:2">
      <c r="A2134" s="638"/>
      <c r="B2134" s="638"/>
    </row>
    <row r="2135" spans="1:2">
      <c r="A2135" s="638"/>
      <c r="B2135" s="638"/>
    </row>
    <row r="2136" spans="1:2">
      <c r="A2136" s="638"/>
      <c r="B2136" s="638"/>
    </row>
    <row r="2137" spans="1:2">
      <c r="A2137" s="638"/>
      <c r="B2137" s="638"/>
    </row>
    <row r="2138" spans="1:2">
      <c r="A2138" s="638"/>
      <c r="B2138" s="638"/>
    </row>
    <row r="2139" spans="1:2">
      <c r="A2139" s="638"/>
      <c r="B2139" s="638"/>
    </row>
    <row r="2140" spans="1:2">
      <c r="A2140" s="638"/>
      <c r="B2140" s="638"/>
    </row>
    <row r="2141" spans="1:2">
      <c r="A2141" s="638"/>
      <c r="B2141" s="638"/>
    </row>
    <row r="2142" spans="1:2">
      <c r="A2142" s="638"/>
      <c r="B2142" s="638"/>
    </row>
    <row r="2143" spans="1:2">
      <c r="A2143" s="638"/>
      <c r="B2143" s="638"/>
    </row>
    <row r="2144" spans="1:2">
      <c r="A2144" s="638"/>
      <c r="B2144" s="638"/>
    </row>
    <row r="2145" spans="1:2">
      <c r="A2145" s="638"/>
      <c r="B2145" s="638"/>
    </row>
    <row r="2146" spans="1:2">
      <c r="A2146" s="638"/>
      <c r="B2146" s="638"/>
    </row>
    <row r="2147" spans="1:2">
      <c r="A2147" s="638"/>
      <c r="B2147" s="638"/>
    </row>
    <row r="2148" spans="1:2">
      <c r="A2148" s="638"/>
      <c r="B2148" s="638"/>
    </row>
    <row r="2149" spans="1:2">
      <c r="A2149" s="638"/>
      <c r="B2149" s="638"/>
    </row>
    <row r="2150" spans="1:2">
      <c r="A2150" s="638"/>
      <c r="B2150" s="638"/>
    </row>
    <row r="2151" spans="1:2">
      <c r="A2151" s="638"/>
      <c r="B2151" s="638"/>
    </row>
    <row r="2152" spans="1:2">
      <c r="A2152" s="638"/>
      <c r="B2152" s="638"/>
    </row>
    <row r="2153" spans="1:2">
      <c r="A2153" s="638"/>
      <c r="B2153" s="638"/>
    </row>
    <row r="2154" spans="1:2">
      <c r="A2154" s="638"/>
      <c r="B2154" s="638"/>
    </row>
    <row r="2155" spans="1:2">
      <c r="A2155" s="638"/>
      <c r="B2155" s="638"/>
    </row>
    <row r="2156" spans="1:2">
      <c r="A2156" s="638"/>
      <c r="B2156" s="638"/>
    </row>
    <row r="2157" spans="1:2">
      <c r="A2157" s="638"/>
      <c r="B2157" s="638"/>
    </row>
    <row r="2158" spans="1:2">
      <c r="A2158" s="638"/>
      <c r="B2158" s="638"/>
    </row>
    <row r="2159" spans="1:2">
      <c r="A2159" s="638"/>
      <c r="B2159" s="638"/>
    </row>
    <row r="2160" spans="1:2">
      <c r="A2160" s="638"/>
      <c r="B2160" s="638"/>
    </row>
    <row r="2161" spans="1:2">
      <c r="A2161" s="638"/>
      <c r="B2161" s="638"/>
    </row>
    <row r="2162" spans="1:2">
      <c r="A2162" s="638"/>
      <c r="B2162" s="638"/>
    </row>
    <row r="2163" spans="1:2">
      <c r="A2163" s="638"/>
      <c r="B2163" s="638"/>
    </row>
    <row r="2164" spans="1:2">
      <c r="A2164" s="638"/>
      <c r="B2164" s="638"/>
    </row>
    <row r="2165" spans="1:2">
      <c r="A2165" s="638"/>
      <c r="B2165" s="638"/>
    </row>
    <row r="2166" spans="1:2">
      <c r="A2166" s="638"/>
      <c r="B2166" s="638"/>
    </row>
    <row r="2167" spans="1:2">
      <c r="A2167" s="638"/>
      <c r="B2167" s="638"/>
    </row>
    <row r="2168" spans="1:2">
      <c r="A2168" s="638"/>
      <c r="B2168" s="638"/>
    </row>
    <row r="2169" spans="1:2">
      <c r="A2169" s="638"/>
      <c r="B2169" s="638"/>
    </row>
    <row r="2170" spans="1:2">
      <c r="A2170" s="638"/>
      <c r="B2170" s="638"/>
    </row>
    <row r="2171" spans="1:2">
      <c r="A2171" s="638"/>
      <c r="B2171" s="638"/>
    </row>
    <row r="2172" spans="1:2">
      <c r="A2172" s="638"/>
      <c r="B2172" s="638"/>
    </row>
    <row r="2173" spans="1:2">
      <c r="A2173" s="638"/>
      <c r="B2173" s="638"/>
    </row>
    <row r="2174" spans="1:2">
      <c r="A2174" s="638"/>
      <c r="B2174" s="638"/>
    </row>
    <row r="2175" spans="1:2">
      <c r="A2175" s="638"/>
      <c r="B2175" s="638"/>
    </row>
    <row r="2176" spans="1:2">
      <c r="A2176" s="638"/>
      <c r="B2176" s="638"/>
    </row>
    <row r="2177" spans="1:2">
      <c r="A2177" s="638"/>
      <c r="B2177" s="638"/>
    </row>
    <row r="2178" spans="1:2">
      <c r="A2178" s="638"/>
      <c r="B2178" s="638"/>
    </row>
    <row r="2179" spans="1:2">
      <c r="A2179" s="638"/>
      <c r="B2179" s="638"/>
    </row>
    <row r="2180" spans="1:2">
      <c r="A2180" s="638"/>
      <c r="B2180" s="638"/>
    </row>
    <row r="2181" spans="1:2">
      <c r="A2181" s="638"/>
      <c r="B2181" s="638"/>
    </row>
    <row r="2182" spans="1:2">
      <c r="A2182" s="638"/>
      <c r="B2182" s="638"/>
    </row>
    <row r="2183" spans="1:2">
      <c r="A2183" s="638"/>
      <c r="B2183" s="638"/>
    </row>
    <row r="2184" spans="1:2">
      <c r="A2184" s="638"/>
      <c r="B2184" s="638"/>
    </row>
    <row r="2185" spans="1:2">
      <c r="A2185" s="638"/>
      <c r="B2185" s="638"/>
    </row>
    <row r="2186" spans="1:2">
      <c r="A2186" s="638"/>
      <c r="B2186" s="638"/>
    </row>
    <row r="2187" spans="1:2">
      <c r="A2187" s="638"/>
      <c r="B2187" s="638"/>
    </row>
    <row r="2188" spans="1:2">
      <c r="A2188" s="638"/>
      <c r="B2188" s="638"/>
    </row>
    <row r="2189" spans="1:2">
      <c r="A2189" s="638"/>
      <c r="B2189" s="638"/>
    </row>
    <row r="2190" spans="1:2">
      <c r="A2190" s="638"/>
      <c r="B2190" s="638"/>
    </row>
    <row r="2191" spans="1:2">
      <c r="A2191" s="638"/>
      <c r="B2191" s="638"/>
    </row>
    <row r="2192" spans="1:2">
      <c r="A2192" s="638"/>
      <c r="B2192" s="638"/>
    </row>
    <row r="2193" spans="1:2">
      <c r="A2193" s="638"/>
      <c r="B2193" s="638"/>
    </row>
    <row r="2194" spans="1:2">
      <c r="A2194" s="638"/>
      <c r="B2194" s="638"/>
    </row>
    <row r="2195" spans="1:2">
      <c r="A2195" s="638"/>
      <c r="B2195" s="638"/>
    </row>
    <row r="2196" spans="1:2">
      <c r="A2196" s="638"/>
      <c r="B2196" s="638"/>
    </row>
    <row r="2197" spans="1:2">
      <c r="A2197" s="638"/>
      <c r="B2197" s="638"/>
    </row>
    <row r="2198" spans="1:2">
      <c r="A2198" s="638"/>
      <c r="B2198" s="638"/>
    </row>
    <row r="2199" spans="1:2">
      <c r="A2199" s="638"/>
      <c r="B2199" s="638"/>
    </row>
    <row r="2200" spans="1:2">
      <c r="A2200" s="638"/>
      <c r="B2200" s="638"/>
    </row>
    <row r="2201" spans="1:2">
      <c r="A2201" s="638"/>
      <c r="B2201" s="638"/>
    </row>
    <row r="2202" spans="1:2">
      <c r="A2202" s="638"/>
      <c r="B2202" s="638"/>
    </row>
    <row r="2203" spans="1:2">
      <c r="A2203" s="638"/>
      <c r="B2203" s="638"/>
    </row>
    <row r="2204" spans="1:2">
      <c r="A2204" s="638"/>
      <c r="B2204" s="638"/>
    </row>
    <row r="2205" spans="1:2">
      <c r="A2205" s="638"/>
      <c r="B2205" s="638"/>
    </row>
    <row r="2206" spans="1:2">
      <c r="A2206" s="638"/>
      <c r="B2206" s="638"/>
    </row>
    <row r="2207" spans="1:2">
      <c r="A2207" s="638"/>
      <c r="B2207" s="638"/>
    </row>
    <row r="2208" spans="1:2">
      <c r="A2208" s="638"/>
      <c r="B2208" s="638"/>
    </row>
    <row r="2209" spans="1:2">
      <c r="A2209" s="638"/>
      <c r="B2209" s="638"/>
    </row>
    <row r="2210" spans="1:2">
      <c r="A2210" s="638"/>
      <c r="B2210" s="638"/>
    </row>
    <row r="2211" spans="1:2">
      <c r="A2211" s="638"/>
      <c r="B2211" s="638"/>
    </row>
    <row r="2212" spans="1:2">
      <c r="A2212" s="638"/>
      <c r="B2212" s="638"/>
    </row>
    <row r="2213" spans="1:2">
      <c r="A2213" s="638"/>
      <c r="B2213" s="638"/>
    </row>
    <row r="2214" spans="1:2">
      <c r="A2214" s="638"/>
      <c r="B2214" s="638"/>
    </row>
    <row r="2215" spans="1:2">
      <c r="A2215" s="638"/>
      <c r="B2215" s="638"/>
    </row>
    <row r="2216" spans="1:2">
      <c r="A2216" s="638"/>
      <c r="B2216" s="638"/>
    </row>
    <row r="2217" spans="1:2">
      <c r="A2217" s="638"/>
      <c r="B2217" s="638"/>
    </row>
    <row r="2218" spans="1:2">
      <c r="A2218" s="638"/>
      <c r="B2218" s="638"/>
    </row>
    <row r="2219" spans="1:2">
      <c r="A2219" s="638"/>
      <c r="B2219" s="638"/>
    </row>
    <row r="2220" spans="1:2">
      <c r="A2220" s="638"/>
      <c r="B2220" s="638"/>
    </row>
    <row r="2221" spans="1:2">
      <c r="A2221" s="638"/>
      <c r="B2221" s="638"/>
    </row>
    <row r="2222" spans="1:2">
      <c r="A2222" s="638"/>
      <c r="B2222" s="638"/>
    </row>
    <row r="2223" spans="1:2">
      <c r="A2223" s="638"/>
      <c r="B2223" s="638"/>
    </row>
    <row r="2224" spans="1:2">
      <c r="A2224" s="638"/>
      <c r="B2224" s="638"/>
    </row>
    <row r="2225" spans="1:2">
      <c r="A2225" s="638"/>
      <c r="B2225" s="638"/>
    </row>
    <row r="2226" spans="1:2">
      <c r="A2226" s="638"/>
      <c r="B2226" s="638"/>
    </row>
    <row r="2227" spans="1:2">
      <c r="A2227" s="638"/>
      <c r="B2227" s="638"/>
    </row>
    <row r="2228" spans="1:2">
      <c r="A2228" s="638"/>
      <c r="B2228" s="638"/>
    </row>
    <row r="2229" spans="1:2">
      <c r="A2229" s="638"/>
      <c r="B2229" s="638"/>
    </row>
    <row r="2230" spans="1:2">
      <c r="A2230" s="638"/>
      <c r="B2230" s="638"/>
    </row>
    <row r="2231" spans="1:2">
      <c r="A2231" s="638"/>
      <c r="B2231" s="638"/>
    </row>
    <row r="2232" spans="1:2">
      <c r="A2232" s="638"/>
      <c r="B2232" s="638"/>
    </row>
    <row r="2233" spans="1:2">
      <c r="A2233" s="638"/>
      <c r="B2233" s="638"/>
    </row>
    <row r="2234" spans="1:2">
      <c r="A2234" s="638"/>
      <c r="B2234" s="638"/>
    </row>
    <row r="2235" spans="1:2">
      <c r="A2235" s="638"/>
      <c r="B2235" s="638"/>
    </row>
    <row r="2236" spans="1:2">
      <c r="A2236" s="638"/>
      <c r="B2236" s="638"/>
    </row>
    <row r="2237" spans="1:2">
      <c r="A2237" s="638"/>
      <c r="B2237" s="638"/>
    </row>
    <row r="2238" spans="1:2">
      <c r="A2238" s="638"/>
      <c r="B2238" s="638"/>
    </row>
    <row r="2239" spans="1:2">
      <c r="A2239" s="638"/>
      <c r="B2239" s="638"/>
    </row>
    <row r="2240" spans="1:2">
      <c r="A2240" s="638"/>
      <c r="B2240" s="638"/>
    </row>
    <row r="2241" spans="1:2">
      <c r="A2241" s="638"/>
      <c r="B2241" s="638"/>
    </row>
    <row r="2242" spans="1:2">
      <c r="A2242" s="638"/>
      <c r="B2242" s="638"/>
    </row>
    <row r="2243" spans="1:2">
      <c r="A2243" s="638"/>
      <c r="B2243" s="638"/>
    </row>
    <row r="2244" spans="1:2">
      <c r="A2244" s="638"/>
      <c r="B2244" s="638"/>
    </row>
    <row r="2245" spans="1:2">
      <c r="A2245" s="638"/>
      <c r="B2245" s="638"/>
    </row>
    <row r="2246" spans="1:2">
      <c r="A2246" s="638"/>
      <c r="B2246" s="638"/>
    </row>
    <row r="2247" spans="1:2">
      <c r="A2247" s="638"/>
      <c r="B2247" s="638"/>
    </row>
    <row r="2248" spans="1:2">
      <c r="A2248" s="638"/>
      <c r="B2248" s="638"/>
    </row>
    <row r="2249" spans="1:2">
      <c r="A2249" s="638"/>
      <c r="B2249" s="638"/>
    </row>
    <row r="2250" spans="1:2">
      <c r="A2250" s="638"/>
      <c r="B2250" s="638"/>
    </row>
    <row r="2251" spans="1:2">
      <c r="A2251" s="638"/>
      <c r="B2251" s="638"/>
    </row>
    <row r="2252" spans="1:2">
      <c r="A2252" s="638"/>
      <c r="B2252" s="638"/>
    </row>
    <row r="2253" spans="1:2">
      <c r="A2253" s="638"/>
      <c r="B2253" s="638"/>
    </row>
    <row r="2254" spans="1:2">
      <c r="A2254" s="638"/>
      <c r="B2254" s="638"/>
    </row>
    <row r="2255" spans="1:2">
      <c r="A2255" s="638"/>
      <c r="B2255" s="638"/>
    </row>
    <row r="2256" spans="1:2">
      <c r="A2256" s="638"/>
      <c r="B2256" s="638"/>
    </row>
    <row r="2257" spans="1:2">
      <c r="A2257" s="638"/>
      <c r="B2257" s="638"/>
    </row>
    <row r="2258" spans="1:2">
      <c r="A2258" s="638"/>
      <c r="B2258" s="638"/>
    </row>
    <row r="2259" spans="1:2">
      <c r="A2259" s="638"/>
      <c r="B2259" s="638"/>
    </row>
    <row r="2260" spans="1:2">
      <c r="A2260" s="638"/>
      <c r="B2260" s="638"/>
    </row>
    <row r="2261" spans="1:2">
      <c r="A2261" s="638"/>
      <c r="B2261" s="638"/>
    </row>
    <row r="2262" spans="1:2">
      <c r="A2262" s="638"/>
      <c r="B2262" s="638"/>
    </row>
    <row r="2263" spans="1:2">
      <c r="A2263" s="638"/>
      <c r="B2263" s="638"/>
    </row>
    <row r="2264" spans="1:2">
      <c r="A2264" s="638"/>
      <c r="B2264" s="638"/>
    </row>
    <row r="2265" spans="1:2">
      <c r="A2265" s="638"/>
      <c r="B2265" s="638"/>
    </row>
    <row r="2266" spans="1:2">
      <c r="A2266" s="638"/>
      <c r="B2266" s="638"/>
    </row>
    <row r="2267" spans="1:2">
      <c r="A2267" s="638"/>
      <c r="B2267" s="638"/>
    </row>
    <row r="2268" spans="1:2">
      <c r="A2268" s="638"/>
      <c r="B2268" s="638"/>
    </row>
    <row r="2269" spans="1:2">
      <c r="A2269" s="638"/>
      <c r="B2269" s="638"/>
    </row>
    <row r="2270" spans="1:2">
      <c r="A2270" s="638"/>
      <c r="B2270" s="638"/>
    </row>
    <row r="2271" spans="1:2">
      <c r="A2271" s="638"/>
      <c r="B2271" s="638"/>
    </row>
    <row r="2272" spans="1:2">
      <c r="A2272" s="638"/>
      <c r="B2272" s="638"/>
    </row>
    <row r="2273" spans="1:2">
      <c r="A2273" s="638"/>
      <c r="B2273" s="638"/>
    </row>
    <row r="2274" spans="1:2">
      <c r="A2274" s="638"/>
      <c r="B2274" s="638"/>
    </row>
    <row r="2275" spans="1:2">
      <c r="A2275" s="638"/>
      <c r="B2275" s="638"/>
    </row>
    <row r="2276" spans="1:2">
      <c r="A2276" s="638"/>
      <c r="B2276" s="638"/>
    </row>
    <row r="2277" spans="1:2">
      <c r="A2277" s="638"/>
      <c r="B2277" s="638"/>
    </row>
    <row r="2278" spans="1:2">
      <c r="A2278" s="638"/>
      <c r="B2278" s="638"/>
    </row>
    <row r="2279" spans="1:2">
      <c r="A2279" s="638"/>
      <c r="B2279" s="638"/>
    </row>
    <row r="2280" spans="1:2">
      <c r="A2280" s="638"/>
      <c r="B2280" s="638"/>
    </row>
    <row r="2281" spans="1:2">
      <c r="A2281" s="638"/>
      <c r="B2281" s="638"/>
    </row>
    <row r="2282" spans="1:2">
      <c r="A2282" s="638"/>
      <c r="B2282" s="638"/>
    </row>
    <row r="2283" spans="1:2">
      <c r="A2283" s="638"/>
      <c r="B2283" s="638"/>
    </row>
    <row r="2284" spans="1:2">
      <c r="A2284" s="638"/>
      <c r="B2284" s="638"/>
    </row>
    <row r="2285" spans="1:2">
      <c r="A2285" s="638"/>
      <c r="B2285" s="638"/>
    </row>
    <row r="2286" spans="1:2">
      <c r="A2286" s="638"/>
      <c r="B2286" s="638"/>
    </row>
    <row r="2287" spans="1:2">
      <c r="A2287" s="638"/>
      <c r="B2287" s="638"/>
    </row>
    <row r="2288" spans="1:2">
      <c r="A2288" s="638"/>
      <c r="B2288" s="638"/>
    </row>
    <row r="2289" spans="1:2">
      <c r="A2289" s="638"/>
      <c r="B2289" s="638"/>
    </row>
    <row r="2290" spans="1:2">
      <c r="A2290" s="638"/>
      <c r="B2290" s="638"/>
    </row>
    <row r="2291" spans="1:2">
      <c r="A2291" s="638"/>
      <c r="B2291" s="638"/>
    </row>
    <row r="2292" spans="1:2">
      <c r="A2292" s="638"/>
      <c r="B2292" s="638"/>
    </row>
    <row r="2293" spans="1:2">
      <c r="A2293" s="638"/>
      <c r="B2293" s="638"/>
    </row>
    <row r="2294" spans="1:2">
      <c r="A2294" s="638"/>
      <c r="B2294" s="638"/>
    </row>
    <row r="2295" spans="1:2">
      <c r="A2295" s="638"/>
      <c r="B2295" s="638"/>
    </row>
    <row r="2296" spans="1:2">
      <c r="A2296" s="638"/>
      <c r="B2296" s="638"/>
    </row>
    <row r="2297" spans="1:2">
      <c r="A2297" s="638"/>
      <c r="B2297" s="638"/>
    </row>
    <row r="2298" spans="1:2">
      <c r="A2298" s="638"/>
      <c r="B2298" s="638"/>
    </row>
    <row r="2299" spans="1:2">
      <c r="A2299" s="638"/>
      <c r="B2299" s="638"/>
    </row>
    <row r="2300" spans="1:2">
      <c r="A2300" s="638"/>
      <c r="B2300" s="638"/>
    </row>
    <row r="2301" spans="1:2">
      <c r="A2301" s="638"/>
      <c r="B2301" s="638"/>
    </row>
    <row r="2302" spans="1:2">
      <c r="A2302" s="638"/>
      <c r="B2302" s="638"/>
    </row>
    <row r="2303" spans="1:2">
      <c r="A2303" s="638"/>
      <c r="B2303" s="638"/>
    </row>
    <row r="2304" spans="1:2">
      <c r="A2304" s="638"/>
      <c r="B2304" s="638"/>
    </row>
    <row r="2305" spans="1:2">
      <c r="A2305" s="638"/>
      <c r="B2305" s="638"/>
    </row>
    <row r="2306" spans="1:2">
      <c r="A2306" s="638"/>
      <c r="B2306" s="638"/>
    </row>
    <row r="2307" spans="1:2">
      <c r="A2307" s="638"/>
      <c r="B2307" s="638"/>
    </row>
    <row r="2308" spans="1:2">
      <c r="A2308" s="638"/>
      <c r="B2308" s="638"/>
    </row>
    <row r="2309" spans="1:2">
      <c r="A2309" s="638"/>
      <c r="B2309" s="638"/>
    </row>
    <row r="2310" spans="1:2">
      <c r="A2310" s="638"/>
      <c r="B2310" s="638"/>
    </row>
    <row r="2311" spans="1:2">
      <c r="A2311" s="638"/>
      <c r="B2311" s="638"/>
    </row>
    <row r="2312" spans="1:2">
      <c r="A2312" s="638"/>
      <c r="B2312" s="638"/>
    </row>
    <row r="2313" spans="1:2">
      <c r="A2313" s="638"/>
      <c r="B2313" s="638"/>
    </row>
    <row r="2314" spans="1:2">
      <c r="A2314" s="638"/>
      <c r="B2314" s="638"/>
    </row>
    <row r="2315" spans="1:2">
      <c r="A2315" s="638"/>
      <c r="B2315" s="638"/>
    </row>
    <row r="2316" spans="1:2">
      <c r="A2316" s="638"/>
      <c r="B2316" s="638"/>
    </row>
    <row r="2317" spans="1:2">
      <c r="A2317" s="638"/>
      <c r="B2317" s="638"/>
    </row>
    <row r="2318" spans="1:2">
      <c r="A2318" s="638"/>
      <c r="B2318" s="638"/>
    </row>
    <row r="2319" spans="1:2">
      <c r="A2319" s="638"/>
      <c r="B2319" s="638"/>
    </row>
    <row r="2320" spans="1:2">
      <c r="A2320" s="638"/>
      <c r="B2320" s="638"/>
    </row>
    <row r="2321" spans="1:2">
      <c r="A2321" s="638"/>
      <c r="B2321" s="638"/>
    </row>
    <row r="2322" spans="1:2">
      <c r="A2322" s="638"/>
      <c r="B2322" s="638"/>
    </row>
    <row r="2323" spans="1:2">
      <c r="A2323" s="638"/>
      <c r="B2323" s="638"/>
    </row>
    <row r="2324" spans="1:2">
      <c r="A2324" s="638"/>
      <c r="B2324" s="638"/>
    </row>
    <row r="2325" spans="1:2">
      <c r="A2325" s="638"/>
      <c r="B2325" s="638"/>
    </row>
    <row r="2326" spans="1:2">
      <c r="A2326" s="638"/>
      <c r="B2326" s="638"/>
    </row>
    <row r="2327" spans="1:2">
      <c r="A2327" s="638"/>
      <c r="B2327" s="638"/>
    </row>
    <row r="2328" spans="1:2">
      <c r="A2328" s="638"/>
      <c r="B2328" s="638"/>
    </row>
    <row r="2329" spans="1:2">
      <c r="A2329" s="638"/>
      <c r="B2329" s="638"/>
    </row>
    <row r="2330" spans="1:2">
      <c r="A2330" s="638"/>
      <c r="B2330" s="638"/>
    </row>
    <row r="2331" spans="1:2">
      <c r="A2331" s="638"/>
      <c r="B2331" s="638"/>
    </row>
    <row r="2332" spans="1:2">
      <c r="A2332" s="638"/>
      <c r="B2332" s="638"/>
    </row>
    <row r="2333" spans="1:2">
      <c r="A2333" s="638"/>
      <c r="B2333" s="638"/>
    </row>
    <row r="2334" spans="1:2">
      <c r="A2334" s="638"/>
      <c r="B2334" s="638"/>
    </row>
    <row r="2335" spans="1:2">
      <c r="A2335" s="638"/>
      <c r="B2335" s="638"/>
    </row>
    <row r="2336" spans="1:2">
      <c r="A2336" s="638"/>
      <c r="B2336" s="638"/>
    </row>
    <row r="2337" spans="1:2">
      <c r="A2337" s="638"/>
      <c r="B2337" s="638"/>
    </row>
    <row r="2338" spans="1:2">
      <c r="A2338" s="638"/>
      <c r="B2338" s="638"/>
    </row>
    <row r="2339" spans="1:2">
      <c r="A2339" s="638"/>
      <c r="B2339" s="638"/>
    </row>
    <row r="2340" spans="1:2">
      <c r="A2340" s="638"/>
      <c r="B2340" s="638"/>
    </row>
    <row r="2341" spans="1:2">
      <c r="A2341" s="638"/>
      <c r="B2341" s="638"/>
    </row>
    <row r="2342" spans="1:2">
      <c r="A2342" s="638"/>
      <c r="B2342" s="638"/>
    </row>
    <row r="2343" spans="1:2">
      <c r="A2343" s="638"/>
      <c r="B2343" s="638"/>
    </row>
    <row r="2344" spans="1:2">
      <c r="A2344" s="638"/>
      <c r="B2344" s="638"/>
    </row>
    <row r="2345" spans="1:2">
      <c r="A2345" s="638"/>
      <c r="B2345" s="638"/>
    </row>
    <row r="2346" spans="1:2">
      <c r="A2346" s="638"/>
      <c r="B2346" s="638"/>
    </row>
    <row r="2347" spans="1:2">
      <c r="A2347" s="638"/>
      <c r="B2347" s="638"/>
    </row>
    <row r="2348" spans="1:2">
      <c r="A2348" s="638"/>
      <c r="B2348" s="638"/>
    </row>
    <row r="2349" spans="1:2">
      <c r="A2349" s="638"/>
      <c r="B2349" s="638"/>
    </row>
    <row r="2350" spans="1:2">
      <c r="A2350" s="638"/>
      <c r="B2350" s="638"/>
    </row>
    <row r="2351" spans="1:2">
      <c r="A2351" s="638"/>
      <c r="B2351" s="638"/>
    </row>
    <row r="2352" spans="1:2">
      <c r="A2352" s="638"/>
      <c r="B2352" s="638"/>
    </row>
    <row r="2353" spans="1:2">
      <c r="A2353" s="638"/>
      <c r="B2353" s="638"/>
    </row>
    <row r="2354" spans="1:2">
      <c r="A2354" s="638"/>
      <c r="B2354" s="638"/>
    </row>
    <row r="2355" spans="1:2">
      <c r="A2355" s="638"/>
      <c r="B2355" s="638"/>
    </row>
    <row r="2356" spans="1:2">
      <c r="A2356" s="638"/>
      <c r="B2356" s="638"/>
    </row>
    <row r="2357" spans="1:2">
      <c r="A2357" s="638"/>
      <c r="B2357" s="638"/>
    </row>
    <row r="2358" spans="1:2">
      <c r="A2358" s="638"/>
      <c r="B2358" s="638"/>
    </row>
    <row r="2359" spans="1:2">
      <c r="A2359" s="638"/>
      <c r="B2359" s="638"/>
    </row>
    <row r="2360" spans="1:2">
      <c r="A2360" s="638"/>
      <c r="B2360" s="638"/>
    </row>
    <row r="2361" spans="1:2">
      <c r="A2361" s="638"/>
      <c r="B2361" s="638"/>
    </row>
    <row r="2362" spans="1:2">
      <c r="A2362" s="638"/>
      <c r="B2362" s="638"/>
    </row>
    <row r="2363" spans="1:2">
      <c r="A2363" s="638"/>
      <c r="B2363" s="638"/>
    </row>
    <row r="2364" spans="1:2">
      <c r="A2364" s="638"/>
      <c r="B2364" s="638"/>
    </row>
    <row r="2365" spans="1:2">
      <c r="A2365" s="638"/>
      <c r="B2365" s="638"/>
    </row>
    <row r="2366" spans="1:2">
      <c r="A2366" s="638"/>
      <c r="B2366" s="638"/>
    </row>
    <row r="2367" spans="1:2">
      <c r="A2367" s="638"/>
      <c r="B2367" s="638"/>
    </row>
    <row r="2368" spans="1:2">
      <c r="A2368" s="638"/>
      <c r="B2368" s="638"/>
    </row>
    <row r="2369" spans="1:2">
      <c r="A2369" s="638"/>
      <c r="B2369" s="638"/>
    </row>
    <row r="2370" spans="1:2">
      <c r="A2370" s="638"/>
      <c r="B2370" s="638"/>
    </row>
    <row r="2371" spans="1:2">
      <c r="A2371" s="638"/>
      <c r="B2371" s="638"/>
    </row>
    <row r="2372" spans="1:2">
      <c r="A2372" s="638"/>
      <c r="B2372" s="638"/>
    </row>
    <row r="2373" spans="1:2">
      <c r="A2373" s="638"/>
      <c r="B2373" s="638"/>
    </row>
    <row r="2374" spans="1:2">
      <c r="A2374" s="638"/>
      <c r="B2374" s="638"/>
    </row>
    <row r="2375" spans="1:2">
      <c r="A2375" s="638"/>
      <c r="B2375" s="638"/>
    </row>
    <row r="2376" spans="1:2">
      <c r="A2376" s="638"/>
      <c r="B2376" s="638"/>
    </row>
    <row r="2377" spans="1:2">
      <c r="A2377" s="638"/>
      <c r="B2377" s="638"/>
    </row>
    <row r="2378" spans="1:2">
      <c r="A2378" s="638"/>
      <c r="B2378" s="638"/>
    </row>
    <row r="2379" spans="1:2">
      <c r="A2379" s="638"/>
      <c r="B2379" s="638"/>
    </row>
    <row r="2380" spans="1:2">
      <c r="A2380" s="638"/>
      <c r="B2380" s="638"/>
    </row>
    <row r="2381" spans="1:2">
      <c r="A2381" s="638"/>
      <c r="B2381" s="638"/>
    </row>
    <row r="2382" spans="1:2">
      <c r="A2382" s="638"/>
      <c r="B2382" s="638"/>
    </row>
    <row r="2383" spans="1:2">
      <c r="A2383" s="638"/>
      <c r="B2383" s="638"/>
    </row>
    <row r="2384" spans="1:2">
      <c r="A2384" s="638"/>
      <c r="B2384" s="638"/>
    </row>
    <row r="2385" spans="1:2">
      <c r="A2385" s="638"/>
      <c r="B2385" s="638"/>
    </row>
    <row r="2386" spans="1:2">
      <c r="A2386" s="638"/>
      <c r="B2386" s="638"/>
    </row>
    <row r="2387" spans="1:2">
      <c r="A2387" s="638"/>
      <c r="B2387" s="638"/>
    </row>
    <row r="2388" spans="1:2">
      <c r="A2388" s="638"/>
      <c r="B2388" s="638"/>
    </row>
    <row r="2389" spans="1:2">
      <c r="A2389" s="638"/>
      <c r="B2389" s="638"/>
    </row>
    <row r="2390" spans="1:2">
      <c r="A2390" s="638"/>
      <c r="B2390" s="638"/>
    </row>
    <row r="2391" spans="1:2">
      <c r="A2391" s="638"/>
      <c r="B2391" s="638"/>
    </row>
    <row r="2392" spans="1:2">
      <c r="A2392" s="638"/>
      <c r="B2392" s="638"/>
    </row>
    <row r="2393" spans="1:2">
      <c r="A2393" s="638"/>
      <c r="B2393" s="638"/>
    </row>
    <row r="2394" spans="1:2">
      <c r="A2394" s="638"/>
      <c r="B2394" s="638"/>
    </row>
    <row r="2395" spans="1:2">
      <c r="A2395" s="638"/>
      <c r="B2395" s="638"/>
    </row>
    <row r="2396" spans="1:2">
      <c r="A2396" s="638"/>
      <c r="B2396" s="638"/>
    </row>
    <row r="2397" spans="1:2">
      <c r="A2397" s="638"/>
      <c r="B2397" s="638"/>
    </row>
    <row r="2398" spans="1:2">
      <c r="A2398" s="638"/>
      <c r="B2398" s="638"/>
    </row>
    <row r="2399" spans="1:2">
      <c r="A2399" s="638"/>
      <c r="B2399" s="638"/>
    </row>
    <row r="2400" spans="1:2">
      <c r="A2400" s="638"/>
      <c r="B2400" s="638"/>
    </row>
    <row r="2401" spans="1:2">
      <c r="A2401" s="638"/>
      <c r="B2401" s="638"/>
    </row>
    <row r="2402" spans="1:2">
      <c r="A2402" s="638"/>
      <c r="B2402" s="638"/>
    </row>
    <row r="2403" spans="1:2">
      <c r="A2403" s="638"/>
      <c r="B2403" s="638"/>
    </row>
    <row r="2404" spans="1:2">
      <c r="A2404" s="638"/>
      <c r="B2404" s="638"/>
    </row>
    <row r="2405" spans="1:2">
      <c r="A2405" s="638"/>
      <c r="B2405" s="638"/>
    </row>
    <row r="2406" spans="1:2">
      <c r="A2406" s="638"/>
      <c r="B2406" s="638"/>
    </row>
    <row r="2407" spans="1:2">
      <c r="A2407" s="638"/>
      <c r="B2407" s="638"/>
    </row>
    <row r="2408" spans="1:2">
      <c r="A2408" s="638"/>
      <c r="B2408" s="638"/>
    </row>
    <row r="2409" spans="1:2">
      <c r="A2409" s="638"/>
      <c r="B2409" s="638"/>
    </row>
    <row r="2410" spans="1:2">
      <c r="A2410" s="638"/>
      <c r="B2410" s="638"/>
    </row>
    <row r="2411" spans="1:2">
      <c r="A2411" s="638"/>
      <c r="B2411" s="638"/>
    </row>
    <row r="2412" spans="1:2">
      <c r="A2412" s="638"/>
      <c r="B2412" s="638"/>
    </row>
    <row r="2413" spans="1:2">
      <c r="A2413" s="638"/>
      <c r="B2413" s="638"/>
    </row>
    <row r="2414" spans="1:2">
      <c r="A2414" s="638"/>
      <c r="B2414" s="638"/>
    </row>
    <row r="2415" spans="1:2">
      <c r="A2415" s="638"/>
      <c r="B2415" s="638"/>
    </row>
    <row r="2416" spans="1:2">
      <c r="A2416" s="638"/>
      <c r="B2416" s="638"/>
    </row>
    <row r="2417" spans="1:2">
      <c r="A2417" s="638"/>
      <c r="B2417" s="638"/>
    </row>
    <row r="2418" spans="1:2">
      <c r="A2418" s="638"/>
      <c r="B2418" s="638"/>
    </row>
    <row r="2419" spans="1:2">
      <c r="A2419" s="638"/>
      <c r="B2419" s="638"/>
    </row>
    <row r="2420" spans="1:2">
      <c r="A2420" s="638"/>
      <c r="B2420" s="638"/>
    </row>
    <row r="2421" spans="1:2">
      <c r="A2421" s="638"/>
      <c r="B2421" s="638"/>
    </row>
    <row r="2422" spans="1:2">
      <c r="A2422" s="638"/>
      <c r="B2422" s="638"/>
    </row>
    <row r="2423" spans="1:2">
      <c r="A2423" s="638"/>
      <c r="B2423" s="638"/>
    </row>
    <row r="2424" spans="1:2">
      <c r="A2424" s="638"/>
      <c r="B2424" s="638"/>
    </row>
    <row r="2425" spans="1:2">
      <c r="A2425" s="638"/>
      <c r="B2425" s="638"/>
    </row>
    <row r="2426" spans="1:2">
      <c r="A2426" s="638"/>
      <c r="B2426" s="638"/>
    </row>
    <row r="2427" spans="1:2">
      <c r="A2427" s="638"/>
      <c r="B2427" s="638"/>
    </row>
    <row r="2428" spans="1:2">
      <c r="A2428" s="638"/>
      <c r="B2428" s="638"/>
    </row>
    <row r="2429" spans="1:2">
      <c r="A2429" s="638"/>
      <c r="B2429" s="638"/>
    </row>
    <row r="2430" spans="1:2">
      <c r="A2430" s="638"/>
      <c r="B2430" s="638"/>
    </row>
    <row r="2431" spans="1:2">
      <c r="A2431" s="638"/>
      <c r="B2431" s="638"/>
    </row>
    <row r="2432" spans="1:2">
      <c r="A2432" s="638"/>
      <c r="B2432" s="638"/>
    </row>
    <row r="2433" spans="1:2">
      <c r="A2433" s="638"/>
      <c r="B2433" s="638"/>
    </row>
    <row r="2434" spans="1:2">
      <c r="A2434" s="638"/>
      <c r="B2434" s="638"/>
    </row>
    <row r="2435" spans="1:2">
      <c r="A2435" s="638"/>
      <c r="B2435" s="638"/>
    </row>
    <row r="2436" spans="1:2">
      <c r="A2436" s="638"/>
      <c r="B2436" s="638"/>
    </row>
    <row r="2437" spans="1:2">
      <c r="A2437" s="638"/>
      <c r="B2437" s="638"/>
    </row>
    <row r="2438" spans="1:2">
      <c r="A2438" s="638"/>
      <c r="B2438" s="638"/>
    </row>
    <row r="2439" spans="1:2">
      <c r="A2439" s="638"/>
      <c r="B2439" s="638"/>
    </row>
    <row r="2440" spans="1:2">
      <c r="A2440" s="638"/>
      <c r="B2440" s="638"/>
    </row>
    <row r="2441" spans="1:2">
      <c r="A2441" s="638"/>
      <c r="B2441" s="638"/>
    </row>
    <row r="2442" spans="1:2">
      <c r="A2442" s="638"/>
      <c r="B2442" s="638"/>
    </row>
    <row r="2443" spans="1:2">
      <c r="A2443" s="638"/>
      <c r="B2443" s="638"/>
    </row>
    <row r="2444" spans="1:2">
      <c r="A2444" s="638"/>
      <c r="B2444" s="638"/>
    </row>
    <row r="2445" spans="1:2">
      <c r="A2445" s="638"/>
      <c r="B2445" s="638"/>
    </row>
    <row r="2446" spans="1:2">
      <c r="A2446" s="638"/>
      <c r="B2446" s="638"/>
    </row>
    <row r="2447" spans="1:2">
      <c r="A2447" s="638"/>
      <c r="B2447" s="638"/>
    </row>
    <row r="2448" spans="1:2">
      <c r="A2448" s="638"/>
      <c r="B2448" s="638"/>
    </row>
    <row r="2449" spans="1:2">
      <c r="A2449" s="638"/>
      <c r="B2449" s="638"/>
    </row>
    <row r="2450" spans="1:2">
      <c r="A2450" s="638"/>
      <c r="B2450" s="638"/>
    </row>
    <row r="2451" spans="1:2">
      <c r="A2451" s="638"/>
      <c r="B2451" s="638"/>
    </row>
    <row r="2452" spans="1:2">
      <c r="A2452" s="638"/>
      <c r="B2452" s="638"/>
    </row>
    <row r="2453" spans="1:2">
      <c r="A2453" s="638"/>
      <c r="B2453" s="638"/>
    </row>
    <row r="2454" spans="1:2">
      <c r="A2454" s="638"/>
      <c r="B2454" s="638"/>
    </row>
    <row r="2455" spans="1:2">
      <c r="A2455" s="638"/>
      <c r="B2455" s="638"/>
    </row>
    <row r="2456" spans="1:2">
      <c r="A2456" s="638"/>
      <c r="B2456" s="638"/>
    </row>
    <row r="2457" spans="1:2">
      <c r="A2457" s="638"/>
      <c r="B2457" s="638"/>
    </row>
    <row r="2458" spans="1:2">
      <c r="A2458" s="638"/>
      <c r="B2458" s="638"/>
    </row>
    <row r="2459" spans="1:2">
      <c r="A2459" s="638"/>
      <c r="B2459" s="638"/>
    </row>
    <row r="2460" spans="1:2">
      <c r="A2460" s="638"/>
      <c r="B2460" s="638"/>
    </row>
    <row r="2461" spans="1:2">
      <c r="A2461" s="638"/>
      <c r="B2461" s="638"/>
    </row>
    <row r="2462" spans="1:2">
      <c r="A2462" s="638"/>
      <c r="B2462" s="638"/>
    </row>
    <row r="2463" spans="1:2">
      <c r="A2463" s="638"/>
      <c r="B2463" s="638"/>
    </row>
    <row r="2464" spans="1:2">
      <c r="A2464" s="638"/>
      <c r="B2464" s="638"/>
    </row>
    <row r="2465" spans="1:2">
      <c r="A2465" s="638"/>
      <c r="B2465" s="638"/>
    </row>
    <row r="2466" spans="1:2">
      <c r="A2466" s="638"/>
      <c r="B2466" s="638"/>
    </row>
    <row r="2467" spans="1:2">
      <c r="A2467" s="638"/>
      <c r="B2467" s="638"/>
    </row>
    <row r="2468" spans="1:2">
      <c r="A2468" s="638"/>
      <c r="B2468" s="638"/>
    </row>
    <row r="2469" spans="1:2">
      <c r="A2469" s="638"/>
      <c r="B2469" s="638"/>
    </row>
    <row r="2470" spans="1:2">
      <c r="A2470" s="638"/>
      <c r="B2470" s="638"/>
    </row>
    <row r="2471" spans="1:2">
      <c r="A2471" s="638"/>
      <c r="B2471" s="638"/>
    </row>
    <row r="2472" spans="1:2">
      <c r="A2472" s="638"/>
      <c r="B2472" s="638"/>
    </row>
    <row r="2473" spans="1:2">
      <c r="A2473" s="638"/>
      <c r="B2473" s="638"/>
    </row>
    <row r="2474" spans="1:2">
      <c r="A2474" s="638"/>
      <c r="B2474" s="638"/>
    </row>
    <row r="2475" spans="1:2">
      <c r="A2475" s="638"/>
      <c r="B2475" s="638"/>
    </row>
    <row r="2476" spans="1:2">
      <c r="A2476" s="638"/>
      <c r="B2476" s="638"/>
    </row>
    <row r="2477" spans="1:2">
      <c r="A2477" s="638"/>
      <c r="B2477" s="638"/>
    </row>
    <row r="2478" spans="1:2">
      <c r="A2478" s="638"/>
      <c r="B2478" s="638"/>
    </row>
    <row r="2479" spans="1:2">
      <c r="A2479" s="638"/>
      <c r="B2479" s="638"/>
    </row>
    <row r="2480" spans="1:2">
      <c r="A2480" s="638"/>
      <c r="B2480" s="638"/>
    </row>
    <row r="2481" spans="1:2">
      <c r="A2481" s="638"/>
      <c r="B2481" s="638"/>
    </row>
    <row r="2482" spans="1:2">
      <c r="A2482" s="638"/>
      <c r="B2482" s="638"/>
    </row>
    <row r="2483" spans="1:2">
      <c r="A2483" s="638"/>
      <c r="B2483" s="638"/>
    </row>
    <row r="2484" spans="1:2">
      <c r="A2484" s="638"/>
      <c r="B2484" s="638"/>
    </row>
    <row r="2485" spans="1:2">
      <c r="A2485" s="638"/>
      <c r="B2485" s="638"/>
    </row>
    <row r="2486" spans="1:2">
      <c r="A2486" s="638"/>
      <c r="B2486" s="638"/>
    </row>
    <row r="2487" spans="1:2">
      <c r="A2487" s="638"/>
      <c r="B2487" s="638"/>
    </row>
    <row r="2488" spans="1:2">
      <c r="A2488" s="638"/>
      <c r="B2488" s="638"/>
    </row>
    <row r="2489" spans="1:2">
      <c r="A2489" s="638"/>
      <c r="B2489" s="638"/>
    </row>
    <row r="2490" spans="1:2">
      <c r="A2490" s="638"/>
      <c r="B2490" s="638"/>
    </row>
    <row r="2491" spans="1:2">
      <c r="A2491" s="638"/>
      <c r="B2491" s="638"/>
    </row>
    <row r="2492" spans="1:2">
      <c r="A2492" s="638"/>
      <c r="B2492" s="638"/>
    </row>
    <row r="2493" spans="1:2">
      <c r="A2493" s="638"/>
      <c r="B2493" s="638"/>
    </row>
    <row r="2494" spans="1:2">
      <c r="A2494" s="638"/>
      <c r="B2494" s="638"/>
    </row>
    <row r="2495" spans="1:2">
      <c r="A2495" s="638"/>
      <c r="B2495" s="638"/>
    </row>
    <row r="2496" spans="1:2">
      <c r="A2496" s="638"/>
      <c r="B2496" s="638"/>
    </row>
    <row r="2497" spans="1:2">
      <c r="A2497" s="638"/>
      <c r="B2497" s="638"/>
    </row>
    <row r="2498" spans="1:2">
      <c r="A2498" s="638"/>
      <c r="B2498" s="638"/>
    </row>
    <row r="2499" spans="1:2">
      <c r="A2499" s="638"/>
      <c r="B2499" s="638"/>
    </row>
    <row r="2500" spans="1:2">
      <c r="A2500" s="638"/>
      <c r="B2500" s="638"/>
    </row>
    <row r="2501" spans="1:2">
      <c r="A2501" s="638"/>
      <c r="B2501" s="638"/>
    </row>
    <row r="2502" spans="1:2">
      <c r="A2502" s="638"/>
      <c r="B2502" s="638"/>
    </row>
    <row r="2503" spans="1:2">
      <c r="A2503" s="638"/>
      <c r="B2503" s="638"/>
    </row>
    <row r="2504" spans="1:2">
      <c r="A2504" s="638"/>
      <c r="B2504" s="638"/>
    </row>
    <row r="2505" spans="1:2">
      <c r="A2505" s="638"/>
      <c r="B2505" s="638"/>
    </row>
    <row r="2506" spans="1:2">
      <c r="A2506" s="638"/>
      <c r="B2506" s="638"/>
    </row>
    <row r="2507" spans="1:2">
      <c r="A2507" s="638"/>
      <c r="B2507" s="638"/>
    </row>
    <row r="2508" spans="1:2">
      <c r="A2508" s="638"/>
      <c r="B2508" s="638"/>
    </row>
    <row r="2509" spans="1:2">
      <c r="A2509" s="638"/>
      <c r="B2509" s="638"/>
    </row>
    <row r="2510" spans="1:2">
      <c r="A2510" s="638"/>
      <c r="B2510" s="638"/>
    </row>
    <row r="2511" spans="1:2">
      <c r="A2511" s="638"/>
      <c r="B2511" s="638"/>
    </row>
    <row r="2512" spans="1:2">
      <c r="A2512" s="638"/>
      <c r="B2512" s="638"/>
    </row>
    <row r="2513" spans="1:2">
      <c r="A2513" s="638"/>
      <c r="B2513" s="638"/>
    </row>
    <row r="2514" spans="1:2">
      <c r="A2514" s="638"/>
      <c r="B2514" s="638"/>
    </row>
    <row r="2515" spans="1:2">
      <c r="A2515" s="638"/>
      <c r="B2515" s="638"/>
    </row>
    <row r="2516" spans="1:2">
      <c r="A2516" s="638"/>
      <c r="B2516" s="638"/>
    </row>
    <row r="2517" spans="1:2">
      <c r="A2517" s="638"/>
      <c r="B2517" s="638"/>
    </row>
    <row r="2518" spans="1:2">
      <c r="A2518" s="638"/>
      <c r="B2518" s="638"/>
    </row>
    <row r="2519" spans="1:2">
      <c r="A2519" s="638"/>
      <c r="B2519" s="638"/>
    </row>
    <row r="2520" spans="1:2">
      <c r="A2520" s="638"/>
      <c r="B2520" s="638"/>
    </row>
    <row r="2521" spans="1:2">
      <c r="A2521" s="638"/>
      <c r="B2521" s="638"/>
    </row>
    <row r="2522" spans="1:2">
      <c r="A2522" s="638"/>
      <c r="B2522" s="638"/>
    </row>
    <row r="2523" spans="1:2">
      <c r="A2523" s="638"/>
      <c r="B2523" s="638"/>
    </row>
    <row r="2524" spans="1:2">
      <c r="A2524" s="638"/>
      <c r="B2524" s="638"/>
    </row>
    <row r="2525" spans="1:2">
      <c r="A2525" s="638"/>
      <c r="B2525" s="638"/>
    </row>
    <row r="2526" spans="1:2">
      <c r="A2526" s="638"/>
      <c r="B2526" s="638"/>
    </row>
    <row r="2527" spans="1:2">
      <c r="A2527" s="638"/>
      <c r="B2527" s="638"/>
    </row>
    <row r="2528" spans="1:2">
      <c r="A2528" s="638"/>
      <c r="B2528" s="638"/>
    </row>
    <row r="2529" spans="1:2">
      <c r="A2529" s="638"/>
      <c r="B2529" s="638"/>
    </row>
    <row r="2530" spans="1:2">
      <c r="A2530" s="638"/>
      <c r="B2530" s="638"/>
    </row>
    <row r="2531" spans="1:2">
      <c r="A2531" s="638"/>
      <c r="B2531" s="638"/>
    </row>
    <row r="2532" spans="1:2">
      <c r="A2532" s="638"/>
      <c r="B2532" s="638"/>
    </row>
    <row r="2533" spans="1:2">
      <c r="A2533" s="638"/>
      <c r="B2533" s="638"/>
    </row>
    <row r="2534" spans="1:2">
      <c r="A2534" s="638"/>
      <c r="B2534" s="638"/>
    </row>
    <row r="2535" spans="1:2">
      <c r="A2535" s="638"/>
      <c r="B2535" s="638"/>
    </row>
    <row r="2536" spans="1:2">
      <c r="A2536" s="638"/>
      <c r="B2536" s="638"/>
    </row>
    <row r="2537" spans="1:2">
      <c r="A2537" s="638"/>
      <c r="B2537" s="638"/>
    </row>
    <row r="2538" spans="1:2">
      <c r="A2538" s="638"/>
      <c r="B2538" s="638"/>
    </row>
    <row r="2539" spans="1:2">
      <c r="A2539" s="638"/>
      <c r="B2539" s="638"/>
    </row>
    <row r="2540" spans="1:2">
      <c r="A2540" s="638"/>
      <c r="B2540" s="638"/>
    </row>
    <row r="2541" spans="1:2">
      <c r="A2541" s="638"/>
      <c r="B2541" s="638"/>
    </row>
    <row r="2542" spans="1:2">
      <c r="A2542" s="638"/>
      <c r="B2542" s="638"/>
    </row>
    <row r="2543" spans="1:2">
      <c r="A2543" s="638"/>
      <c r="B2543" s="638"/>
    </row>
    <row r="2544" spans="1:2">
      <c r="A2544" s="638"/>
      <c r="B2544" s="638"/>
    </row>
    <row r="2545" spans="1:2">
      <c r="A2545" s="638"/>
      <c r="B2545" s="638"/>
    </row>
    <row r="2546" spans="1:2">
      <c r="A2546" s="638"/>
      <c r="B2546" s="638"/>
    </row>
    <row r="2547" spans="1:2">
      <c r="A2547" s="638"/>
      <c r="B2547" s="638"/>
    </row>
    <row r="2548" spans="1:2">
      <c r="A2548" s="638"/>
      <c r="B2548" s="638"/>
    </row>
    <row r="2549" spans="1:2">
      <c r="A2549" s="638"/>
      <c r="B2549" s="638"/>
    </row>
    <row r="2550" spans="1:2">
      <c r="A2550" s="638"/>
      <c r="B2550" s="638"/>
    </row>
    <row r="2551" spans="1:2">
      <c r="A2551" s="638"/>
      <c r="B2551" s="638"/>
    </row>
    <row r="2552" spans="1:2">
      <c r="A2552" s="638"/>
      <c r="B2552" s="638"/>
    </row>
    <row r="2553" spans="1:2">
      <c r="A2553" s="638"/>
      <c r="B2553" s="638"/>
    </row>
    <row r="2554" spans="1:2">
      <c r="A2554" s="638"/>
      <c r="B2554" s="638"/>
    </row>
    <row r="2555" spans="1:2">
      <c r="A2555" s="638"/>
      <c r="B2555" s="638"/>
    </row>
    <row r="2556" spans="1:2">
      <c r="A2556" s="638"/>
      <c r="B2556" s="638"/>
    </row>
    <row r="2557" spans="1:2">
      <c r="A2557" s="638"/>
      <c r="B2557" s="638"/>
    </row>
    <row r="2558" spans="1:2">
      <c r="A2558" s="638"/>
      <c r="B2558" s="638"/>
    </row>
    <row r="2559" spans="1:2">
      <c r="A2559" s="638"/>
      <c r="B2559" s="638"/>
    </row>
    <row r="2560" spans="1:2">
      <c r="A2560" s="638"/>
      <c r="B2560" s="638"/>
    </row>
    <row r="2561" spans="1:2">
      <c r="A2561" s="638"/>
      <c r="B2561" s="638"/>
    </row>
    <row r="2562" spans="1:2">
      <c r="A2562" s="638"/>
      <c r="B2562" s="638"/>
    </row>
    <row r="2563" spans="1:2">
      <c r="A2563" s="638"/>
      <c r="B2563" s="638"/>
    </row>
    <row r="2564" spans="1:2">
      <c r="A2564" s="638"/>
      <c r="B2564" s="638"/>
    </row>
    <row r="2565" spans="1:2">
      <c r="A2565" s="638"/>
      <c r="B2565" s="638"/>
    </row>
    <row r="2566" spans="1:2">
      <c r="A2566" s="638"/>
      <c r="B2566" s="638"/>
    </row>
    <row r="2567" spans="1:2">
      <c r="A2567" s="638"/>
      <c r="B2567" s="638"/>
    </row>
    <row r="2568" spans="1:2">
      <c r="A2568" s="638"/>
      <c r="B2568" s="638"/>
    </row>
    <row r="2569" spans="1:2">
      <c r="A2569" s="638"/>
      <c r="B2569" s="638"/>
    </row>
    <row r="2570" spans="1:2">
      <c r="A2570" s="638"/>
      <c r="B2570" s="638"/>
    </row>
    <row r="2571" spans="1:2">
      <c r="A2571" s="638"/>
      <c r="B2571" s="638"/>
    </row>
    <row r="2572" spans="1:2">
      <c r="A2572" s="638"/>
      <c r="B2572" s="638"/>
    </row>
    <row r="2573" spans="1:2">
      <c r="A2573" s="638"/>
      <c r="B2573" s="638"/>
    </row>
    <row r="2574" spans="1:2">
      <c r="A2574" s="638"/>
      <c r="B2574" s="638"/>
    </row>
    <row r="2575" spans="1:2">
      <c r="A2575" s="638"/>
      <c r="B2575" s="638"/>
    </row>
    <row r="2576" spans="1:2">
      <c r="A2576" s="638"/>
      <c r="B2576" s="638"/>
    </row>
    <row r="2577" spans="1:2">
      <c r="A2577" s="638"/>
      <c r="B2577" s="638"/>
    </row>
    <row r="2578" spans="1:2">
      <c r="A2578" s="638"/>
      <c r="B2578" s="638"/>
    </row>
    <row r="2579" spans="1:2">
      <c r="A2579" s="638"/>
      <c r="B2579" s="638"/>
    </row>
    <row r="2580" spans="1:2">
      <c r="A2580" s="638"/>
      <c r="B2580" s="638"/>
    </row>
    <row r="2581" spans="1:2">
      <c r="A2581" s="638"/>
      <c r="B2581" s="638"/>
    </row>
    <row r="2582" spans="1:2">
      <c r="A2582" s="638"/>
      <c r="B2582" s="638"/>
    </row>
    <row r="2583" spans="1:2">
      <c r="A2583" s="638"/>
      <c r="B2583" s="638"/>
    </row>
    <row r="2584" spans="1:2">
      <c r="A2584" s="638"/>
      <c r="B2584" s="638"/>
    </row>
    <row r="2585" spans="1:2">
      <c r="A2585" s="638"/>
      <c r="B2585" s="638"/>
    </row>
    <row r="2586" spans="1:2">
      <c r="A2586" s="638"/>
      <c r="B2586" s="638"/>
    </row>
    <row r="2587" spans="1:2">
      <c r="A2587" s="638"/>
      <c r="B2587" s="638"/>
    </row>
    <row r="2588" spans="1:2">
      <c r="A2588" s="638"/>
      <c r="B2588" s="638"/>
    </row>
    <row r="2589" spans="1:2">
      <c r="A2589" s="638"/>
      <c r="B2589" s="638"/>
    </row>
    <row r="2590" spans="1:2">
      <c r="A2590" s="638"/>
      <c r="B2590" s="638"/>
    </row>
    <row r="2591" spans="1:2">
      <c r="A2591" s="638"/>
      <c r="B2591" s="638"/>
    </row>
    <row r="2592" spans="1:2">
      <c r="A2592" s="638"/>
      <c r="B2592" s="638"/>
    </row>
    <row r="2593" spans="1:2">
      <c r="A2593" s="638"/>
      <c r="B2593" s="638"/>
    </row>
    <row r="2594" spans="1:2">
      <c r="A2594" s="638"/>
      <c r="B2594" s="638"/>
    </row>
    <row r="2595" spans="1:2">
      <c r="A2595" s="638"/>
      <c r="B2595" s="638"/>
    </row>
    <row r="2596" spans="1:2">
      <c r="A2596" s="638"/>
      <c r="B2596" s="638"/>
    </row>
    <row r="2597" spans="1:2">
      <c r="A2597" s="638"/>
      <c r="B2597" s="638"/>
    </row>
    <row r="2598" spans="1:2">
      <c r="A2598" s="638"/>
      <c r="B2598" s="638"/>
    </row>
    <row r="2599" spans="1:2">
      <c r="A2599" s="638"/>
      <c r="B2599" s="638"/>
    </row>
    <row r="2600" spans="1:2">
      <c r="A2600" s="638"/>
      <c r="B2600" s="638"/>
    </row>
    <row r="2601" spans="1:2">
      <c r="A2601" s="638"/>
      <c r="B2601" s="638"/>
    </row>
    <row r="2602" spans="1:2">
      <c r="A2602" s="638"/>
      <c r="B2602" s="638"/>
    </row>
    <row r="2603" spans="1:2">
      <c r="A2603" s="638"/>
      <c r="B2603" s="638"/>
    </row>
    <row r="2604" spans="1:2">
      <c r="A2604" s="638"/>
      <c r="B2604" s="638"/>
    </row>
    <row r="2605" spans="1:2">
      <c r="A2605" s="638"/>
      <c r="B2605" s="638"/>
    </row>
    <row r="2606" spans="1:2">
      <c r="A2606" s="638"/>
      <c r="B2606" s="638"/>
    </row>
    <row r="2607" spans="1:2">
      <c r="A2607" s="638"/>
      <c r="B2607" s="638"/>
    </row>
    <row r="2608" spans="1:2">
      <c r="A2608" s="638"/>
      <c r="B2608" s="638"/>
    </row>
    <row r="2609" spans="1:2">
      <c r="A2609" s="638"/>
      <c r="B2609" s="638"/>
    </row>
    <row r="2610" spans="1:2">
      <c r="A2610" s="638"/>
      <c r="B2610" s="638"/>
    </row>
    <row r="2611" spans="1:2">
      <c r="A2611" s="638"/>
      <c r="B2611" s="638"/>
    </row>
    <row r="2612" spans="1:2">
      <c r="A2612" s="638"/>
      <c r="B2612" s="638"/>
    </row>
    <row r="2613" spans="1:2">
      <c r="A2613" s="638"/>
      <c r="B2613" s="638"/>
    </row>
    <row r="2614" spans="1:2">
      <c r="A2614" s="638"/>
      <c r="B2614" s="638"/>
    </row>
    <row r="2615" spans="1:2">
      <c r="A2615" s="638"/>
      <c r="B2615" s="638"/>
    </row>
    <row r="2616" spans="1:2">
      <c r="A2616" s="638"/>
      <c r="B2616" s="638"/>
    </row>
    <row r="2617" spans="1:2">
      <c r="A2617" s="638"/>
      <c r="B2617" s="638"/>
    </row>
    <row r="2618" spans="1:2">
      <c r="A2618" s="638"/>
      <c r="B2618" s="638"/>
    </row>
    <row r="2619" spans="1:2">
      <c r="A2619" s="638"/>
      <c r="B2619" s="638"/>
    </row>
    <row r="2620" spans="1:2">
      <c r="A2620" s="638"/>
      <c r="B2620" s="638"/>
    </row>
    <row r="2621" spans="1:2">
      <c r="A2621" s="638"/>
      <c r="B2621" s="638"/>
    </row>
    <row r="2622" spans="1:2">
      <c r="A2622" s="638"/>
      <c r="B2622" s="638"/>
    </row>
    <row r="2623" spans="1:2">
      <c r="A2623" s="638"/>
      <c r="B2623" s="638"/>
    </row>
    <row r="2624" spans="1:2">
      <c r="A2624" s="638"/>
      <c r="B2624" s="638"/>
    </row>
    <row r="2625" spans="1:2">
      <c r="A2625" s="638"/>
      <c r="B2625" s="638"/>
    </row>
    <row r="2626" spans="1:2">
      <c r="A2626" s="638"/>
      <c r="B2626" s="638"/>
    </row>
    <row r="2627" spans="1:2">
      <c r="A2627" s="638"/>
      <c r="B2627" s="638"/>
    </row>
    <row r="2628" spans="1:2">
      <c r="A2628" s="638"/>
      <c r="B2628" s="638"/>
    </row>
    <row r="2629" spans="1:2">
      <c r="A2629" s="638"/>
      <c r="B2629" s="638"/>
    </row>
    <row r="2630" spans="1:2">
      <c r="A2630" s="638"/>
      <c r="B2630" s="638"/>
    </row>
    <row r="2631" spans="1:2">
      <c r="A2631" s="638"/>
      <c r="B2631" s="638"/>
    </row>
    <row r="2632" spans="1:2">
      <c r="A2632" s="638"/>
      <c r="B2632" s="638"/>
    </row>
    <row r="2633" spans="1:2">
      <c r="A2633" s="638"/>
      <c r="B2633" s="638"/>
    </row>
    <row r="2634" spans="1:2">
      <c r="A2634" s="638"/>
      <c r="B2634" s="638"/>
    </row>
    <row r="2635" spans="1:2">
      <c r="A2635" s="638"/>
      <c r="B2635" s="638"/>
    </row>
    <row r="2636" spans="1:2">
      <c r="A2636" s="638"/>
      <c r="B2636" s="638"/>
    </row>
    <row r="2637" spans="1:2">
      <c r="A2637" s="638"/>
      <c r="B2637" s="638"/>
    </row>
    <row r="2638" spans="1:2">
      <c r="A2638" s="638"/>
      <c r="B2638" s="638"/>
    </row>
    <row r="2639" spans="1:2">
      <c r="A2639" s="638"/>
      <c r="B2639" s="638"/>
    </row>
    <row r="2640" spans="1:2">
      <c r="A2640" s="638"/>
      <c r="B2640" s="638"/>
    </row>
    <row r="2641" spans="1:2">
      <c r="A2641" s="638"/>
      <c r="B2641" s="638"/>
    </row>
    <row r="2642" spans="1:2">
      <c r="A2642" s="638"/>
      <c r="B2642" s="638"/>
    </row>
    <row r="2643" spans="1:2">
      <c r="A2643" s="638"/>
      <c r="B2643" s="638"/>
    </row>
    <row r="2644" spans="1:2">
      <c r="A2644" s="638"/>
      <c r="B2644" s="638"/>
    </row>
    <row r="2645" spans="1:2">
      <c r="A2645" s="638"/>
      <c r="B2645" s="638"/>
    </row>
    <row r="2646" spans="1:2">
      <c r="A2646" s="638"/>
      <c r="B2646" s="638"/>
    </row>
    <row r="2647" spans="1:2">
      <c r="A2647" s="638"/>
      <c r="B2647" s="638"/>
    </row>
    <row r="2648" spans="1:2">
      <c r="A2648" s="638"/>
      <c r="B2648" s="638"/>
    </row>
    <row r="2649" spans="1:2">
      <c r="A2649" s="638"/>
      <c r="B2649" s="638"/>
    </row>
    <row r="2650" spans="1:2">
      <c r="A2650" s="638"/>
      <c r="B2650" s="638"/>
    </row>
    <row r="2651" spans="1:2">
      <c r="A2651" s="638"/>
      <c r="B2651" s="638"/>
    </row>
    <row r="2652" spans="1:2">
      <c r="A2652" s="638"/>
      <c r="B2652" s="638"/>
    </row>
    <row r="2653" spans="1:2">
      <c r="A2653" s="638"/>
      <c r="B2653" s="638"/>
    </row>
    <row r="2654" spans="1:2">
      <c r="A2654" s="638"/>
      <c r="B2654" s="638"/>
    </row>
    <row r="2655" spans="1:2">
      <c r="A2655" s="638"/>
      <c r="B2655" s="638"/>
    </row>
    <row r="2656" spans="1:2">
      <c r="A2656" s="638"/>
      <c r="B2656" s="638"/>
    </row>
    <row r="2657" spans="1:2">
      <c r="A2657" s="638"/>
      <c r="B2657" s="638"/>
    </row>
    <row r="2658" spans="1:2">
      <c r="A2658" s="638"/>
      <c r="B2658" s="638"/>
    </row>
    <row r="2659" spans="1:2">
      <c r="A2659" s="638"/>
      <c r="B2659" s="638"/>
    </row>
    <row r="2660" spans="1:2">
      <c r="A2660" s="638"/>
      <c r="B2660" s="638"/>
    </row>
    <row r="2661" spans="1:2">
      <c r="A2661" s="638"/>
      <c r="B2661" s="638"/>
    </row>
    <row r="2662" spans="1:2">
      <c r="A2662" s="638"/>
      <c r="B2662" s="638"/>
    </row>
    <row r="2663" spans="1:2">
      <c r="A2663" s="638"/>
      <c r="B2663" s="638"/>
    </row>
    <row r="2664" spans="1:2">
      <c r="A2664" s="638"/>
      <c r="B2664" s="638"/>
    </row>
    <row r="2665" spans="1:2">
      <c r="A2665" s="638"/>
      <c r="B2665" s="638"/>
    </row>
    <row r="2666" spans="1:2">
      <c r="A2666" s="638"/>
      <c r="B2666" s="638"/>
    </row>
    <row r="2667" spans="1:2">
      <c r="A2667" s="638"/>
      <c r="B2667" s="638"/>
    </row>
    <row r="2668" spans="1:2">
      <c r="A2668" s="638"/>
      <c r="B2668" s="638"/>
    </row>
    <row r="2669" spans="1:2">
      <c r="A2669" s="638"/>
      <c r="B2669" s="638"/>
    </row>
    <row r="2670" spans="1:2">
      <c r="A2670" s="638"/>
      <c r="B2670" s="638"/>
    </row>
    <row r="2671" spans="1:2">
      <c r="A2671" s="638"/>
      <c r="B2671" s="638"/>
    </row>
    <row r="2672" spans="1:2">
      <c r="A2672" s="638"/>
      <c r="B2672" s="638"/>
    </row>
    <row r="2673" spans="1:2">
      <c r="A2673" s="638"/>
      <c r="B2673" s="638"/>
    </row>
    <row r="2674" spans="1:2">
      <c r="A2674" s="638"/>
      <c r="B2674" s="638"/>
    </row>
    <row r="2675" spans="1:2">
      <c r="A2675" s="638"/>
      <c r="B2675" s="638"/>
    </row>
    <row r="2676" spans="1:2">
      <c r="A2676" s="638"/>
      <c r="B2676" s="638"/>
    </row>
    <row r="2677" spans="1:2">
      <c r="A2677" s="638"/>
      <c r="B2677" s="638"/>
    </row>
    <row r="2678" spans="1:2">
      <c r="A2678" s="638"/>
      <c r="B2678" s="638"/>
    </row>
    <row r="2679" spans="1:2">
      <c r="A2679" s="638"/>
      <c r="B2679" s="638"/>
    </row>
    <row r="2680" spans="1:2">
      <c r="A2680" s="638"/>
      <c r="B2680" s="638"/>
    </row>
    <row r="2681" spans="1:2">
      <c r="A2681" s="638"/>
      <c r="B2681" s="638"/>
    </row>
    <row r="2682" spans="1:2">
      <c r="A2682" s="638"/>
      <c r="B2682" s="638"/>
    </row>
    <row r="2683" spans="1:2">
      <c r="A2683" s="638"/>
      <c r="B2683" s="638"/>
    </row>
    <row r="2684" spans="1:2">
      <c r="A2684" s="638"/>
      <c r="B2684" s="638"/>
    </row>
    <row r="2685" spans="1:2">
      <c r="A2685" s="638"/>
      <c r="B2685" s="638"/>
    </row>
    <row r="2686" spans="1:2">
      <c r="A2686" s="638"/>
      <c r="B2686" s="638"/>
    </row>
    <row r="2687" spans="1:2">
      <c r="A2687" s="638"/>
      <c r="B2687" s="638"/>
    </row>
    <row r="2688" spans="1:2">
      <c r="A2688" s="638"/>
      <c r="B2688" s="638"/>
    </row>
    <row r="2689" spans="1:2">
      <c r="A2689" s="638"/>
      <c r="B2689" s="638"/>
    </row>
    <row r="2690" spans="1:2">
      <c r="A2690" s="638"/>
      <c r="B2690" s="638"/>
    </row>
    <row r="2691" spans="1:2">
      <c r="A2691" s="638"/>
      <c r="B2691" s="638"/>
    </row>
    <row r="2692" spans="1:2">
      <c r="A2692" s="638"/>
      <c r="B2692" s="638"/>
    </row>
    <row r="2693" spans="1:2">
      <c r="A2693" s="638"/>
      <c r="B2693" s="638"/>
    </row>
    <row r="2694" spans="1:2">
      <c r="A2694" s="638"/>
      <c r="B2694" s="638"/>
    </row>
    <row r="2695" spans="1:2">
      <c r="A2695" s="638"/>
      <c r="B2695" s="638"/>
    </row>
    <row r="2696" spans="1:2">
      <c r="A2696" s="638"/>
      <c r="B2696" s="638"/>
    </row>
    <row r="2697" spans="1:2">
      <c r="A2697" s="638"/>
      <c r="B2697" s="638"/>
    </row>
    <row r="2698" spans="1:2">
      <c r="A2698" s="638"/>
      <c r="B2698" s="638"/>
    </row>
    <row r="2699" spans="1:2">
      <c r="A2699" s="638"/>
      <c r="B2699" s="638"/>
    </row>
    <row r="2700" spans="1:2">
      <c r="A2700" s="638"/>
      <c r="B2700" s="638"/>
    </row>
    <row r="2701" spans="1:2">
      <c r="A2701" s="638"/>
      <c r="B2701" s="638"/>
    </row>
    <row r="2702" spans="1:2">
      <c r="A2702" s="638"/>
      <c r="B2702" s="638"/>
    </row>
    <row r="2703" spans="1:2">
      <c r="A2703" s="638"/>
      <c r="B2703" s="638"/>
    </row>
    <row r="2704" spans="1:2">
      <c r="A2704" s="638"/>
      <c r="B2704" s="638"/>
    </row>
    <row r="2705" spans="1:2">
      <c r="A2705" s="638"/>
      <c r="B2705" s="638"/>
    </row>
    <row r="2706" spans="1:2">
      <c r="A2706" s="638"/>
      <c r="B2706" s="638"/>
    </row>
    <row r="2707" spans="1:2">
      <c r="A2707" s="638"/>
      <c r="B2707" s="638"/>
    </row>
    <row r="2708" spans="1:2">
      <c r="A2708" s="638"/>
      <c r="B2708" s="638"/>
    </row>
    <row r="2709" spans="1:2">
      <c r="A2709" s="638"/>
      <c r="B2709" s="638"/>
    </row>
    <row r="2710" spans="1:2">
      <c r="A2710" s="638"/>
      <c r="B2710" s="638"/>
    </row>
    <row r="2711" spans="1:2">
      <c r="A2711" s="638"/>
      <c r="B2711" s="638"/>
    </row>
    <row r="2712" spans="1:2">
      <c r="A2712" s="638"/>
      <c r="B2712" s="638"/>
    </row>
    <row r="2713" spans="1:2">
      <c r="A2713" s="638"/>
      <c r="B2713" s="638"/>
    </row>
    <row r="2714" spans="1:2">
      <c r="A2714" s="638"/>
      <c r="B2714" s="638"/>
    </row>
    <row r="2715" spans="1:2">
      <c r="A2715" s="638"/>
      <c r="B2715" s="638"/>
    </row>
    <row r="2716" spans="1:2">
      <c r="A2716" s="638"/>
      <c r="B2716" s="638"/>
    </row>
    <row r="2717" spans="1:2">
      <c r="A2717" s="638"/>
      <c r="B2717" s="638"/>
    </row>
    <row r="2718" spans="1:2">
      <c r="A2718" s="638"/>
      <c r="B2718" s="638"/>
    </row>
    <row r="2719" spans="1:2">
      <c r="A2719" s="638"/>
      <c r="B2719" s="638"/>
    </row>
    <row r="2720" spans="1:2">
      <c r="A2720" s="638"/>
      <c r="B2720" s="638"/>
    </row>
    <row r="2721" spans="1:2">
      <c r="A2721" s="638"/>
      <c r="B2721" s="638"/>
    </row>
    <row r="2722" spans="1:2">
      <c r="A2722" s="638"/>
      <c r="B2722" s="638"/>
    </row>
    <row r="2723" spans="1:2">
      <c r="A2723" s="638"/>
      <c r="B2723" s="638"/>
    </row>
    <row r="2724" spans="1:2">
      <c r="A2724" s="638"/>
      <c r="B2724" s="638"/>
    </row>
    <row r="2725" spans="1:2">
      <c r="A2725" s="638"/>
      <c r="B2725" s="638"/>
    </row>
    <row r="2726" spans="1:2">
      <c r="A2726" s="638"/>
      <c r="B2726" s="638"/>
    </row>
    <row r="2727" spans="1:2">
      <c r="A2727" s="638"/>
      <c r="B2727" s="638"/>
    </row>
    <row r="2728" spans="1:2">
      <c r="A2728" s="638"/>
      <c r="B2728" s="638"/>
    </row>
    <row r="2729" spans="1:2">
      <c r="A2729" s="638"/>
      <c r="B2729" s="638"/>
    </row>
    <row r="2730" spans="1:2">
      <c r="A2730" s="638"/>
      <c r="B2730" s="638"/>
    </row>
    <row r="2731" spans="1:2">
      <c r="A2731" s="638"/>
      <c r="B2731" s="638"/>
    </row>
    <row r="2732" spans="1:2">
      <c r="A2732" s="638"/>
      <c r="B2732" s="638"/>
    </row>
    <row r="2733" spans="1:2">
      <c r="A2733" s="638"/>
      <c r="B2733" s="638"/>
    </row>
    <row r="2734" spans="1:2">
      <c r="A2734" s="638"/>
      <c r="B2734" s="638"/>
    </row>
    <row r="2735" spans="1:2">
      <c r="A2735" s="638"/>
      <c r="B2735" s="638"/>
    </row>
    <row r="2736" spans="1:2">
      <c r="A2736" s="638"/>
      <c r="B2736" s="638"/>
    </row>
    <row r="2737" spans="1:2">
      <c r="A2737" s="638"/>
      <c r="B2737" s="638"/>
    </row>
    <row r="2738" spans="1:2">
      <c r="A2738" s="638"/>
      <c r="B2738" s="638"/>
    </row>
    <row r="2739" spans="1:2">
      <c r="A2739" s="638"/>
      <c r="B2739" s="638"/>
    </row>
    <row r="2740" spans="1:2">
      <c r="A2740" s="638"/>
      <c r="B2740" s="638"/>
    </row>
    <row r="2741" spans="1:2">
      <c r="A2741" s="638"/>
      <c r="B2741" s="638"/>
    </row>
    <row r="2742" spans="1:2">
      <c r="A2742" s="638"/>
      <c r="B2742" s="638"/>
    </row>
    <row r="2743" spans="1:2">
      <c r="A2743" s="638"/>
      <c r="B2743" s="638"/>
    </row>
    <row r="2744" spans="1:2">
      <c r="A2744" s="638"/>
      <c r="B2744" s="638"/>
    </row>
    <row r="2745" spans="1:2">
      <c r="A2745" s="638"/>
      <c r="B2745" s="638"/>
    </row>
    <row r="2746" spans="1:2">
      <c r="A2746" s="638"/>
      <c r="B2746" s="638"/>
    </row>
    <row r="2747" spans="1:2">
      <c r="A2747" s="638"/>
      <c r="B2747" s="638"/>
    </row>
    <row r="2748" spans="1:2">
      <c r="A2748" s="638"/>
      <c r="B2748" s="638"/>
    </row>
    <row r="2749" spans="1:2">
      <c r="A2749" s="638"/>
      <c r="B2749" s="638"/>
    </row>
    <row r="2750" spans="1:2">
      <c r="A2750" s="638"/>
      <c r="B2750" s="638"/>
    </row>
    <row r="2751" spans="1:2">
      <c r="A2751" s="638"/>
      <c r="B2751" s="638"/>
    </row>
    <row r="2752" spans="1:2">
      <c r="A2752" s="638"/>
      <c r="B2752" s="638"/>
    </row>
    <row r="2753" spans="1:2">
      <c r="A2753" s="638"/>
      <c r="B2753" s="638"/>
    </row>
    <row r="2754" spans="1:2">
      <c r="A2754" s="638"/>
      <c r="B2754" s="638"/>
    </row>
    <row r="2755" spans="1:2">
      <c r="A2755" s="638"/>
      <c r="B2755" s="638"/>
    </row>
    <row r="2756" spans="1:2">
      <c r="A2756" s="638"/>
      <c r="B2756" s="638"/>
    </row>
    <row r="2757" spans="1:2">
      <c r="A2757" s="638"/>
      <c r="B2757" s="638"/>
    </row>
    <row r="2758" spans="1:2">
      <c r="A2758" s="638"/>
      <c r="B2758" s="638"/>
    </row>
    <row r="2759" spans="1:2">
      <c r="A2759" s="638"/>
      <c r="B2759" s="638"/>
    </row>
    <row r="2760" spans="1:2">
      <c r="A2760" s="638"/>
      <c r="B2760" s="638"/>
    </row>
    <row r="2761" spans="1:2">
      <c r="A2761" s="638"/>
      <c r="B2761" s="638"/>
    </row>
    <row r="2762" spans="1:2">
      <c r="A2762" s="638"/>
      <c r="B2762" s="638"/>
    </row>
    <row r="2763" spans="1:2">
      <c r="A2763" s="638"/>
      <c r="B2763" s="638"/>
    </row>
    <row r="2764" spans="1:2">
      <c r="A2764" s="638"/>
      <c r="B2764" s="638"/>
    </row>
    <row r="2765" spans="1:2">
      <c r="A2765" s="638"/>
      <c r="B2765" s="638"/>
    </row>
    <row r="2766" spans="1:2">
      <c r="A2766" s="638"/>
      <c r="B2766" s="638"/>
    </row>
    <row r="2767" spans="1:2">
      <c r="A2767" s="638"/>
      <c r="B2767" s="638"/>
    </row>
    <row r="2768" spans="1:2">
      <c r="A2768" s="638"/>
      <c r="B2768" s="638"/>
    </row>
    <row r="2769" spans="1:2">
      <c r="A2769" s="638"/>
      <c r="B2769" s="638"/>
    </row>
    <row r="2770" spans="1:2">
      <c r="A2770" s="638"/>
      <c r="B2770" s="638"/>
    </row>
    <row r="2771" spans="1:2">
      <c r="A2771" s="638"/>
      <c r="B2771" s="638"/>
    </row>
    <row r="2772" spans="1:2">
      <c r="A2772" s="638"/>
      <c r="B2772" s="638"/>
    </row>
    <row r="2773" spans="1:2">
      <c r="A2773" s="638"/>
      <c r="B2773" s="638"/>
    </row>
    <row r="2774" spans="1:2">
      <c r="A2774" s="638"/>
      <c r="B2774" s="638"/>
    </row>
    <row r="2775" spans="1:2">
      <c r="A2775" s="638"/>
      <c r="B2775" s="638"/>
    </row>
    <row r="2776" spans="1:2">
      <c r="A2776" s="638"/>
      <c r="B2776" s="638"/>
    </row>
    <row r="2777" spans="1:2">
      <c r="A2777" s="638"/>
      <c r="B2777" s="638"/>
    </row>
    <row r="2778" spans="1:2">
      <c r="A2778" s="638"/>
      <c r="B2778" s="638"/>
    </row>
    <row r="2779" spans="1:2">
      <c r="A2779" s="638"/>
      <c r="B2779" s="638"/>
    </row>
    <row r="2780" spans="1:2">
      <c r="A2780" s="638"/>
      <c r="B2780" s="638"/>
    </row>
    <row r="2781" spans="1:2">
      <c r="A2781" s="638"/>
      <c r="B2781" s="638"/>
    </row>
    <row r="2782" spans="1:2">
      <c r="A2782" s="638"/>
      <c r="B2782" s="638"/>
    </row>
    <row r="2783" spans="1:2">
      <c r="A2783" s="638"/>
      <c r="B2783" s="638"/>
    </row>
    <row r="2784" spans="1:2">
      <c r="A2784" s="638"/>
      <c r="B2784" s="638"/>
    </row>
    <row r="2785" spans="1:2">
      <c r="A2785" s="638"/>
      <c r="B2785" s="638"/>
    </row>
    <row r="2786" spans="1:2">
      <c r="A2786" s="638"/>
      <c r="B2786" s="638"/>
    </row>
    <row r="2787" spans="1:2">
      <c r="A2787" s="638"/>
      <c r="B2787" s="638"/>
    </row>
    <row r="2788" spans="1:2">
      <c r="A2788" s="638"/>
      <c r="B2788" s="638"/>
    </row>
    <row r="2789" spans="1:2">
      <c r="A2789" s="638"/>
      <c r="B2789" s="638"/>
    </row>
    <row r="2790" spans="1:2">
      <c r="A2790" s="638"/>
      <c r="B2790" s="638"/>
    </row>
    <row r="2791" spans="1:2">
      <c r="A2791" s="638"/>
      <c r="B2791" s="638"/>
    </row>
    <row r="2792" spans="1:2">
      <c r="A2792" s="638"/>
      <c r="B2792" s="638"/>
    </row>
    <row r="2793" spans="1:2">
      <c r="A2793" s="638"/>
      <c r="B2793" s="638"/>
    </row>
    <row r="2794" spans="1:2">
      <c r="A2794" s="638"/>
      <c r="B2794" s="638"/>
    </row>
    <row r="2795" spans="1:2">
      <c r="A2795" s="638"/>
      <c r="B2795" s="638"/>
    </row>
    <row r="2796" spans="1:2">
      <c r="A2796" s="638"/>
      <c r="B2796" s="638"/>
    </row>
    <row r="2797" spans="1:2">
      <c r="A2797" s="638"/>
      <c r="B2797" s="638"/>
    </row>
    <row r="2798" spans="1:2">
      <c r="A2798" s="638"/>
      <c r="B2798" s="638"/>
    </row>
    <row r="2799" spans="1:2">
      <c r="A2799" s="638"/>
      <c r="B2799" s="638"/>
    </row>
    <row r="2800" spans="1:2">
      <c r="A2800" s="638"/>
      <c r="B2800" s="638"/>
    </row>
    <row r="2801" spans="1:2">
      <c r="A2801" s="638"/>
      <c r="B2801" s="638"/>
    </row>
    <row r="2802" spans="1:2">
      <c r="A2802" s="638"/>
      <c r="B2802" s="638"/>
    </row>
    <row r="2803" spans="1:2">
      <c r="A2803" s="638"/>
      <c r="B2803" s="638"/>
    </row>
    <row r="2804" spans="1:2">
      <c r="A2804" s="638"/>
      <c r="B2804" s="638"/>
    </row>
    <row r="2805" spans="1:2">
      <c r="A2805" s="638"/>
      <c r="B2805" s="638"/>
    </row>
    <row r="2806" spans="1:2">
      <c r="A2806" s="638"/>
      <c r="B2806" s="638"/>
    </row>
    <row r="2807" spans="1:2">
      <c r="A2807" s="638"/>
      <c r="B2807" s="638"/>
    </row>
    <row r="2808" spans="1:2">
      <c r="A2808" s="638"/>
      <c r="B2808" s="638"/>
    </row>
    <row r="2809" spans="1:2">
      <c r="A2809" s="638"/>
      <c r="B2809" s="638"/>
    </row>
    <row r="2810" spans="1:2">
      <c r="A2810" s="638"/>
      <c r="B2810" s="638"/>
    </row>
    <row r="2811" spans="1:2">
      <c r="A2811" s="638"/>
      <c r="B2811" s="638"/>
    </row>
    <row r="2812" spans="1:2">
      <c r="A2812" s="638"/>
      <c r="B2812" s="638"/>
    </row>
    <row r="2813" spans="1:2">
      <c r="A2813" s="638"/>
      <c r="B2813" s="638"/>
    </row>
    <row r="2814" spans="1:2">
      <c r="A2814" s="638"/>
      <c r="B2814" s="638"/>
    </row>
    <row r="2815" spans="1:2">
      <c r="A2815" s="638"/>
      <c r="B2815" s="638"/>
    </row>
    <row r="2816" spans="1:2">
      <c r="A2816" s="638"/>
      <c r="B2816" s="638"/>
    </row>
    <row r="2817" spans="1:2">
      <c r="A2817" s="638"/>
      <c r="B2817" s="638"/>
    </row>
    <row r="2818" spans="1:2">
      <c r="A2818" s="638"/>
      <c r="B2818" s="638"/>
    </row>
    <row r="2819" spans="1:2">
      <c r="A2819" s="638"/>
      <c r="B2819" s="638"/>
    </row>
    <row r="2820" spans="1:2">
      <c r="A2820" s="638"/>
      <c r="B2820" s="638"/>
    </row>
    <row r="2821" spans="1:2">
      <c r="A2821" s="638"/>
      <c r="B2821" s="638"/>
    </row>
    <row r="2822" spans="1:2">
      <c r="A2822" s="638"/>
      <c r="B2822" s="638"/>
    </row>
    <row r="2823" spans="1:2">
      <c r="A2823" s="638"/>
      <c r="B2823" s="638"/>
    </row>
    <row r="2824" spans="1:2">
      <c r="A2824" s="638"/>
      <c r="B2824" s="638"/>
    </row>
    <row r="2825" spans="1:2">
      <c r="A2825" s="638"/>
      <c r="B2825" s="638"/>
    </row>
    <row r="2826" spans="1:2">
      <c r="A2826" s="638"/>
      <c r="B2826" s="638"/>
    </row>
    <row r="2827" spans="1:2">
      <c r="A2827" s="638"/>
      <c r="B2827" s="638"/>
    </row>
    <row r="2828" spans="1:2">
      <c r="A2828" s="638"/>
      <c r="B2828" s="638"/>
    </row>
    <row r="2829" spans="1:2">
      <c r="A2829" s="638"/>
      <c r="B2829" s="638"/>
    </row>
    <row r="2830" spans="1:2">
      <c r="A2830" s="638"/>
      <c r="B2830" s="638"/>
    </row>
    <row r="2831" spans="1:2">
      <c r="A2831" s="638"/>
      <c r="B2831" s="638"/>
    </row>
    <row r="2832" spans="1:2">
      <c r="A2832" s="638"/>
      <c r="B2832" s="638"/>
    </row>
    <row r="2833" spans="1:2">
      <c r="A2833" s="638"/>
      <c r="B2833" s="638"/>
    </row>
    <row r="2834" spans="1:2">
      <c r="A2834" s="638"/>
      <c r="B2834" s="638"/>
    </row>
    <row r="2835" spans="1:2">
      <c r="A2835" s="638"/>
      <c r="B2835" s="638"/>
    </row>
    <row r="2836" spans="1:2">
      <c r="A2836" s="638"/>
      <c r="B2836" s="638"/>
    </row>
    <row r="2837" spans="1:2">
      <c r="A2837" s="638"/>
      <c r="B2837" s="638"/>
    </row>
    <row r="2838" spans="1:2">
      <c r="A2838" s="638"/>
      <c r="B2838" s="638"/>
    </row>
    <row r="2839" spans="1:2">
      <c r="A2839" s="638"/>
      <c r="B2839" s="638"/>
    </row>
    <row r="2840" spans="1:2">
      <c r="A2840" s="638"/>
      <c r="B2840" s="638"/>
    </row>
    <row r="2841" spans="1:2">
      <c r="A2841" s="638"/>
      <c r="B2841" s="638"/>
    </row>
    <row r="2842" spans="1:2">
      <c r="A2842" s="638"/>
      <c r="B2842" s="638"/>
    </row>
    <row r="2843" spans="1:2">
      <c r="A2843" s="638"/>
      <c r="B2843" s="638"/>
    </row>
    <row r="2844" spans="1:2">
      <c r="A2844" s="638"/>
      <c r="B2844" s="638"/>
    </row>
    <row r="2845" spans="1:2">
      <c r="A2845" s="638"/>
      <c r="B2845" s="638"/>
    </row>
    <row r="2846" spans="1:2">
      <c r="A2846" s="638"/>
      <c r="B2846" s="638"/>
    </row>
    <row r="2847" spans="1:2">
      <c r="A2847" s="638"/>
      <c r="B2847" s="638"/>
    </row>
    <row r="2848" spans="1:2">
      <c r="A2848" s="638"/>
      <c r="B2848" s="638"/>
    </row>
    <row r="2849" spans="1:2">
      <c r="A2849" s="638"/>
      <c r="B2849" s="638"/>
    </row>
    <row r="2850" spans="1:2">
      <c r="A2850" s="638"/>
      <c r="B2850" s="638"/>
    </row>
    <row r="2851" spans="1:2">
      <c r="A2851" s="638"/>
      <c r="B2851" s="638"/>
    </row>
    <row r="2852" spans="1:2">
      <c r="A2852" s="638"/>
      <c r="B2852" s="638"/>
    </row>
    <row r="2853" spans="1:2">
      <c r="A2853" s="638"/>
      <c r="B2853" s="638"/>
    </row>
    <row r="2854" spans="1:2">
      <c r="A2854" s="638"/>
      <c r="B2854" s="638"/>
    </row>
    <row r="2855" spans="1:2">
      <c r="A2855" s="638"/>
      <c r="B2855" s="638"/>
    </row>
    <row r="2856" spans="1:2">
      <c r="A2856" s="638"/>
      <c r="B2856" s="638"/>
    </row>
    <row r="2857" spans="1:2">
      <c r="A2857" s="638"/>
      <c r="B2857" s="638"/>
    </row>
    <row r="2858" spans="1:2">
      <c r="A2858" s="638"/>
      <c r="B2858" s="638"/>
    </row>
    <row r="2859" spans="1:2">
      <c r="A2859" s="638"/>
      <c r="B2859" s="638"/>
    </row>
    <row r="2860" spans="1:2">
      <c r="A2860" s="638"/>
      <c r="B2860" s="638"/>
    </row>
    <row r="2861" spans="1:2">
      <c r="A2861" s="638"/>
      <c r="B2861" s="638"/>
    </row>
    <row r="2862" spans="1:2">
      <c r="A2862" s="638"/>
      <c r="B2862" s="638"/>
    </row>
    <row r="2863" spans="1:2">
      <c r="A2863" s="638"/>
      <c r="B2863" s="638"/>
    </row>
    <row r="2864" spans="1:2">
      <c r="A2864" s="638"/>
      <c r="B2864" s="638"/>
    </row>
    <row r="2865" spans="1:2">
      <c r="A2865" s="638"/>
      <c r="B2865" s="638"/>
    </row>
    <row r="2866" spans="1:2">
      <c r="A2866" s="638"/>
      <c r="B2866" s="638"/>
    </row>
    <row r="2867" spans="1:2">
      <c r="A2867" s="638"/>
      <c r="B2867" s="638"/>
    </row>
    <row r="2868" spans="1:2">
      <c r="A2868" s="638"/>
      <c r="B2868" s="638"/>
    </row>
    <row r="2869" spans="1:2">
      <c r="A2869" s="638"/>
      <c r="B2869" s="638"/>
    </row>
    <row r="2870" spans="1:2">
      <c r="A2870" s="638"/>
      <c r="B2870" s="638"/>
    </row>
    <row r="2871" spans="1:2">
      <c r="A2871" s="638"/>
      <c r="B2871" s="638"/>
    </row>
    <row r="2872" spans="1:2">
      <c r="A2872" s="638"/>
      <c r="B2872" s="638"/>
    </row>
    <row r="2873" spans="1:2">
      <c r="A2873" s="638"/>
      <c r="B2873" s="638"/>
    </row>
    <row r="2874" spans="1:2">
      <c r="A2874" s="638"/>
      <c r="B2874" s="638"/>
    </row>
    <row r="2875" spans="1:2">
      <c r="A2875" s="638"/>
      <c r="B2875" s="638"/>
    </row>
    <row r="2876" spans="1:2">
      <c r="A2876" s="638"/>
      <c r="B2876" s="638"/>
    </row>
    <row r="2877" spans="1:2">
      <c r="A2877" s="638"/>
      <c r="B2877" s="638"/>
    </row>
    <row r="2878" spans="1:2">
      <c r="A2878" s="638"/>
      <c r="B2878" s="638"/>
    </row>
    <row r="2879" spans="1:2">
      <c r="A2879" s="638"/>
      <c r="B2879" s="638"/>
    </row>
    <row r="2880" spans="1:2">
      <c r="A2880" s="638"/>
      <c r="B2880" s="638"/>
    </row>
    <row r="2881" spans="1:2">
      <c r="A2881" s="638"/>
      <c r="B2881" s="638"/>
    </row>
    <row r="2882" spans="1:2">
      <c r="A2882" s="638"/>
      <c r="B2882" s="638"/>
    </row>
    <row r="2883" spans="1:2">
      <c r="A2883" s="638"/>
      <c r="B2883" s="638"/>
    </row>
    <row r="2884" spans="1:2">
      <c r="A2884" s="638"/>
      <c r="B2884" s="638"/>
    </row>
    <row r="2885" spans="1:2">
      <c r="A2885" s="638"/>
      <c r="B2885" s="638"/>
    </row>
    <row r="2886" spans="1:2">
      <c r="A2886" s="638"/>
      <c r="B2886" s="638"/>
    </row>
    <row r="2887" spans="1:2">
      <c r="A2887" s="638"/>
      <c r="B2887" s="638"/>
    </row>
    <row r="2888" spans="1:2">
      <c r="A2888" s="638"/>
      <c r="B2888" s="638"/>
    </row>
    <row r="2889" spans="1:2">
      <c r="A2889" s="638"/>
      <c r="B2889" s="638"/>
    </row>
    <row r="2890" spans="1:2">
      <c r="A2890" s="638"/>
      <c r="B2890" s="638"/>
    </row>
    <row r="2891" spans="1:2">
      <c r="A2891" s="638"/>
      <c r="B2891" s="638"/>
    </row>
    <row r="2892" spans="1:2">
      <c r="A2892" s="638"/>
      <c r="B2892" s="638"/>
    </row>
    <row r="2893" spans="1:2">
      <c r="A2893" s="638"/>
      <c r="B2893" s="638"/>
    </row>
    <row r="2894" spans="1:2">
      <c r="A2894" s="638"/>
      <c r="B2894" s="638"/>
    </row>
    <row r="2895" spans="1:2">
      <c r="A2895" s="638"/>
      <c r="B2895" s="638"/>
    </row>
    <row r="2896" spans="1:2">
      <c r="A2896" s="638"/>
      <c r="B2896" s="638"/>
    </row>
    <row r="2897" spans="1:2">
      <c r="A2897" s="638"/>
      <c r="B2897" s="638"/>
    </row>
    <row r="2898" spans="1:2">
      <c r="A2898" s="638"/>
      <c r="B2898" s="638"/>
    </row>
    <row r="2899" spans="1:2">
      <c r="A2899" s="638"/>
      <c r="B2899" s="638"/>
    </row>
    <row r="2900" spans="1:2">
      <c r="A2900" s="638"/>
      <c r="B2900" s="638"/>
    </row>
    <row r="2901" spans="1:2">
      <c r="A2901" s="638"/>
      <c r="B2901" s="638"/>
    </row>
    <row r="2902" spans="1:2">
      <c r="A2902" s="638"/>
      <c r="B2902" s="638"/>
    </row>
    <row r="2903" spans="1:2">
      <c r="A2903" s="638"/>
      <c r="B2903" s="638"/>
    </row>
    <row r="2904" spans="1:2">
      <c r="A2904" s="638"/>
      <c r="B2904" s="638"/>
    </row>
    <row r="2905" spans="1:2">
      <c r="A2905" s="638"/>
      <c r="B2905" s="638"/>
    </row>
    <row r="2906" spans="1:2">
      <c r="A2906" s="638"/>
      <c r="B2906" s="638"/>
    </row>
    <row r="2907" spans="1:2">
      <c r="A2907" s="638"/>
      <c r="B2907" s="638"/>
    </row>
    <row r="2908" spans="1:2">
      <c r="A2908" s="638"/>
      <c r="B2908" s="638"/>
    </row>
    <row r="2909" spans="1:2">
      <c r="A2909" s="638"/>
      <c r="B2909" s="638"/>
    </row>
    <row r="2910" spans="1:2">
      <c r="A2910" s="638"/>
      <c r="B2910" s="638"/>
    </row>
    <row r="2911" spans="1:2">
      <c r="A2911" s="638"/>
      <c r="B2911" s="638"/>
    </row>
    <row r="2912" spans="1:2">
      <c r="A2912" s="638"/>
      <c r="B2912" s="638"/>
    </row>
    <row r="2913" spans="1:2">
      <c r="A2913" s="638"/>
      <c r="B2913" s="638"/>
    </row>
    <row r="2914" spans="1:2">
      <c r="A2914" s="638"/>
      <c r="B2914" s="638"/>
    </row>
    <row r="2915" spans="1:2">
      <c r="A2915" s="638"/>
      <c r="B2915" s="638"/>
    </row>
    <row r="2916" spans="1:2">
      <c r="A2916" s="638"/>
      <c r="B2916" s="638"/>
    </row>
    <row r="2917" spans="1:2">
      <c r="A2917" s="638"/>
      <c r="B2917" s="638"/>
    </row>
    <row r="2918" spans="1:2">
      <c r="A2918" s="638"/>
      <c r="B2918" s="638"/>
    </row>
    <row r="2919" spans="1:2">
      <c r="A2919" s="638"/>
      <c r="B2919" s="638"/>
    </row>
    <row r="2920" spans="1:2">
      <c r="A2920" s="638"/>
      <c r="B2920" s="638"/>
    </row>
    <row r="2921" spans="1:2">
      <c r="A2921" s="638"/>
      <c r="B2921" s="638"/>
    </row>
    <row r="2922" spans="1:2">
      <c r="A2922" s="638"/>
      <c r="B2922" s="638"/>
    </row>
    <row r="2923" spans="1:2">
      <c r="A2923" s="638"/>
      <c r="B2923" s="638"/>
    </row>
    <row r="2924" spans="1:2">
      <c r="A2924" s="638"/>
      <c r="B2924" s="638"/>
    </row>
    <row r="2925" spans="1:2">
      <c r="A2925" s="638"/>
      <c r="B2925" s="638"/>
    </row>
    <row r="2926" spans="1:2">
      <c r="A2926" s="638"/>
      <c r="B2926" s="638"/>
    </row>
    <row r="2927" spans="1:2">
      <c r="A2927" s="638"/>
      <c r="B2927" s="638"/>
    </row>
    <row r="2928" spans="1:2">
      <c r="A2928" s="638"/>
      <c r="B2928" s="638"/>
    </row>
    <row r="2929" spans="1:2">
      <c r="A2929" s="638"/>
      <c r="B2929" s="638"/>
    </row>
    <row r="2930" spans="1:2">
      <c r="A2930" s="638"/>
      <c r="B2930" s="638"/>
    </row>
    <row r="2931" spans="1:2">
      <c r="A2931" s="638"/>
      <c r="B2931" s="638"/>
    </row>
    <row r="2932" spans="1:2">
      <c r="A2932" s="638"/>
      <c r="B2932" s="638"/>
    </row>
    <row r="2933" spans="1:2">
      <c r="A2933" s="638"/>
      <c r="B2933" s="638"/>
    </row>
    <row r="2934" spans="1:2">
      <c r="A2934" s="638"/>
      <c r="B2934" s="638"/>
    </row>
    <row r="2935" spans="1:2">
      <c r="A2935" s="638"/>
      <c r="B2935" s="638"/>
    </row>
    <row r="2936" spans="1:2">
      <c r="A2936" s="638"/>
      <c r="B2936" s="638"/>
    </row>
    <row r="2937" spans="1:2">
      <c r="A2937" s="638"/>
      <c r="B2937" s="638"/>
    </row>
    <row r="2938" spans="1:2">
      <c r="A2938" s="638"/>
      <c r="B2938" s="638"/>
    </row>
    <row r="2939" spans="1:2">
      <c r="A2939" s="638"/>
      <c r="B2939" s="638"/>
    </row>
    <row r="2940" spans="1:2">
      <c r="A2940" s="638"/>
      <c r="B2940" s="638"/>
    </row>
    <row r="2941" spans="1:2">
      <c r="A2941" s="638"/>
      <c r="B2941" s="638"/>
    </row>
    <row r="2942" spans="1:2">
      <c r="A2942" s="638"/>
      <c r="B2942" s="638"/>
    </row>
    <row r="2943" spans="1:2">
      <c r="A2943" s="638"/>
      <c r="B2943" s="638"/>
    </row>
    <row r="2944" spans="1:2">
      <c r="A2944" s="638"/>
      <c r="B2944" s="638"/>
    </row>
    <row r="2945" spans="1:2">
      <c r="A2945" s="638"/>
      <c r="B2945" s="638"/>
    </row>
    <row r="2946" spans="1:2">
      <c r="A2946" s="638"/>
      <c r="B2946" s="638"/>
    </row>
    <row r="2947" spans="1:2">
      <c r="A2947" s="638"/>
      <c r="B2947" s="638"/>
    </row>
    <row r="2948" spans="1:2">
      <c r="A2948" s="638"/>
      <c r="B2948" s="638"/>
    </row>
    <row r="2949" spans="1:2">
      <c r="A2949" s="638"/>
      <c r="B2949" s="638"/>
    </row>
    <row r="2950" spans="1:2">
      <c r="A2950" s="638"/>
      <c r="B2950" s="638"/>
    </row>
    <row r="2951" spans="1:2">
      <c r="A2951" s="638"/>
      <c r="B2951" s="638"/>
    </row>
    <row r="2952" spans="1:2">
      <c r="A2952" s="638"/>
      <c r="B2952" s="638"/>
    </row>
    <row r="2953" spans="1:2">
      <c r="A2953" s="638"/>
      <c r="B2953" s="638"/>
    </row>
    <row r="2954" spans="1:2">
      <c r="A2954" s="638"/>
      <c r="B2954" s="638"/>
    </row>
    <row r="2955" spans="1:2">
      <c r="A2955" s="638"/>
      <c r="B2955" s="638"/>
    </row>
    <row r="2956" spans="1:2">
      <c r="A2956" s="638"/>
      <c r="B2956" s="638"/>
    </row>
    <row r="2957" spans="1:2">
      <c r="A2957" s="638"/>
      <c r="B2957" s="638"/>
    </row>
    <row r="2958" spans="1:2">
      <c r="A2958" s="638"/>
      <c r="B2958" s="638"/>
    </row>
    <row r="2959" spans="1:2">
      <c r="A2959" s="638"/>
      <c r="B2959" s="638"/>
    </row>
    <row r="2960" spans="1:2">
      <c r="A2960" s="638"/>
      <c r="B2960" s="638"/>
    </row>
    <row r="2961" spans="1:2">
      <c r="A2961" s="638"/>
      <c r="B2961" s="638"/>
    </row>
    <row r="2962" spans="1:2">
      <c r="A2962" s="638"/>
      <c r="B2962" s="638"/>
    </row>
    <row r="2963" spans="1:2">
      <c r="A2963" s="638"/>
      <c r="B2963" s="638"/>
    </row>
    <row r="2964" spans="1:2">
      <c r="A2964" s="638"/>
      <c r="B2964" s="638"/>
    </row>
    <row r="2965" spans="1:2">
      <c r="A2965" s="638"/>
      <c r="B2965" s="638"/>
    </row>
    <row r="2966" spans="1:2">
      <c r="A2966" s="638"/>
      <c r="B2966" s="638"/>
    </row>
    <row r="2967" spans="1:2">
      <c r="A2967" s="638"/>
      <c r="B2967" s="638"/>
    </row>
    <row r="2968" spans="1:2">
      <c r="A2968" s="638"/>
      <c r="B2968" s="638"/>
    </row>
    <row r="2969" spans="1:2">
      <c r="A2969" s="638"/>
      <c r="B2969" s="638"/>
    </row>
    <row r="2970" spans="1:2">
      <c r="A2970" s="638"/>
      <c r="B2970" s="638"/>
    </row>
    <row r="2971" spans="1:2">
      <c r="A2971" s="638"/>
      <c r="B2971" s="638"/>
    </row>
    <row r="2972" spans="1:2">
      <c r="A2972" s="638"/>
      <c r="B2972" s="638"/>
    </row>
    <row r="2973" spans="1:2">
      <c r="A2973" s="638"/>
      <c r="B2973" s="638"/>
    </row>
    <row r="2974" spans="1:2">
      <c r="A2974" s="638"/>
      <c r="B2974" s="638"/>
    </row>
    <row r="2975" spans="1:2">
      <c r="A2975" s="638"/>
      <c r="B2975" s="638"/>
    </row>
    <row r="2976" spans="1:2">
      <c r="A2976" s="638"/>
      <c r="B2976" s="638"/>
    </row>
    <row r="2977" spans="1:2">
      <c r="A2977" s="638"/>
      <c r="B2977" s="638"/>
    </row>
    <row r="2978" spans="1:2">
      <c r="A2978" s="638"/>
      <c r="B2978" s="638"/>
    </row>
    <row r="2979" spans="1:2">
      <c r="A2979" s="638"/>
      <c r="B2979" s="638"/>
    </row>
    <row r="2980" spans="1:2">
      <c r="A2980" s="638"/>
      <c r="B2980" s="638"/>
    </row>
    <row r="2981" spans="1:2">
      <c r="A2981" s="638"/>
      <c r="B2981" s="638"/>
    </row>
    <row r="2982" spans="1:2">
      <c r="A2982" s="638"/>
      <c r="B2982" s="638"/>
    </row>
    <row r="2983" spans="1:2">
      <c r="A2983" s="638"/>
      <c r="B2983" s="638"/>
    </row>
    <row r="2984" spans="1:2">
      <c r="A2984" s="638"/>
      <c r="B2984" s="638"/>
    </row>
    <row r="2985" spans="1:2">
      <c r="A2985" s="638"/>
      <c r="B2985" s="638"/>
    </row>
    <row r="2986" spans="1:2">
      <c r="A2986" s="638"/>
      <c r="B2986" s="638"/>
    </row>
    <row r="2987" spans="1:2">
      <c r="A2987" s="638"/>
      <c r="B2987" s="638"/>
    </row>
    <row r="2988" spans="1:2">
      <c r="A2988" s="638"/>
      <c r="B2988" s="638"/>
    </row>
    <row r="2989" spans="1:2">
      <c r="A2989" s="638"/>
      <c r="B2989" s="638"/>
    </row>
    <row r="2990" spans="1:2">
      <c r="A2990" s="638"/>
      <c r="B2990" s="638"/>
    </row>
    <row r="2991" spans="1:2">
      <c r="A2991" s="638"/>
      <c r="B2991" s="638"/>
    </row>
    <row r="2992" spans="1:2">
      <c r="A2992" s="638"/>
      <c r="B2992" s="638"/>
    </row>
    <row r="2993" spans="1:2">
      <c r="A2993" s="638"/>
      <c r="B2993" s="638"/>
    </row>
    <row r="2994" spans="1:2">
      <c r="A2994" s="638"/>
      <c r="B2994" s="638"/>
    </row>
    <row r="2995" spans="1:2">
      <c r="A2995" s="638"/>
      <c r="B2995" s="638"/>
    </row>
    <row r="2996" spans="1:2">
      <c r="A2996" s="638"/>
      <c r="B2996" s="638"/>
    </row>
    <row r="2997" spans="1:2">
      <c r="A2997" s="638"/>
      <c r="B2997" s="638"/>
    </row>
    <row r="2998" spans="1:2">
      <c r="A2998" s="638"/>
      <c r="B2998" s="638"/>
    </row>
    <row r="2999" spans="1:2">
      <c r="A2999" s="638"/>
      <c r="B2999" s="638"/>
    </row>
    <row r="3000" spans="1:2">
      <c r="A3000" s="638"/>
      <c r="B3000" s="638"/>
    </row>
    <row r="3001" spans="1:2">
      <c r="A3001" s="638"/>
      <c r="B3001" s="638"/>
    </row>
    <row r="3002" spans="1:2">
      <c r="A3002" s="638"/>
      <c r="B3002" s="638"/>
    </row>
    <row r="3003" spans="1:2">
      <c r="A3003" s="638"/>
      <c r="B3003" s="638"/>
    </row>
    <row r="3004" spans="1:2">
      <c r="A3004" s="638"/>
      <c r="B3004" s="638"/>
    </row>
    <row r="3005" spans="1:2">
      <c r="A3005" s="638"/>
      <c r="B3005" s="638"/>
    </row>
    <row r="3006" spans="1:2">
      <c r="A3006" s="638"/>
      <c r="B3006" s="638"/>
    </row>
    <row r="3007" spans="1:2">
      <c r="A3007" s="638"/>
      <c r="B3007" s="638"/>
    </row>
    <row r="3008" spans="1:2">
      <c r="A3008" s="638"/>
      <c r="B3008" s="638"/>
    </row>
    <row r="3009" spans="1:2">
      <c r="A3009" s="638"/>
      <c r="B3009" s="638"/>
    </row>
    <row r="3010" spans="1:2">
      <c r="A3010" s="638"/>
      <c r="B3010" s="638"/>
    </row>
    <row r="3011" spans="1:2">
      <c r="A3011" s="638"/>
      <c r="B3011" s="638"/>
    </row>
    <row r="3012" spans="1:2">
      <c r="A3012" s="638"/>
      <c r="B3012" s="638"/>
    </row>
    <row r="3013" spans="1:2">
      <c r="A3013" s="638"/>
      <c r="B3013" s="638"/>
    </row>
    <row r="3014" spans="1:2">
      <c r="A3014" s="638"/>
      <c r="B3014" s="638"/>
    </row>
    <row r="3015" spans="1:2">
      <c r="A3015" s="638"/>
      <c r="B3015" s="638"/>
    </row>
    <row r="3016" spans="1:2">
      <c r="A3016" s="638"/>
      <c r="B3016" s="638"/>
    </row>
    <row r="3017" spans="1:2">
      <c r="A3017" s="638"/>
      <c r="B3017" s="638"/>
    </row>
    <row r="3018" spans="1:2">
      <c r="A3018" s="638"/>
      <c r="B3018" s="638"/>
    </row>
    <row r="3019" spans="1:2">
      <c r="A3019" s="638"/>
      <c r="B3019" s="638"/>
    </row>
    <row r="3020" spans="1:2">
      <c r="A3020" s="638"/>
      <c r="B3020" s="638"/>
    </row>
    <row r="3021" spans="1:2">
      <c r="A3021" s="638"/>
      <c r="B3021" s="638"/>
    </row>
    <row r="3022" spans="1:2">
      <c r="A3022" s="638"/>
      <c r="B3022" s="638"/>
    </row>
    <row r="3023" spans="1:2">
      <c r="A3023" s="638"/>
      <c r="B3023" s="638"/>
    </row>
    <row r="3024" spans="1:2">
      <c r="A3024" s="638"/>
      <c r="B3024" s="638"/>
    </row>
    <row r="3025" spans="1:2">
      <c r="A3025" s="638"/>
      <c r="B3025" s="638"/>
    </row>
    <row r="3026" spans="1:2">
      <c r="A3026" s="638"/>
      <c r="B3026" s="638"/>
    </row>
    <row r="3027" spans="1:2">
      <c r="A3027" s="638"/>
      <c r="B3027" s="638"/>
    </row>
    <row r="3028" spans="1:2">
      <c r="A3028" s="638"/>
      <c r="B3028" s="638"/>
    </row>
    <row r="3029" spans="1:2">
      <c r="A3029" s="638"/>
      <c r="B3029" s="638"/>
    </row>
    <row r="3030" spans="1:2">
      <c r="A3030" s="638"/>
      <c r="B3030" s="638"/>
    </row>
    <row r="3031" spans="1:2">
      <c r="A3031" s="638"/>
      <c r="B3031" s="638"/>
    </row>
    <row r="3032" spans="1:2">
      <c r="A3032" s="638"/>
      <c r="B3032" s="638"/>
    </row>
    <row r="3033" spans="1:2">
      <c r="A3033" s="638"/>
      <c r="B3033" s="638"/>
    </row>
    <row r="3034" spans="1:2">
      <c r="A3034" s="638"/>
      <c r="B3034" s="638"/>
    </row>
    <row r="3035" spans="1:2">
      <c r="A3035" s="638"/>
      <c r="B3035" s="638"/>
    </row>
    <row r="3036" spans="1:2">
      <c r="A3036" s="638"/>
      <c r="B3036" s="638"/>
    </row>
    <row r="3037" spans="1:2">
      <c r="A3037" s="638"/>
      <c r="B3037" s="638"/>
    </row>
    <row r="3038" spans="1:2">
      <c r="A3038" s="638"/>
      <c r="B3038" s="638"/>
    </row>
    <row r="3039" spans="1:2">
      <c r="A3039" s="638"/>
      <c r="B3039" s="638"/>
    </row>
    <row r="3040" spans="1:2">
      <c r="A3040" s="638"/>
      <c r="B3040" s="638"/>
    </row>
    <row r="3041" spans="1:2">
      <c r="A3041" s="638"/>
      <c r="B3041" s="638"/>
    </row>
    <row r="3042" spans="1:2">
      <c r="A3042" s="638"/>
      <c r="B3042" s="638"/>
    </row>
    <row r="3043" spans="1:2">
      <c r="A3043" s="638"/>
      <c r="B3043" s="638"/>
    </row>
    <row r="3044" spans="1:2">
      <c r="A3044" s="638"/>
      <c r="B3044" s="638"/>
    </row>
    <row r="3045" spans="1:2">
      <c r="A3045" s="638"/>
      <c r="B3045" s="638"/>
    </row>
    <row r="3046" spans="1:2">
      <c r="A3046" s="638"/>
      <c r="B3046" s="638"/>
    </row>
    <row r="3047" spans="1:2">
      <c r="A3047" s="638"/>
      <c r="B3047" s="638"/>
    </row>
    <row r="3048" spans="1:2">
      <c r="A3048" s="638"/>
      <c r="B3048" s="638"/>
    </row>
    <row r="3049" spans="1:2">
      <c r="A3049" s="638"/>
      <c r="B3049" s="638"/>
    </row>
    <row r="3050" spans="1:2">
      <c r="A3050" s="638"/>
      <c r="B3050" s="638"/>
    </row>
    <row r="3051" spans="1:2">
      <c r="A3051" s="638"/>
      <c r="B3051" s="638"/>
    </row>
    <row r="3052" spans="1:2">
      <c r="A3052" s="638"/>
      <c r="B3052" s="638"/>
    </row>
    <row r="3053" spans="1:2">
      <c r="A3053" s="638"/>
      <c r="B3053" s="638"/>
    </row>
    <row r="3054" spans="1:2">
      <c r="A3054" s="638"/>
      <c r="B3054" s="638"/>
    </row>
    <row r="3055" spans="1:2">
      <c r="A3055" s="638"/>
      <c r="B3055" s="638"/>
    </row>
    <row r="3056" spans="1:2">
      <c r="A3056" s="638"/>
      <c r="B3056" s="638"/>
    </row>
    <row r="3057" spans="1:2">
      <c r="A3057" s="638"/>
      <c r="B3057" s="638"/>
    </row>
    <row r="3058" spans="1:2">
      <c r="A3058" s="638"/>
      <c r="B3058" s="638"/>
    </row>
    <row r="3059" spans="1:2">
      <c r="A3059" s="638"/>
      <c r="B3059" s="638"/>
    </row>
    <row r="3060" spans="1:2">
      <c r="A3060" s="638"/>
      <c r="B3060" s="638"/>
    </row>
    <row r="3061" spans="1:2">
      <c r="A3061" s="638"/>
      <c r="B3061" s="638"/>
    </row>
    <row r="3062" spans="1:2">
      <c r="A3062" s="638"/>
      <c r="B3062" s="638"/>
    </row>
    <row r="3063" spans="1:2">
      <c r="A3063" s="638"/>
      <c r="B3063" s="638"/>
    </row>
    <row r="3064" spans="1:2">
      <c r="A3064" s="638"/>
      <c r="B3064" s="638"/>
    </row>
    <row r="3065" spans="1:2">
      <c r="A3065" s="638"/>
      <c r="B3065" s="638"/>
    </row>
    <row r="3066" spans="1:2">
      <c r="A3066" s="638"/>
      <c r="B3066" s="638"/>
    </row>
    <row r="3067" spans="1:2">
      <c r="A3067" s="638"/>
      <c r="B3067" s="638"/>
    </row>
    <row r="3068" spans="1:2">
      <c r="A3068" s="638"/>
      <c r="B3068" s="638"/>
    </row>
    <row r="3069" spans="1:2">
      <c r="A3069" s="638"/>
      <c r="B3069" s="638"/>
    </row>
    <row r="3070" spans="1:2">
      <c r="A3070" s="638"/>
      <c r="B3070" s="638"/>
    </row>
    <row r="3071" spans="1:2">
      <c r="A3071" s="638"/>
      <c r="B3071" s="638"/>
    </row>
    <row r="3072" spans="1:2">
      <c r="A3072" s="638"/>
      <c r="B3072" s="638"/>
    </row>
    <row r="3073" spans="1:2">
      <c r="A3073" s="638"/>
      <c r="B3073" s="638"/>
    </row>
    <row r="3074" spans="1:2">
      <c r="A3074" s="638"/>
      <c r="B3074" s="638"/>
    </row>
    <row r="3075" spans="1:2">
      <c r="A3075" s="638"/>
      <c r="B3075" s="638"/>
    </row>
    <row r="3076" spans="1:2">
      <c r="A3076" s="638"/>
      <c r="B3076" s="638"/>
    </row>
    <row r="3077" spans="1:2">
      <c r="A3077" s="638"/>
      <c r="B3077" s="638"/>
    </row>
    <row r="3078" spans="1:2">
      <c r="A3078" s="638"/>
      <c r="B3078" s="638"/>
    </row>
    <row r="3079" spans="1:2">
      <c r="A3079" s="638"/>
      <c r="B3079" s="638"/>
    </row>
    <row r="3080" spans="1:2">
      <c r="A3080" s="638"/>
      <c r="B3080" s="638"/>
    </row>
    <row r="3081" spans="1:2">
      <c r="A3081" s="638"/>
      <c r="B3081" s="638"/>
    </row>
    <row r="3082" spans="1:2">
      <c r="A3082" s="638"/>
      <c r="B3082" s="638"/>
    </row>
    <row r="3083" spans="1:2">
      <c r="A3083" s="638"/>
      <c r="B3083" s="638"/>
    </row>
    <row r="3084" spans="1:2">
      <c r="A3084" s="638"/>
      <c r="B3084" s="638"/>
    </row>
    <row r="3085" spans="1:2">
      <c r="A3085" s="638"/>
      <c r="B3085" s="638"/>
    </row>
    <row r="3086" spans="1:2">
      <c r="A3086" s="638"/>
      <c r="B3086" s="638"/>
    </row>
    <row r="3087" spans="1:2">
      <c r="A3087" s="638"/>
      <c r="B3087" s="638"/>
    </row>
    <row r="3088" spans="1:2">
      <c r="A3088" s="638"/>
      <c r="B3088" s="638"/>
    </row>
    <row r="3089" spans="1:2">
      <c r="A3089" s="638"/>
      <c r="B3089" s="638"/>
    </row>
    <row r="3090" spans="1:2">
      <c r="A3090" s="638"/>
      <c r="B3090" s="638"/>
    </row>
    <row r="3091" spans="1:2">
      <c r="A3091" s="638"/>
      <c r="B3091" s="638"/>
    </row>
    <row r="3092" spans="1:2">
      <c r="A3092" s="638"/>
      <c r="B3092" s="638"/>
    </row>
    <row r="3093" spans="1:2">
      <c r="A3093" s="638"/>
      <c r="B3093" s="638"/>
    </row>
    <row r="3094" spans="1:2">
      <c r="A3094" s="638"/>
      <c r="B3094" s="638"/>
    </row>
    <row r="3095" spans="1:2">
      <c r="A3095" s="638"/>
      <c r="B3095" s="638"/>
    </row>
    <row r="3096" spans="1:2">
      <c r="A3096" s="638"/>
      <c r="B3096" s="638"/>
    </row>
    <row r="3097" spans="1:2">
      <c r="A3097" s="638"/>
      <c r="B3097" s="638"/>
    </row>
    <row r="3098" spans="1:2">
      <c r="A3098" s="638"/>
      <c r="B3098" s="638"/>
    </row>
    <row r="3099" spans="1:2">
      <c r="A3099" s="638"/>
      <c r="B3099" s="638"/>
    </row>
    <row r="3100" spans="1:2">
      <c r="A3100" s="638"/>
      <c r="B3100" s="638"/>
    </row>
    <row r="3101" spans="1:2">
      <c r="A3101" s="638"/>
      <c r="B3101" s="638"/>
    </row>
    <row r="3102" spans="1:2">
      <c r="A3102" s="638"/>
      <c r="B3102" s="638"/>
    </row>
    <row r="3103" spans="1:2">
      <c r="A3103" s="638"/>
      <c r="B3103" s="638"/>
    </row>
    <row r="3104" spans="1:2">
      <c r="A3104" s="638"/>
      <c r="B3104" s="638"/>
    </row>
    <row r="3105" spans="1:2">
      <c r="A3105" s="638"/>
      <c r="B3105" s="638"/>
    </row>
    <row r="3106" spans="1:2">
      <c r="A3106" s="638"/>
      <c r="B3106" s="638"/>
    </row>
    <row r="3107" spans="1:2">
      <c r="A3107" s="638"/>
      <c r="B3107" s="638"/>
    </row>
    <row r="3108" spans="1:2">
      <c r="A3108" s="638"/>
      <c r="B3108" s="638"/>
    </row>
    <row r="3109" spans="1:2">
      <c r="A3109" s="638"/>
      <c r="B3109" s="638"/>
    </row>
    <row r="3110" spans="1:2">
      <c r="A3110" s="638"/>
      <c r="B3110" s="638"/>
    </row>
    <row r="3111" spans="1:2">
      <c r="A3111" s="638"/>
      <c r="B3111" s="638"/>
    </row>
    <row r="3112" spans="1:2">
      <c r="A3112" s="638"/>
      <c r="B3112" s="638"/>
    </row>
    <row r="3113" spans="1:2">
      <c r="A3113" s="638"/>
      <c r="B3113" s="638"/>
    </row>
    <row r="3114" spans="1:2">
      <c r="A3114" s="638"/>
      <c r="B3114" s="638"/>
    </row>
    <row r="3115" spans="1:2">
      <c r="A3115" s="638"/>
      <c r="B3115" s="638"/>
    </row>
    <row r="3116" spans="1:2">
      <c r="A3116" s="638"/>
      <c r="B3116" s="638"/>
    </row>
    <row r="3117" spans="1:2">
      <c r="A3117" s="638"/>
      <c r="B3117" s="638"/>
    </row>
    <row r="3118" spans="1:2">
      <c r="A3118" s="638"/>
      <c r="B3118" s="638"/>
    </row>
    <row r="3119" spans="1:2">
      <c r="A3119" s="638"/>
      <c r="B3119" s="638"/>
    </row>
    <row r="3120" spans="1:2">
      <c r="A3120" s="638"/>
      <c r="B3120" s="638"/>
    </row>
    <row r="3121" spans="1:2">
      <c r="A3121" s="638"/>
      <c r="B3121" s="638"/>
    </row>
    <row r="3122" spans="1:2">
      <c r="A3122" s="638"/>
      <c r="B3122" s="638"/>
    </row>
    <row r="3123" spans="1:2">
      <c r="A3123" s="638"/>
      <c r="B3123" s="638"/>
    </row>
    <row r="3124" spans="1:2">
      <c r="A3124" s="638"/>
      <c r="B3124" s="638"/>
    </row>
    <row r="3125" spans="1:2">
      <c r="A3125" s="638"/>
      <c r="B3125" s="638"/>
    </row>
    <row r="3126" spans="1:2">
      <c r="A3126" s="638"/>
      <c r="B3126" s="638"/>
    </row>
    <row r="3127" spans="1:2">
      <c r="A3127" s="638"/>
      <c r="B3127" s="638"/>
    </row>
    <row r="3128" spans="1:2">
      <c r="A3128" s="638"/>
      <c r="B3128" s="638"/>
    </row>
    <row r="3129" spans="1:2">
      <c r="A3129" s="638"/>
      <c r="B3129" s="638"/>
    </row>
    <row r="3130" spans="1:2">
      <c r="A3130" s="638"/>
      <c r="B3130" s="638"/>
    </row>
    <row r="3131" spans="1:2">
      <c r="A3131" s="638"/>
      <c r="B3131" s="638"/>
    </row>
    <row r="3132" spans="1:2">
      <c r="A3132" s="638"/>
      <c r="B3132" s="638"/>
    </row>
    <row r="3133" spans="1:2">
      <c r="A3133" s="638"/>
      <c r="B3133" s="638"/>
    </row>
    <row r="3134" spans="1:2">
      <c r="A3134" s="638"/>
      <c r="B3134" s="638"/>
    </row>
    <row r="3135" spans="1:2">
      <c r="A3135" s="638"/>
      <c r="B3135" s="638"/>
    </row>
    <row r="3136" spans="1:2">
      <c r="A3136" s="638"/>
      <c r="B3136" s="638"/>
    </row>
    <row r="3137" spans="1:2">
      <c r="A3137" s="638"/>
      <c r="B3137" s="638"/>
    </row>
    <row r="3138" spans="1:2">
      <c r="A3138" s="638"/>
      <c r="B3138" s="638"/>
    </row>
    <row r="3139" spans="1:2">
      <c r="A3139" s="638"/>
      <c r="B3139" s="638"/>
    </row>
    <row r="3140" spans="1:2">
      <c r="A3140" s="638"/>
      <c r="B3140" s="638"/>
    </row>
    <row r="3141" spans="1:2">
      <c r="A3141" s="638"/>
      <c r="B3141" s="638"/>
    </row>
    <row r="3142" spans="1:2">
      <c r="A3142" s="638"/>
      <c r="B3142" s="638"/>
    </row>
    <row r="3143" spans="1:2">
      <c r="A3143" s="638"/>
      <c r="B3143" s="638"/>
    </row>
    <row r="3144" spans="1:2">
      <c r="A3144" s="638"/>
      <c r="B3144" s="638"/>
    </row>
    <row r="3145" spans="1:2">
      <c r="A3145" s="638"/>
      <c r="B3145" s="638"/>
    </row>
    <row r="3146" spans="1:2">
      <c r="A3146" s="638"/>
      <c r="B3146" s="638"/>
    </row>
    <row r="3147" spans="1:2">
      <c r="A3147" s="638"/>
      <c r="B3147" s="638"/>
    </row>
    <row r="3148" spans="1:2">
      <c r="A3148" s="638"/>
      <c r="B3148" s="638"/>
    </row>
    <row r="3149" spans="1:2">
      <c r="A3149" s="638"/>
      <c r="B3149" s="638"/>
    </row>
    <row r="3150" spans="1:2">
      <c r="A3150" s="638"/>
      <c r="B3150" s="638"/>
    </row>
    <row r="3151" spans="1:2">
      <c r="A3151" s="638"/>
      <c r="B3151" s="638"/>
    </row>
    <row r="3152" spans="1:2">
      <c r="A3152" s="638"/>
      <c r="B3152" s="638"/>
    </row>
    <row r="3153" spans="1:2">
      <c r="A3153" s="638"/>
      <c r="B3153" s="638"/>
    </row>
    <row r="3154" spans="1:2">
      <c r="A3154" s="638"/>
      <c r="B3154" s="638"/>
    </row>
    <row r="3155" spans="1:2">
      <c r="A3155" s="638"/>
      <c r="B3155" s="638"/>
    </row>
    <row r="3156" spans="1:2">
      <c r="A3156" s="638"/>
      <c r="B3156" s="638"/>
    </row>
    <row r="3157" spans="1:2">
      <c r="A3157" s="638"/>
      <c r="B3157" s="638"/>
    </row>
    <row r="3158" spans="1:2">
      <c r="A3158" s="638"/>
      <c r="B3158" s="638"/>
    </row>
    <row r="3159" spans="1:2">
      <c r="A3159" s="638"/>
      <c r="B3159" s="638"/>
    </row>
    <row r="3160" spans="1:2">
      <c r="A3160" s="638"/>
      <c r="B3160" s="638"/>
    </row>
    <row r="3161" spans="1:2">
      <c r="A3161" s="638"/>
      <c r="B3161" s="638"/>
    </row>
    <row r="3162" spans="1:2">
      <c r="A3162" s="638"/>
      <c r="B3162" s="638"/>
    </row>
    <row r="3163" spans="1:2">
      <c r="A3163" s="638"/>
      <c r="B3163" s="638"/>
    </row>
    <row r="3164" spans="1:2">
      <c r="A3164" s="638"/>
      <c r="B3164" s="638"/>
    </row>
    <row r="3165" spans="1:2">
      <c r="A3165" s="638"/>
      <c r="B3165" s="638"/>
    </row>
    <row r="3166" spans="1:2">
      <c r="A3166" s="638"/>
      <c r="B3166" s="638"/>
    </row>
    <row r="3167" spans="1:2">
      <c r="A3167" s="638"/>
      <c r="B3167" s="638"/>
    </row>
    <row r="3168" spans="1:2">
      <c r="A3168" s="638"/>
      <c r="B3168" s="638"/>
    </row>
    <row r="3169" spans="1:2">
      <c r="A3169" s="638"/>
      <c r="B3169" s="638"/>
    </row>
    <row r="3170" spans="1:2">
      <c r="A3170" s="638"/>
      <c r="B3170" s="638"/>
    </row>
    <row r="3171" spans="1:2">
      <c r="A3171" s="638"/>
      <c r="B3171" s="638"/>
    </row>
    <row r="3172" spans="1:2">
      <c r="A3172" s="638"/>
      <c r="B3172" s="638"/>
    </row>
    <row r="3173" spans="1:2">
      <c r="A3173" s="638"/>
      <c r="B3173" s="638"/>
    </row>
    <row r="3174" spans="1:2">
      <c r="A3174" s="638"/>
      <c r="B3174" s="638"/>
    </row>
    <row r="3175" spans="1:2">
      <c r="A3175" s="638"/>
      <c r="B3175" s="638"/>
    </row>
    <row r="3176" spans="1:2">
      <c r="A3176" s="638"/>
      <c r="B3176" s="638"/>
    </row>
    <row r="3177" spans="1:2">
      <c r="A3177" s="638"/>
      <c r="B3177" s="638"/>
    </row>
    <row r="3178" spans="1:2">
      <c r="A3178" s="638"/>
      <c r="B3178" s="638"/>
    </row>
    <row r="3179" spans="1:2">
      <c r="A3179" s="638"/>
      <c r="B3179" s="638"/>
    </row>
    <row r="3180" spans="1:2">
      <c r="A3180" s="638"/>
      <c r="B3180" s="638"/>
    </row>
    <row r="3181" spans="1:2">
      <c r="A3181" s="638"/>
      <c r="B3181" s="638"/>
    </row>
    <row r="3182" spans="1:2">
      <c r="A3182" s="638"/>
      <c r="B3182" s="638"/>
    </row>
    <row r="3183" spans="1:2">
      <c r="A3183" s="638"/>
      <c r="B3183" s="638"/>
    </row>
    <row r="3184" spans="1:2">
      <c r="A3184" s="638"/>
      <c r="B3184" s="638"/>
    </row>
    <row r="3185" spans="1:2">
      <c r="A3185" s="638"/>
      <c r="B3185" s="638"/>
    </row>
    <row r="3186" spans="1:2">
      <c r="A3186" s="638"/>
      <c r="B3186" s="638"/>
    </row>
    <row r="3187" spans="1:2">
      <c r="A3187" s="638"/>
      <c r="B3187" s="638"/>
    </row>
    <row r="3188" spans="1:2">
      <c r="A3188" s="638"/>
      <c r="B3188" s="638"/>
    </row>
    <row r="3189" spans="1:2">
      <c r="A3189" s="638"/>
      <c r="B3189" s="638"/>
    </row>
    <row r="3190" spans="1:2">
      <c r="A3190" s="638"/>
      <c r="B3190" s="638"/>
    </row>
    <row r="3191" spans="1:2">
      <c r="A3191" s="638"/>
      <c r="B3191" s="638"/>
    </row>
    <row r="3192" spans="1:2">
      <c r="A3192" s="638"/>
      <c r="B3192" s="638"/>
    </row>
    <row r="3193" spans="1:2">
      <c r="A3193" s="638"/>
      <c r="B3193" s="638"/>
    </row>
    <row r="3194" spans="1:2">
      <c r="A3194" s="638"/>
      <c r="B3194" s="638"/>
    </row>
    <row r="3195" spans="1:2">
      <c r="A3195" s="638"/>
      <c r="B3195" s="638"/>
    </row>
    <row r="3196" spans="1:2">
      <c r="A3196" s="638"/>
      <c r="B3196" s="638"/>
    </row>
    <row r="3197" spans="1:2">
      <c r="A3197" s="638"/>
      <c r="B3197" s="638"/>
    </row>
    <row r="3198" spans="1:2">
      <c r="A3198" s="638"/>
      <c r="B3198" s="638"/>
    </row>
    <row r="3199" spans="1:2">
      <c r="A3199" s="638"/>
      <c r="B3199" s="638"/>
    </row>
    <row r="3200" spans="1:2">
      <c r="A3200" s="638"/>
      <c r="B3200" s="638"/>
    </row>
    <row r="3201" spans="1:2">
      <c r="A3201" s="638"/>
      <c r="B3201" s="638"/>
    </row>
    <row r="3202" spans="1:2">
      <c r="A3202" s="638"/>
      <c r="B3202" s="638"/>
    </row>
    <row r="3203" spans="1:2">
      <c r="A3203" s="638"/>
      <c r="B3203" s="638"/>
    </row>
    <row r="3204" spans="1:2">
      <c r="A3204" s="638"/>
      <c r="B3204" s="638"/>
    </row>
    <row r="3205" spans="1:2">
      <c r="A3205" s="638"/>
      <c r="B3205" s="638"/>
    </row>
    <row r="3206" spans="1:2">
      <c r="A3206" s="638"/>
      <c r="B3206" s="638"/>
    </row>
    <row r="3207" spans="1:2">
      <c r="A3207" s="638"/>
      <c r="B3207" s="638"/>
    </row>
    <row r="3208" spans="1:2">
      <c r="A3208" s="638"/>
      <c r="B3208" s="638"/>
    </row>
    <row r="3209" spans="1:2">
      <c r="A3209" s="638"/>
      <c r="B3209" s="638"/>
    </row>
    <row r="3210" spans="1:2">
      <c r="A3210" s="638"/>
      <c r="B3210" s="638"/>
    </row>
    <row r="3211" spans="1:2">
      <c r="A3211" s="638"/>
      <c r="B3211" s="638"/>
    </row>
    <row r="3212" spans="1:2">
      <c r="A3212" s="638"/>
      <c r="B3212" s="638"/>
    </row>
    <row r="3213" spans="1:2">
      <c r="A3213" s="638"/>
      <c r="B3213" s="638"/>
    </row>
    <row r="3214" spans="1:2">
      <c r="A3214" s="638"/>
      <c r="B3214" s="638"/>
    </row>
    <row r="3215" spans="1:2">
      <c r="A3215" s="638"/>
      <c r="B3215" s="638"/>
    </row>
    <row r="3216" spans="1:2">
      <c r="A3216" s="638"/>
      <c r="B3216" s="638"/>
    </row>
    <row r="3217" spans="1:2">
      <c r="A3217" s="638"/>
      <c r="B3217" s="638"/>
    </row>
    <row r="3218" spans="1:2">
      <c r="A3218" s="638"/>
      <c r="B3218" s="638"/>
    </row>
    <row r="3219" spans="1:2">
      <c r="A3219" s="638"/>
      <c r="B3219" s="638"/>
    </row>
    <row r="3220" spans="1:2">
      <c r="A3220" s="638"/>
      <c r="B3220" s="638"/>
    </row>
    <row r="3221" spans="1:2">
      <c r="A3221" s="638"/>
      <c r="B3221" s="638"/>
    </row>
    <row r="3222" spans="1:2">
      <c r="A3222" s="638"/>
      <c r="B3222" s="638"/>
    </row>
    <row r="3223" spans="1:2">
      <c r="A3223" s="638"/>
      <c r="B3223" s="638"/>
    </row>
    <row r="3224" spans="1:2">
      <c r="A3224" s="638"/>
      <c r="B3224" s="638"/>
    </row>
    <row r="3225" spans="1:2">
      <c r="A3225" s="638"/>
      <c r="B3225" s="638"/>
    </row>
    <row r="3226" spans="1:2">
      <c r="A3226" s="638"/>
      <c r="B3226" s="638"/>
    </row>
    <row r="3227" spans="1:2">
      <c r="A3227" s="638"/>
      <c r="B3227" s="638"/>
    </row>
    <row r="3228" spans="1:2">
      <c r="A3228" s="638"/>
      <c r="B3228" s="638"/>
    </row>
    <row r="3229" spans="1:2">
      <c r="A3229" s="638"/>
      <c r="B3229" s="638"/>
    </row>
    <row r="3230" spans="1:2">
      <c r="A3230" s="638"/>
      <c r="B3230" s="638"/>
    </row>
    <row r="3231" spans="1:2">
      <c r="A3231" s="638"/>
      <c r="B3231" s="638"/>
    </row>
    <row r="3232" spans="1:2">
      <c r="A3232" s="638"/>
      <c r="B3232" s="638"/>
    </row>
    <row r="3233" spans="1:2">
      <c r="A3233" s="638"/>
      <c r="B3233" s="638"/>
    </row>
    <row r="3234" spans="1:2">
      <c r="A3234" s="638"/>
      <c r="B3234" s="638"/>
    </row>
    <row r="3235" spans="1:2">
      <c r="A3235" s="638"/>
      <c r="B3235" s="638"/>
    </row>
    <row r="3236" spans="1:2">
      <c r="A3236" s="638"/>
      <c r="B3236" s="638"/>
    </row>
    <row r="3237" spans="1:2">
      <c r="A3237" s="638"/>
      <c r="B3237" s="638"/>
    </row>
    <row r="3238" spans="1:2">
      <c r="A3238" s="638"/>
      <c r="B3238" s="638"/>
    </row>
    <row r="3239" spans="1:2">
      <c r="A3239" s="638"/>
      <c r="B3239" s="638"/>
    </row>
    <row r="3240" spans="1:2">
      <c r="A3240" s="638"/>
      <c r="B3240" s="638"/>
    </row>
    <row r="3241" spans="1:2">
      <c r="A3241" s="638"/>
      <c r="B3241" s="638"/>
    </row>
    <row r="3242" spans="1:2">
      <c r="A3242" s="638"/>
      <c r="B3242" s="638"/>
    </row>
    <row r="3243" spans="1:2">
      <c r="A3243" s="638"/>
      <c r="B3243" s="638"/>
    </row>
    <row r="3244" spans="1:2">
      <c r="A3244" s="638"/>
      <c r="B3244" s="638"/>
    </row>
    <row r="3245" spans="1:2">
      <c r="A3245" s="638"/>
      <c r="B3245" s="638"/>
    </row>
    <row r="3246" spans="1:2">
      <c r="A3246" s="638"/>
      <c r="B3246" s="638"/>
    </row>
    <row r="3247" spans="1:2">
      <c r="A3247" s="638"/>
      <c r="B3247" s="638"/>
    </row>
    <row r="3248" spans="1:2">
      <c r="A3248" s="638"/>
      <c r="B3248" s="638"/>
    </row>
    <row r="3249" spans="1:2">
      <c r="A3249" s="638"/>
      <c r="B3249" s="638"/>
    </row>
    <row r="3250" spans="1:2">
      <c r="A3250" s="638"/>
      <c r="B3250" s="638"/>
    </row>
    <row r="3251" spans="1:2">
      <c r="A3251" s="638"/>
      <c r="B3251" s="638"/>
    </row>
    <row r="3252" spans="1:2">
      <c r="A3252" s="638"/>
      <c r="B3252" s="638"/>
    </row>
    <row r="3253" spans="1:2">
      <c r="A3253" s="638"/>
      <c r="B3253" s="638"/>
    </row>
    <row r="3254" spans="1:2">
      <c r="A3254" s="638"/>
      <c r="B3254" s="638"/>
    </row>
    <row r="3255" spans="1:2">
      <c r="A3255" s="638"/>
      <c r="B3255" s="638"/>
    </row>
    <row r="3256" spans="1:2">
      <c r="A3256" s="638"/>
      <c r="B3256" s="638"/>
    </row>
    <row r="3257" spans="1:2">
      <c r="A3257" s="638"/>
      <c r="B3257" s="638"/>
    </row>
    <row r="3258" spans="1:2">
      <c r="A3258" s="638"/>
      <c r="B3258" s="638"/>
    </row>
    <row r="3259" spans="1:2">
      <c r="A3259" s="638"/>
      <c r="B3259" s="638"/>
    </row>
    <row r="3260" spans="1:2">
      <c r="A3260" s="638"/>
      <c r="B3260" s="638"/>
    </row>
    <row r="3261" spans="1:2">
      <c r="A3261" s="638"/>
      <c r="B3261" s="638"/>
    </row>
    <row r="3262" spans="1:2">
      <c r="A3262" s="638"/>
      <c r="B3262" s="638"/>
    </row>
    <row r="3263" spans="1:2">
      <c r="A3263" s="638"/>
      <c r="B3263" s="638"/>
    </row>
    <row r="3264" spans="1:2">
      <c r="A3264" s="638"/>
      <c r="B3264" s="638"/>
    </row>
    <row r="3265" spans="1:2">
      <c r="A3265" s="638"/>
      <c r="B3265" s="638"/>
    </row>
    <row r="3266" spans="1:2">
      <c r="A3266" s="638"/>
      <c r="B3266" s="638"/>
    </row>
    <row r="3267" spans="1:2">
      <c r="A3267" s="638"/>
      <c r="B3267" s="638"/>
    </row>
    <row r="3268" spans="1:2">
      <c r="A3268" s="638"/>
      <c r="B3268" s="638"/>
    </row>
    <row r="3269" spans="1:2">
      <c r="A3269" s="638"/>
      <c r="B3269" s="638"/>
    </row>
    <row r="3270" spans="1:2">
      <c r="A3270" s="638"/>
      <c r="B3270" s="638"/>
    </row>
    <row r="3271" spans="1:2">
      <c r="A3271" s="638"/>
      <c r="B3271" s="638"/>
    </row>
    <row r="3272" spans="1:2">
      <c r="A3272" s="638"/>
      <c r="B3272" s="638"/>
    </row>
    <row r="3273" spans="1:2">
      <c r="A3273" s="638"/>
      <c r="B3273" s="638"/>
    </row>
    <row r="3274" spans="1:2">
      <c r="A3274" s="638"/>
      <c r="B3274" s="638"/>
    </row>
    <row r="3275" spans="1:2">
      <c r="A3275" s="638"/>
      <c r="B3275" s="638"/>
    </row>
    <row r="3276" spans="1:2">
      <c r="A3276" s="638"/>
      <c r="B3276" s="638"/>
    </row>
    <row r="3277" spans="1:2">
      <c r="A3277" s="638"/>
      <c r="B3277" s="638"/>
    </row>
    <row r="3278" spans="1:2">
      <c r="A3278" s="638"/>
      <c r="B3278" s="638"/>
    </row>
    <row r="3279" spans="1:2">
      <c r="A3279" s="638"/>
      <c r="B3279" s="638"/>
    </row>
    <row r="3280" spans="1:2">
      <c r="A3280" s="638"/>
      <c r="B3280" s="638"/>
    </row>
    <row r="3281" spans="1:2">
      <c r="A3281" s="638"/>
      <c r="B3281" s="638"/>
    </row>
    <row r="3282" spans="1:2">
      <c r="A3282" s="638"/>
      <c r="B3282" s="638"/>
    </row>
    <row r="3283" spans="1:2">
      <c r="A3283" s="638"/>
      <c r="B3283" s="638"/>
    </row>
    <row r="3284" spans="1:2">
      <c r="A3284" s="638"/>
      <c r="B3284" s="638"/>
    </row>
    <row r="3285" spans="1:2">
      <c r="A3285" s="638"/>
      <c r="B3285" s="638"/>
    </row>
    <row r="3286" spans="1:2">
      <c r="A3286" s="638"/>
      <c r="B3286" s="638"/>
    </row>
    <row r="3287" spans="1:2">
      <c r="A3287" s="638"/>
      <c r="B3287" s="638"/>
    </row>
    <row r="3288" spans="1:2">
      <c r="A3288" s="638"/>
      <c r="B3288" s="638"/>
    </row>
    <row r="3289" spans="1:2">
      <c r="A3289" s="638"/>
      <c r="B3289" s="638"/>
    </row>
    <row r="3290" spans="1:2">
      <c r="A3290" s="638"/>
      <c r="B3290" s="638"/>
    </row>
    <row r="3291" spans="1:2">
      <c r="A3291" s="638"/>
      <c r="B3291" s="638"/>
    </row>
    <row r="3292" spans="1:2">
      <c r="A3292" s="638"/>
      <c r="B3292" s="638"/>
    </row>
    <row r="3293" spans="1:2">
      <c r="A3293" s="638"/>
      <c r="B3293" s="638"/>
    </row>
    <row r="3294" spans="1:2">
      <c r="A3294" s="638"/>
      <c r="B3294" s="638"/>
    </row>
    <row r="3295" spans="1:2">
      <c r="A3295" s="638"/>
      <c r="B3295" s="638"/>
    </row>
    <row r="3296" spans="1:2">
      <c r="A3296" s="638"/>
      <c r="B3296" s="638"/>
    </row>
    <row r="3297" spans="1:2">
      <c r="A3297" s="638"/>
      <c r="B3297" s="638"/>
    </row>
    <row r="3298" spans="1:2">
      <c r="A3298" s="638"/>
      <c r="B3298" s="638"/>
    </row>
    <row r="3299" spans="1:2">
      <c r="A3299" s="638"/>
      <c r="B3299" s="638"/>
    </row>
    <row r="3300" spans="1:2">
      <c r="A3300" s="638"/>
      <c r="B3300" s="638"/>
    </row>
    <row r="3301" spans="1:2">
      <c r="A3301" s="638"/>
      <c r="B3301" s="638"/>
    </row>
    <row r="3302" spans="1:2">
      <c r="A3302" s="638"/>
      <c r="B3302" s="638"/>
    </row>
    <row r="3303" spans="1:2">
      <c r="A3303" s="638"/>
      <c r="B3303" s="638"/>
    </row>
    <row r="3304" spans="1:2">
      <c r="A3304" s="638"/>
      <c r="B3304" s="638"/>
    </row>
    <row r="3305" spans="1:2">
      <c r="A3305" s="638"/>
      <c r="B3305" s="638"/>
    </row>
    <row r="3306" spans="1:2">
      <c r="A3306" s="638"/>
      <c r="B3306" s="638"/>
    </row>
    <row r="3307" spans="1:2">
      <c r="A3307" s="638"/>
      <c r="B3307" s="638"/>
    </row>
    <row r="3308" spans="1:2">
      <c r="A3308" s="638"/>
      <c r="B3308" s="638"/>
    </row>
    <row r="3309" spans="1:2">
      <c r="A3309" s="638"/>
      <c r="B3309" s="638"/>
    </row>
    <row r="3310" spans="1:2">
      <c r="A3310" s="638"/>
      <c r="B3310" s="638"/>
    </row>
    <row r="3311" spans="1:2">
      <c r="A3311" s="638"/>
      <c r="B3311" s="638"/>
    </row>
    <row r="3312" spans="1:2">
      <c r="A3312" s="638"/>
      <c r="B3312" s="638"/>
    </row>
    <row r="3313" spans="1:2">
      <c r="A3313" s="638"/>
      <c r="B3313" s="638"/>
    </row>
    <row r="3314" spans="1:2">
      <c r="A3314" s="638"/>
      <c r="B3314" s="638"/>
    </row>
    <row r="3315" spans="1:2">
      <c r="A3315" s="638"/>
      <c r="B3315" s="638"/>
    </row>
    <row r="3316" spans="1:2">
      <c r="A3316" s="638"/>
      <c r="B3316" s="638"/>
    </row>
    <row r="3317" spans="1:2">
      <c r="A3317" s="638"/>
      <c r="B3317" s="638"/>
    </row>
    <row r="3318" spans="1:2">
      <c r="A3318" s="638"/>
      <c r="B3318" s="638"/>
    </row>
    <row r="3319" spans="1:2">
      <c r="A3319" s="638"/>
      <c r="B3319" s="638"/>
    </row>
    <row r="3320" spans="1:2">
      <c r="A3320" s="638"/>
      <c r="B3320" s="638"/>
    </row>
    <row r="3321" spans="1:2">
      <c r="A3321" s="638"/>
      <c r="B3321" s="638"/>
    </row>
    <row r="3322" spans="1:2">
      <c r="A3322" s="638"/>
      <c r="B3322" s="638"/>
    </row>
    <row r="3323" spans="1:2">
      <c r="A3323" s="638"/>
      <c r="B3323" s="638"/>
    </row>
    <row r="3324" spans="1:2">
      <c r="A3324" s="638"/>
      <c r="B3324" s="638"/>
    </row>
    <row r="3325" spans="1:2">
      <c r="A3325" s="638"/>
      <c r="B3325" s="638"/>
    </row>
    <row r="3326" spans="1:2">
      <c r="A3326" s="638"/>
      <c r="B3326" s="638"/>
    </row>
    <row r="3327" spans="1:2">
      <c r="A3327" s="638"/>
      <c r="B3327" s="638"/>
    </row>
    <row r="3328" spans="1:2">
      <c r="A3328" s="638"/>
      <c r="B3328" s="638"/>
    </row>
    <row r="3329" spans="1:2">
      <c r="A3329" s="638"/>
      <c r="B3329" s="638"/>
    </row>
    <row r="3330" spans="1:2">
      <c r="A3330" s="638"/>
      <c r="B3330" s="638"/>
    </row>
    <row r="3331" spans="1:2">
      <c r="A3331" s="638"/>
      <c r="B3331" s="638"/>
    </row>
    <row r="3332" spans="1:2">
      <c r="A3332" s="638"/>
      <c r="B3332" s="638"/>
    </row>
    <row r="3333" spans="1:2">
      <c r="A3333" s="638"/>
      <c r="B3333" s="638"/>
    </row>
    <row r="3334" spans="1:2">
      <c r="A3334" s="638"/>
      <c r="B3334" s="638"/>
    </row>
    <row r="3335" spans="1:2">
      <c r="A3335" s="638"/>
      <c r="B3335" s="638"/>
    </row>
    <row r="3336" spans="1:2">
      <c r="A3336" s="638"/>
      <c r="B3336" s="638"/>
    </row>
    <row r="3337" spans="1:2">
      <c r="A3337" s="638"/>
      <c r="B3337" s="638"/>
    </row>
    <row r="3338" spans="1:2">
      <c r="A3338" s="638"/>
      <c r="B3338" s="638"/>
    </row>
    <row r="3339" spans="1:2">
      <c r="A3339" s="638"/>
      <c r="B3339" s="638"/>
    </row>
    <row r="3340" spans="1:2">
      <c r="A3340" s="638"/>
      <c r="B3340" s="638"/>
    </row>
    <row r="3341" spans="1:2">
      <c r="A3341" s="638"/>
      <c r="B3341" s="638"/>
    </row>
    <row r="3342" spans="1:2">
      <c r="A3342" s="638"/>
      <c r="B3342" s="638"/>
    </row>
    <row r="3343" spans="1:2">
      <c r="A3343" s="638"/>
      <c r="B3343" s="638"/>
    </row>
    <row r="3344" spans="1:2">
      <c r="A3344" s="638"/>
      <c r="B3344" s="638"/>
    </row>
    <row r="3345" spans="1:2">
      <c r="A3345" s="638"/>
      <c r="B3345" s="638"/>
    </row>
    <row r="3346" spans="1:2">
      <c r="A3346" s="638"/>
      <c r="B3346" s="638"/>
    </row>
    <row r="3347" spans="1:2">
      <c r="A3347" s="638"/>
      <c r="B3347" s="638"/>
    </row>
    <row r="3348" spans="1:2">
      <c r="A3348" s="638"/>
      <c r="B3348" s="638"/>
    </row>
    <row r="3349" spans="1:2">
      <c r="A3349" s="638"/>
      <c r="B3349" s="638"/>
    </row>
    <row r="3350" spans="1:2">
      <c r="A3350" s="638"/>
      <c r="B3350" s="638"/>
    </row>
    <row r="3351" spans="1:2">
      <c r="A3351" s="638"/>
      <c r="B3351" s="638"/>
    </row>
    <row r="3352" spans="1:2">
      <c r="A3352" s="638"/>
      <c r="B3352" s="638"/>
    </row>
    <row r="3353" spans="1:2">
      <c r="A3353" s="638"/>
      <c r="B3353" s="638"/>
    </row>
    <row r="3354" spans="1:2">
      <c r="A3354" s="638"/>
      <c r="B3354" s="638"/>
    </row>
    <row r="3355" spans="1:2">
      <c r="A3355" s="638"/>
      <c r="B3355" s="638"/>
    </row>
    <row r="3356" spans="1:2">
      <c r="A3356" s="638"/>
      <c r="B3356" s="638"/>
    </row>
    <row r="3357" spans="1:2">
      <c r="A3357" s="638"/>
      <c r="B3357" s="638"/>
    </row>
    <row r="3358" spans="1:2">
      <c r="A3358" s="638"/>
      <c r="B3358" s="638"/>
    </row>
    <row r="3359" spans="1:2">
      <c r="A3359" s="638"/>
      <c r="B3359" s="638"/>
    </row>
    <row r="3360" spans="1:2">
      <c r="A3360" s="638"/>
      <c r="B3360" s="638"/>
    </row>
    <row r="3361" spans="1:2">
      <c r="A3361" s="638"/>
      <c r="B3361" s="638"/>
    </row>
    <row r="3362" spans="1:2">
      <c r="A3362" s="638"/>
      <c r="B3362" s="638"/>
    </row>
    <row r="3363" spans="1:2">
      <c r="A3363" s="638"/>
      <c r="B3363" s="638"/>
    </row>
    <row r="3364" spans="1:2">
      <c r="A3364" s="638"/>
      <c r="B3364" s="638"/>
    </row>
    <row r="3365" spans="1:2">
      <c r="A3365" s="638"/>
      <c r="B3365" s="638"/>
    </row>
    <row r="3366" spans="1:2">
      <c r="A3366" s="638"/>
      <c r="B3366" s="638"/>
    </row>
    <row r="3367" spans="1:2">
      <c r="A3367" s="638"/>
      <c r="B3367" s="638"/>
    </row>
    <row r="3368" spans="1:2">
      <c r="A3368" s="638"/>
      <c r="B3368" s="638"/>
    </row>
    <row r="3369" spans="1:2">
      <c r="A3369" s="638"/>
      <c r="B3369" s="638"/>
    </row>
    <row r="3370" spans="1:2">
      <c r="A3370" s="638"/>
      <c r="B3370" s="638"/>
    </row>
    <row r="3371" spans="1:2">
      <c r="A3371" s="638"/>
      <c r="B3371" s="638"/>
    </row>
    <row r="3372" spans="1:2">
      <c r="A3372" s="638"/>
      <c r="B3372" s="638"/>
    </row>
    <row r="3373" spans="1:2">
      <c r="A3373" s="638"/>
      <c r="B3373" s="638"/>
    </row>
    <row r="3374" spans="1:2">
      <c r="A3374" s="638"/>
      <c r="B3374" s="638"/>
    </row>
    <row r="3375" spans="1:2">
      <c r="A3375" s="638"/>
      <c r="B3375" s="638"/>
    </row>
    <row r="3376" spans="1:2">
      <c r="A3376" s="638"/>
      <c r="B3376" s="638"/>
    </row>
    <row r="3377" spans="1:2">
      <c r="A3377" s="638"/>
      <c r="B3377" s="638"/>
    </row>
    <row r="3378" spans="1:2">
      <c r="A3378" s="638"/>
      <c r="B3378" s="638"/>
    </row>
    <row r="3379" spans="1:2">
      <c r="A3379" s="638"/>
      <c r="B3379" s="638"/>
    </row>
    <row r="3380" spans="1:2">
      <c r="A3380" s="638"/>
      <c r="B3380" s="638"/>
    </row>
    <row r="3381" spans="1:2">
      <c r="A3381" s="638"/>
      <c r="B3381" s="638"/>
    </row>
    <row r="3382" spans="1:2">
      <c r="A3382" s="638"/>
      <c r="B3382" s="638"/>
    </row>
    <row r="3383" spans="1:2">
      <c r="A3383" s="638"/>
      <c r="B3383" s="638"/>
    </row>
    <row r="3384" spans="1:2">
      <c r="A3384" s="638"/>
      <c r="B3384" s="638"/>
    </row>
    <row r="3385" spans="1:2">
      <c r="A3385" s="638"/>
      <c r="B3385" s="638"/>
    </row>
    <row r="3386" spans="1:2">
      <c r="A3386" s="638"/>
      <c r="B3386" s="638"/>
    </row>
    <row r="3387" spans="1:2">
      <c r="A3387" s="638"/>
      <c r="B3387" s="638"/>
    </row>
    <row r="3388" spans="1:2">
      <c r="A3388" s="638"/>
      <c r="B3388" s="638"/>
    </row>
    <row r="3389" spans="1:2">
      <c r="A3389" s="638"/>
      <c r="B3389" s="638"/>
    </row>
    <row r="3390" spans="1:2">
      <c r="A3390" s="638"/>
      <c r="B3390" s="638"/>
    </row>
    <row r="3391" spans="1:2">
      <c r="A3391" s="638"/>
      <c r="B3391" s="638"/>
    </row>
    <row r="3392" spans="1:2">
      <c r="A3392" s="638"/>
      <c r="B3392" s="638"/>
    </row>
    <row r="3393" spans="1:2">
      <c r="A3393" s="638"/>
      <c r="B3393" s="638"/>
    </row>
    <row r="3394" spans="1:2">
      <c r="A3394" s="638"/>
      <c r="B3394" s="638"/>
    </row>
    <row r="3395" spans="1:2">
      <c r="A3395" s="638"/>
      <c r="B3395" s="638"/>
    </row>
    <row r="3396" spans="1:2">
      <c r="A3396" s="638"/>
      <c r="B3396" s="638"/>
    </row>
    <row r="3397" spans="1:2">
      <c r="A3397" s="638"/>
      <c r="B3397" s="638"/>
    </row>
    <row r="3398" spans="1:2">
      <c r="A3398" s="638"/>
      <c r="B3398" s="638"/>
    </row>
    <row r="3399" spans="1:2">
      <c r="A3399" s="638"/>
      <c r="B3399" s="638"/>
    </row>
    <row r="3400" spans="1:2">
      <c r="A3400" s="638"/>
      <c r="B3400" s="638"/>
    </row>
    <row r="3401" spans="1:2">
      <c r="A3401" s="638"/>
      <c r="B3401" s="638"/>
    </row>
    <row r="3402" spans="1:2">
      <c r="A3402" s="638"/>
      <c r="B3402" s="638"/>
    </row>
    <row r="3403" spans="1:2">
      <c r="A3403" s="638"/>
      <c r="B3403" s="638"/>
    </row>
    <row r="3404" spans="1:2">
      <c r="A3404" s="638"/>
      <c r="B3404" s="638"/>
    </row>
    <row r="3405" spans="1:2">
      <c r="A3405" s="638"/>
      <c r="B3405" s="638"/>
    </row>
    <row r="3406" spans="1:2">
      <c r="A3406" s="638"/>
      <c r="B3406" s="638"/>
    </row>
    <row r="3407" spans="1:2">
      <c r="A3407" s="638"/>
      <c r="B3407" s="638"/>
    </row>
    <row r="3408" spans="1:2">
      <c r="A3408" s="638"/>
      <c r="B3408" s="638"/>
    </row>
    <row r="3409" spans="1:2">
      <c r="A3409" s="638"/>
      <c r="B3409" s="638"/>
    </row>
    <row r="3410" spans="1:2">
      <c r="A3410" s="638"/>
      <c r="B3410" s="638"/>
    </row>
    <row r="3411" spans="1:2">
      <c r="A3411" s="638"/>
      <c r="B3411" s="638"/>
    </row>
    <row r="3412" spans="1:2">
      <c r="A3412" s="638"/>
      <c r="B3412" s="638"/>
    </row>
    <row r="3413" spans="1:2">
      <c r="A3413" s="638"/>
      <c r="B3413" s="638"/>
    </row>
    <row r="3414" spans="1:2">
      <c r="A3414" s="638"/>
      <c r="B3414" s="638"/>
    </row>
    <row r="3415" spans="1:2">
      <c r="A3415" s="638"/>
      <c r="B3415" s="638"/>
    </row>
    <row r="3416" spans="1:2">
      <c r="A3416" s="638"/>
      <c r="B3416" s="638"/>
    </row>
    <row r="3417" spans="1:2">
      <c r="A3417" s="638"/>
      <c r="B3417" s="638"/>
    </row>
    <row r="3418" spans="1:2">
      <c r="A3418" s="638"/>
      <c r="B3418" s="638"/>
    </row>
    <row r="3419" spans="1:2">
      <c r="A3419" s="638"/>
      <c r="B3419" s="638"/>
    </row>
    <row r="3420" spans="1:2">
      <c r="A3420" s="638"/>
      <c r="B3420" s="638"/>
    </row>
    <row r="3421" spans="1:2">
      <c r="A3421" s="638"/>
      <c r="B3421" s="638"/>
    </row>
    <row r="3422" spans="1:2">
      <c r="A3422" s="638"/>
      <c r="B3422" s="638"/>
    </row>
    <row r="3423" spans="1:2">
      <c r="A3423" s="638"/>
      <c r="B3423" s="638"/>
    </row>
    <row r="3424" spans="1:2">
      <c r="A3424" s="638"/>
      <c r="B3424" s="638"/>
    </row>
    <row r="3425" spans="1:2">
      <c r="A3425" s="638"/>
      <c r="B3425" s="638"/>
    </row>
    <row r="3426" spans="1:2">
      <c r="A3426" s="638"/>
      <c r="B3426" s="638"/>
    </row>
    <row r="3427" spans="1:2">
      <c r="A3427" s="638"/>
      <c r="B3427" s="638"/>
    </row>
    <row r="3428" spans="1:2">
      <c r="A3428" s="638"/>
      <c r="B3428" s="638"/>
    </row>
    <row r="3429" spans="1:2">
      <c r="A3429" s="638"/>
      <c r="B3429" s="638"/>
    </row>
    <row r="3430" spans="1:2">
      <c r="A3430" s="638"/>
      <c r="B3430" s="638"/>
    </row>
    <row r="3431" spans="1:2">
      <c r="A3431" s="638"/>
      <c r="B3431" s="638"/>
    </row>
    <row r="3432" spans="1:2">
      <c r="A3432" s="638"/>
      <c r="B3432" s="638"/>
    </row>
    <row r="3433" spans="1:2">
      <c r="A3433" s="638"/>
      <c r="B3433" s="638"/>
    </row>
    <row r="3434" spans="1:2">
      <c r="A3434" s="638"/>
      <c r="B3434" s="638"/>
    </row>
    <row r="3435" spans="1:2">
      <c r="A3435" s="638"/>
      <c r="B3435" s="638"/>
    </row>
    <row r="3436" spans="1:2">
      <c r="A3436" s="638"/>
      <c r="B3436" s="638"/>
    </row>
    <row r="3437" spans="1:2">
      <c r="A3437" s="638"/>
      <c r="B3437" s="638"/>
    </row>
    <row r="3438" spans="1:2">
      <c r="A3438" s="638"/>
      <c r="B3438" s="638"/>
    </row>
    <row r="3439" spans="1:2">
      <c r="A3439" s="638"/>
      <c r="B3439" s="638"/>
    </row>
    <row r="3440" spans="1:2">
      <c r="A3440" s="638"/>
      <c r="B3440" s="638"/>
    </row>
    <row r="3441" spans="1:2">
      <c r="A3441" s="638"/>
      <c r="B3441" s="638"/>
    </row>
    <row r="3442" spans="1:2">
      <c r="A3442" s="638"/>
      <c r="B3442" s="638"/>
    </row>
    <row r="3443" spans="1:2">
      <c r="A3443" s="638"/>
      <c r="B3443" s="638"/>
    </row>
    <row r="3444" spans="1:2">
      <c r="A3444" s="638"/>
      <c r="B3444" s="638"/>
    </row>
    <row r="3445" spans="1:2">
      <c r="A3445" s="638"/>
      <c r="B3445" s="638"/>
    </row>
    <row r="3446" spans="1:2">
      <c r="A3446" s="638"/>
      <c r="B3446" s="638"/>
    </row>
    <row r="3447" spans="1:2">
      <c r="A3447" s="638"/>
      <c r="B3447" s="638"/>
    </row>
    <row r="3448" spans="1:2">
      <c r="A3448" s="638"/>
      <c r="B3448" s="638"/>
    </row>
    <row r="3449" spans="1:2">
      <c r="A3449" s="638"/>
      <c r="B3449" s="638"/>
    </row>
    <row r="3450" spans="1:2">
      <c r="A3450" s="638"/>
      <c r="B3450" s="638"/>
    </row>
    <row r="3451" spans="1:2">
      <c r="A3451" s="638"/>
      <c r="B3451" s="638"/>
    </row>
    <row r="3452" spans="1:2">
      <c r="A3452" s="638"/>
      <c r="B3452" s="638"/>
    </row>
    <row r="3453" spans="1:2">
      <c r="A3453" s="638"/>
      <c r="B3453" s="638"/>
    </row>
    <row r="3454" spans="1:2">
      <c r="A3454" s="638"/>
      <c r="B3454" s="638"/>
    </row>
    <row r="3455" spans="1:2">
      <c r="A3455" s="638"/>
      <c r="B3455" s="638"/>
    </row>
    <row r="3456" spans="1:2">
      <c r="A3456" s="638"/>
      <c r="B3456" s="638"/>
    </row>
    <row r="3457" spans="1:2">
      <c r="A3457" s="638"/>
      <c r="B3457" s="638"/>
    </row>
    <row r="3458" spans="1:2">
      <c r="A3458" s="638"/>
      <c r="B3458" s="638"/>
    </row>
    <row r="3459" spans="1:2">
      <c r="A3459" s="638"/>
      <c r="B3459" s="638"/>
    </row>
    <row r="3460" spans="1:2">
      <c r="A3460" s="638"/>
      <c r="B3460" s="638"/>
    </row>
    <row r="3461" spans="1:2">
      <c r="A3461" s="638"/>
      <c r="B3461" s="638"/>
    </row>
    <row r="3462" spans="1:2">
      <c r="A3462" s="638"/>
      <c r="B3462" s="638"/>
    </row>
    <row r="3463" spans="1:2">
      <c r="A3463" s="638"/>
      <c r="B3463" s="638"/>
    </row>
    <row r="3464" spans="1:2">
      <c r="A3464" s="638"/>
      <c r="B3464" s="638"/>
    </row>
    <row r="3465" spans="1:2">
      <c r="A3465" s="638"/>
      <c r="B3465" s="638"/>
    </row>
    <row r="3466" spans="1:2">
      <c r="A3466" s="638"/>
      <c r="B3466" s="638"/>
    </row>
    <row r="3467" spans="1:2">
      <c r="A3467" s="638"/>
      <c r="B3467" s="638"/>
    </row>
    <row r="3468" spans="1:2">
      <c r="A3468" s="638"/>
      <c r="B3468" s="638"/>
    </row>
    <row r="3469" spans="1:2">
      <c r="A3469" s="638"/>
      <c r="B3469" s="638"/>
    </row>
    <row r="3470" spans="1:2">
      <c r="A3470" s="638"/>
      <c r="B3470" s="638"/>
    </row>
    <row r="3471" spans="1:2">
      <c r="A3471" s="638"/>
      <c r="B3471" s="638"/>
    </row>
    <row r="3472" spans="1:2">
      <c r="A3472" s="638"/>
      <c r="B3472" s="638"/>
    </row>
    <row r="3473" spans="1:2">
      <c r="A3473" s="638"/>
      <c r="B3473" s="638"/>
    </row>
    <row r="3474" spans="1:2">
      <c r="A3474" s="638"/>
      <c r="B3474" s="638"/>
    </row>
    <row r="3475" spans="1:2">
      <c r="A3475" s="638"/>
      <c r="B3475" s="638"/>
    </row>
    <row r="3476" spans="1:2">
      <c r="A3476" s="638"/>
      <c r="B3476" s="638"/>
    </row>
    <row r="3477" spans="1:2">
      <c r="A3477" s="638"/>
      <c r="B3477" s="638"/>
    </row>
    <row r="3478" spans="1:2">
      <c r="A3478" s="638"/>
      <c r="B3478" s="638"/>
    </row>
    <row r="3479" spans="1:2">
      <c r="A3479" s="638"/>
      <c r="B3479" s="638"/>
    </row>
    <row r="3480" spans="1:2">
      <c r="A3480" s="638"/>
      <c r="B3480" s="638"/>
    </row>
    <row r="3481" spans="1:2">
      <c r="A3481" s="638"/>
      <c r="B3481" s="638"/>
    </row>
    <row r="3482" spans="1:2">
      <c r="A3482" s="638"/>
      <c r="B3482" s="638"/>
    </row>
    <row r="3483" spans="1:2">
      <c r="A3483" s="638"/>
      <c r="B3483" s="638"/>
    </row>
    <row r="3484" spans="1:2">
      <c r="A3484" s="638"/>
      <c r="B3484" s="638"/>
    </row>
    <row r="3485" spans="1:2">
      <c r="A3485" s="638"/>
      <c r="B3485" s="638"/>
    </row>
    <row r="3486" spans="1:2">
      <c r="A3486" s="638"/>
      <c r="B3486" s="638"/>
    </row>
    <row r="3487" spans="1:2">
      <c r="A3487" s="638"/>
      <c r="B3487" s="638"/>
    </row>
    <row r="3488" spans="1:2">
      <c r="A3488" s="638"/>
      <c r="B3488" s="638"/>
    </row>
    <row r="3489" spans="1:2">
      <c r="A3489" s="638"/>
      <c r="B3489" s="638"/>
    </row>
    <row r="3490" spans="1:2">
      <c r="A3490" s="638"/>
      <c r="B3490" s="638"/>
    </row>
    <row r="3491" spans="1:2">
      <c r="A3491" s="638"/>
      <c r="B3491" s="638"/>
    </row>
    <row r="3492" spans="1:2">
      <c r="A3492" s="638"/>
      <c r="B3492" s="638"/>
    </row>
    <row r="3493" spans="1:2">
      <c r="A3493" s="638"/>
      <c r="B3493" s="638"/>
    </row>
    <row r="3494" spans="1:2">
      <c r="A3494" s="638"/>
      <c r="B3494" s="638"/>
    </row>
    <row r="3495" spans="1:2">
      <c r="A3495" s="638"/>
      <c r="B3495" s="638"/>
    </row>
    <row r="3496" spans="1:2">
      <c r="A3496" s="638"/>
      <c r="B3496" s="638"/>
    </row>
    <row r="3497" spans="1:2">
      <c r="A3497" s="638"/>
      <c r="B3497" s="638"/>
    </row>
    <row r="3498" spans="1:2">
      <c r="A3498" s="638"/>
      <c r="B3498" s="638"/>
    </row>
    <row r="3499" spans="1:2">
      <c r="A3499" s="638"/>
      <c r="B3499" s="638"/>
    </row>
    <row r="3500" spans="1:2">
      <c r="A3500" s="638"/>
      <c r="B3500" s="638"/>
    </row>
    <row r="3501" spans="1:2">
      <c r="A3501" s="638"/>
      <c r="B3501" s="638"/>
    </row>
    <row r="3502" spans="1:2">
      <c r="A3502" s="638"/>
      <c r="B3502" s="638"/>
    </row>
    <row r="3503" spans="1:2">
      <c r="A3503" s="638"/>
      <c r="B3503" s="638"/>
    </row>
    <row r="3504" spans="1:2">
      <c r="A3504" s="638"/>
      <c r="B3504" s="638"/>
    </row>
    <row r="3505" spans="1:2">
      <c r="A3505" s="638"/>
      <c r="B3505" s="638"/>
    </row>
    <row r="3506" spans="1:2">
      <c r="A3506" s="638"/>
      <c r="B3506" s="638"/>
    </row>
    <row r="3507" spans="1:2">
      <c r="A3507" s="638"/>
      <c r="B3507" s="638"/>
    </row>
    <row r="3508" spans="1:2">
      <c r="A3508" s="638"/>
      <c r="B3508" s="638"/>
    </row>
    <row r="3509" spans="1:2">
      <c r="A3509" s="638"/>
      <c r="B3509" s="638"/>
    </row>
    <row r="3510" spans="1:2">
      <c r="A3510" s="638"/>
      <c r="B3510" s="638"/>
    </row>
    <row r="3511" spans="1:2">
      <c r="A3511" s="638"/>
      <c r="B3511" s="638"/>
    </row>
    <row r="3512" spans="1:2">
      <c r="A3512" s="638"/>
      <c r="B3512" s="638"/>
    </row>
    <row r="3513" spans="1:2">
      <c r="A3513" s="638"/>
      <c r="B3513" s="638"/>
    </row>
    <row r="3514" spans="1:2">
      <c r="A3514" s="638"/>
      <c r="B3514" s="638"/>
    </row>
    <row r="3515" spans="1:2">
      <c r="A3515" s="638"/>
      <c r="B3515" s="638"/>
    </row>
    <row r="3516" spans="1:2">
      <c r="A3516" s="638"/>
      <c r="B3516" s="638"/>
    </row>
    <row r="3517" spans="1:2">
      <c r="A3517" s="638"/>
      <c r="B3517" s="638"/>
    </row>
    <row r="3518" spans="1:2">
      <c r="A3518" s="638"/>
      <c r="B3518" s="638"/>
    </row>
    <row r="3519" spans="1:2">
      <c r="A3519" s="638"/>
      <c r="B3519" s="638"/>
    </row>
    <row r="3520" spans="1:2">
      <c r="A3520" s="638"/>
      <c r="B3520" s="638"/>
    </row>
    <row r="3521" spans="1:2">
      <c r="A3521" s="638"/>
      <c r="B3521" s="638"/>
    </row>
    <row r="3522" spans="1:2">
      <c r="A3522" s="638"/>
      <c r="B3522" s="638"/>
    </row>
    <row r="3523" spans="1:2">
      <c r="A3523" s="638"/>
      <c r="B3523" s="638"/>
    </row>
    <row r="3524" spans="1:2">
      <c r="A3524" s="638"/>
      <c r="B3524" s="638"/>
    </row>
    <row r="3525" spans="1:2">
      <c r="A3525" s="638"/>
      <c r="B3525" s="638"/>
    </row>
    <row r="3526" spans="1:2">
      <c r="A3526" s="638"/>
      <c r="B3526" s="638"/>
    </row>
    <row r="3527" spans="1:2">
      <c r="A3527" s="638"/>
      <c r="B3527" s="638"/>
    </row>
    <row r="3528" spans="1:2">
      <c r="A3528" s="638"/>
      <c r="B3528" s="638"/>
    </row>
    <row r="3529" spans="1:2">
      <c r="A3529" s="638"/>
      <c r="B3529" s="638"/>
    </row>
    <row r="3530" spans="1:2">
      <c r="A3530" s="638"/>
      <c r="B3530" s="638"/>
    </row>
    <row r="3531" spans="1:2">
      <c r="A3531" s="638"/>
      <c r="B3531" s="638"/>
    </row>
    <row r="3532" spans="1:2">
      <c r="A3532" s="638"/>
      <c r="B3532" s="638"/>
    </row>
    <row r="3533" spans="1:2">
      <c r="A3533" s="638"/>
      <c r="B3533" s="638"/>
    </row>
    <row r="3534" spans="1:2">
      <c r="A3534" s="638"/>
      <c r="B3534" s="638"/>
    </row>
    <row r="3535" spans="1:2">
      <c r="A3535" s="638"/>
      <c r="B3535" s="638"/>
    </row>
    <row r="3536" spans="1:2">
      <c r="A3536" s="638"/>
      <c r="B3536" s="638"/>
    </row>
    <row r="3537" spans="1:2">
      <c r="A3537" s="638"/>
      <c r="B3537" s="638"/>
    </row>
    <row r="3538" spans="1:2">
      <c r="A3538" s="638"/>
      <c r="B3538" s="638"/>
    </row>
    <row r="3539" spans="1:2">
      <c r="A3539" s="638"/>
      <c r="B3539" s="638"/>
    </row>
    <row r="3540" spans="1:2">
      <c r="A3540" s="638"/>
      <c r="B3540" s="638"/>
    </row>
    <row r="3541" spans="1:2">
      <c r="A3541" s="638"/>
      <c r="B3541" s="638"/>
    </row>
    <row r="3542" spans="1:2">
      <c r="A3542" s="638"/>
      <c r="B3542" s="638"/>
    </row>
    <row r="3543" spans="1:2">
      <c r="A3543" s="638"/>
      <c r="B3543" s="638"/>
    </row>
    <row r="3544" spans="1:2">
      <c r="A3544" s="638"/>
      <c r="B3544" s="638"/>
    </row>
    <row r="3545" spans="1:2">
      <c r="A3545" s="638"/>
      <c r="B3545" s="638"/>
    </row>
    <row r="3546" spans="1:2">
      <c r="A3546" s="638"/>
      <c r="B3546" s="638"/>
    </row>
    <row r="3547" spans="1:2">
      <c r="A3547" s="638"/>
      <c r="B3547" s="638"/>
    </row>
    <row r="3548" spans="1:2">
      <c r="A3548" s="638"/>
      <c r="B3548" s="638"/>
    </row>
    <row r="3549" spans="1:2">
      <c r="A3549" s="638"/>
      <c r="B3549" s="638"/>
    </row>
    <row r="3550" spans="1:2">
      <c r="A3550" s="638"/>
      <c r="B3550" s="638"/>
    </row>
    <row r="3551" spans="1:2">
      <c r="A3551" s="638"/>
      <c r="B3551" s="638"/>
    </row>
    <row r="3552" spans="1:2">
      <c r="A3552" s="638"/>
      <c r="B3552" s="638"/>
    </row>
    <row r="3553" spans="1:2">
      <c r="A3553" s="638"/>
      <c r="B3553" s="638"/>
    </row>
    <row r="3554" spans="1:2">
      <c r="A3554" s="638"/>
      <c r="B3554" s="638"/>
    </row>
    <row r="3555" spans="1:2">
      <c r="A3555" s="638"/>
      <c r="B3555" s="638"/>
    </row>
    <row r="3556" spans="1:2">
      <c r="A3556" s="638"/>
      <c r="B3556" s="638"/>
    </row>
    <row r="3557" spans="1:2">
      <c r="A3557" s="638"/>
      <c r="B3557" s="638"/>
    </row>
    <row r="3558" spans="1:2">
      <c r="A3558" s="638"/>
      <c r="B3558" s="638"/>
    </row>
    <row r="3559" spans="1:2">
      <c r="A3559" s="638"/>
      <c r="B3559" s="638"/>
    </row>
    <row r="3560" spans="1:2">
      <c r="A3560" s="638"/>
      <c r="B3560" s="638"/>
    </row>
    <row r="3561" spans="1:2">
      <c r="A3561" s="638"/>
      <c r="B3561" s="638"/>
    </row>
    <row r="3562" spans="1:2">
      <c r="A3562" s="638"/>
      <c r="B3562" s="638"/>
    </row>
    <row r="3563" spans="1:2">
      <c r="A3563" s="638"/>
      <c r="B3563" s="638"/>
    </row>
    <row r="3564" spans="1:2">
      <c r="A3564" s="638"/>
      <c r="B3564" s="638"/>
    </row>
    <row r="3565" spans="1:2">
      <c r="A3565" s="638"/>
      <c r="B3565" s="638"/>
    </row>
    <row r="3566" spans="1:2">
      <c r="A3566" s="638"/>
      <c r="B3566" s="638"/>
    </row>
    <row r="3567" spans="1:2">
      <c r="A3567" s="638"/>
      <c r="B3567" s="638"/>
    </row>
    <row r="3568" spans="1:2">
      <c r="A3568" s="638"/>
      <c r="B3568" s="638"/>
    </row>
    <row r="3569" spans="1:2">
      <c r="A3569" s="638"/>
      <c r="B3569" s="638"/>
    </row>
    <row r="3570" spans="1:2">
      <c r="A3570" s="638"/>
      <c r="B3570" s="638"/>
    </row>
    <row r="3571" spans="1:2">
      <c r="A3571" s="638"/>
      <c r="B3571" s="638"/>
    </row>
    <row r="3572" spans="1:2">
      <c r="A3572" s="638"/>
      <c r="B3572" s="638"/>
    </row>
    <row r="3573" spans="1:2">
      <c r="A3573" s="638"/>
      <c r="B3573" s="638"/>
    </row>
    <row r="3574" spans="1:2">
      <c r="A3574" s="638"/>
      <c r="B3574" s="638"/>
    </row>
    <row r="3575" spans="1:2">
      <c r="A3575" s="638"/>
      <c r="B3575" s="638"/>
    </row>
    <row r="3576" spans="1:2">
      <c r="A3576" s="638"/>
      <c r="B3576" s="638"/>
    </row>
    <row r="3577" spans="1:2">
      <c r="A3577" s="638"/>
      <c r="B3577" s="638"/>
    </row>
    <row r="3578" spans="1:2">
      <c r="A3578" s="638"/>
      <c r="B3578" s="638"/>
    </row>
    <row r="3579" spans="1:2">
      <c r="A3579" s="638"/>
      <c r="B3579" s="638"/>
    </row>
    <row r="3580" spans="1:2">
      <c r="A3580" s="638"/>
      <c r="B3580" s="638"/>
    </row>
    <row r="3581" spans="1:2">
      <c r="A3581" s="638"/>
      <c r="B3581" s="638"/>
    </row>
    <row r="3582" spans="1:2">
      <c r="A3582" s="638"/>
      <c r="B3582" s="638"/>
    </row>
    <row r="3583" spans="1:2">
      <c r="A3583" s="638"/>
      <c r="B3583" s="638"/>
    </row>
    <row r="3584" spans="1:2">
      <c r="A3584" s="638"/>
      <c r="B3584" s="638"/>
    </row>
    <row r="3585" spans="1:2">
      <c r="A3585" s="638"/>
      <c r="B3585" s="638"/>
    </row>
    <row r="3586" spans="1:2">
      <c r="A3586" s="638"/>
      <c r="B3586" s="638"/>
    </row>
    <row r="3587" spans="1:2">
      <c r="A3587" s="638"/>
      <c r="B3587" s="638"/>
    </row>
    <row r="3588" spans="1:2">
      <c r="A3588" s="638"/>
      <c r="B3588" s="638"/>
    </row>
    <row r="3589" spans="1:2">
      <c r="A3589" s="638"/>
      <c r="B3589" s="638"/>
    </row>
    <row r="3590" spans="1:2">
      <c r="A3590" s="638"/>
      <c r="B3590" s="638"/>
    </row>
    <row r="3591" spans="1:2">
      <c r="A3591" s="638"/>
      <c r="B3591" s="638"/>
    </row>
    <row r="3592" spans="1:2">
      <c r="A3592" s="638"/>
      <c r="B3592" s="638"/>
    </row>
    <row r="3593" spans="1:2">
      <c r="A3593" s="638"/>
      <c r="B3593" s="638"/>
    </row>
    <row r="3594" spans="1:2">
      <c r="A3594" s="638"/>
      <c r="B3594" s="638"/>
    </row>
    <row r="3595" spans="1:2">
      <c r="A3595" s="638"/>
      <c r="B3595" s="638"/>
    </row>
    <row r="3596" spans="1:2">
      <c r="A3596" s="638"/>
      <c r="B3596" s="638"/>
    </row>
    <row r="3597" spans="1:2">
      <c r="A3597" s="638"/>
      <c r="B3597" s="638"/>
    </row>
    <row r="3598" spans="1:2">
      <c r="A3598" s="638"/>
      <c r="B3598" s="638"/>
    </row>
    <row r="3599" spans="1:2">
      <c r="A3599" s="638"/>
      <c r="B3599" s="638"/>
    </row>
    <row r="3600" spans="1:2">
      <c r="A3600" s="638"/>
      <c r="B3600" s="638"/>
    </row>
    <row r="3601" spans="1:2">
      <c r="A3601" s="638"/>
      <c r="B3601" s="638"/>
    </row>
    <row r="3602" spans="1:2">
      <c r="A3602" s="638"/>
      <c r="B3602" s="638"/>
    </row>
    <row r="3603" spans="1:2">
      <c r="A3603" s="638"/>
      <c r="B3603" s="638"/>
    </row>
    <row r="3604" spans="1:2">
      <c r="A3604" s="638"/>
      <c r="B3604" s="638"/>
    </row>
    <row r="3605" spans="1:2">
      <c r="A3605" s="638"/>
      <c r="B3605" s="638"/>
    </row>
    <row r="3606" spans="1:2">
      <c r="A3606" s="638"/>
      <c r="B3606" s="638"/>
    </row>
    <row r="3607" spans="1:2">
      <c r="A3607" s="638"/>
      <c r="B3607" s="638"/>
    </row>
    <row r="3608" spans="1:2">
      <c r="A3608" s="638"/>
      <c r="B3608" s="638"/>
    </row>
    <row r="3609" spans="1:2">
      <c r="A3609" s="638"/>
      <c r="B3609" s="638"/>
    </row>
    <row r="3610" spans="1:2">
      <c r="A3610" s="638"/>
      <c r="B3610" s="638"/>
    </row>
    <row r="3611" spans="1:2">
      <c r="A3611" s="638"/>
      <c r="B3611" s="638"/>
    </row>
    <row r="3612" spans="1:2">
      <c r="A3612" s="638"/>
      <c r="B3612" s="638"/>
    </row>
    <row r="3613" spans="1:2">
      <c r="A3613" s="638"/>
      <c r="B3613" s="638"/>
    </row>
    <row r="3614" spans="1:2">
      <c r="A3614" s="638"/>
      <c r="B3614" s="638"/>
    </row>
    <row r="3615" spans="1:2">
      <c r="A3615" s="638"/>
      <c r="B3615" s="638"/>
    </row>
    <row r="3616" spans="1:2">
      <c r="A3616" s="638"/>
      <c r="B3616" s="638"/>
    </row>
    <row r="3617" spans="1:2">
      <c r="A3617" s="638"/>
      <c r="B3617" s="638"/>
    </row>
    <row r="3618" spans="1:2">
      <c r="A3618" s="638"/>
      <c r="B3618" s="638"/>
    </row>
    <row r="3619" spans="1:2">
      <c r="A3619" s="638"/>
      <c r="B3619" s="638"/>
    </row>
    <row r="3620" spans="1:2">
      <c r="A3620" s="638"/>
      <c r="B3620" s="638"/>
    </row>
    <row r="3621" spans="1:2">
      <c r="A3621" s="638"/>
      <c r="B3621" s="638"/>
    </row>
    <row r="3622" spans="1:2">
      <c r="A3622" s="638"/>
      <c r="B3622" s="638"/>
    </row>
    <row r="3623" spans="1:2">
      <c r="A3623" s="638"/>
      <c r="B3623" s="638"/>
    </row>
    <row r="3624" spans="1:2">
      <c r="A3624" s="638"/>
      <c r="B3624" s="638"/>
    </row>
    <row r="3625" spans="1:2">
      <c r="A3625" s="638"/>
      <c r="B3625" s="638"/>
    </row>
    <row r="3626" spans="1:2">
      <c r="A3626" s="638"/>
      <c r="B3626" s="638"/>
    </row>
    <row r="3627" spans="1:2">
      <c r="A3627" s="638"/>
      <c r="B3627" s="638"/>
    </row>
    <row r="3628" spans="1:2">
      <c r="A3628" s="638"/>
      <c r="B3628" s="638"/>
    </row>
    <row r="3629" spans="1:2">
      <c r="A3629" s="638"/>
      <c r="B3629" s="638"/>
    </row>
    <row r="3630" spans="1:2">
      <c r="A3630" s="638"/>
      <c r="B3630" s="638"/>
    </row>
    <row r="3631" spans="1:2">
      <c r="A3631" s="638"/>
      <c r="B3631" s="638"/>
    </row>
    <row r="3632" spans="1:2">
      <c r="A3632" s="638"/>
      <c r="B3632" s="638"/>
    </row>
    <row r="3633" spans="1:2">
      <c r="A3633" s="638"/>
      <c r="B3633" s="638"/>
    </row>
    <row r="3634" spans="1:2">
      <c r="A3634" s="638"/>
      <c r="B3634" s="638"/>
    </row>
    <row r="3635" spans="1:2">
      <c r="A3635" s="638"/>
      <c r="B3635" s="638"/>
    </row>
    <row r="3636" spans="1:2">
      <c r="A3636" s="638"/>
      <c r="B3636" s="638"/>
    </row>
    <row r="3637" spans="1:2">
      <c r="A3637" s="638"/>
      <c r="B3637" s="638"/>
    </row>
    <row r="3638" spans="1:2">
      <c r="A3638" s="638"/>
      <c r="B3638" s="638"/>
    </row>
    <row r="3639" spans="1:2">
      <c r="A3639" s="638"/>
      <c r="B3639" s="638"/>
    </row>
    <row r="3640" spans="1:2">
      <c r="A3640" s="638"/>
      <c r="B3640" s="638"/>
    </row>
    <row r="3641" spans="1:2">
      <c r="A3641" s="638"/>
      <c r="B3641" s="638"/>
    </row>
    <row r="3642" spans="1:2">
      <c r="A3642" s="638"/>
      <c r="B3642" s="638"/>
    </row>
    <row r="3643" spans="1:2">
      <c r="A3643" s="638"/>
      <c r="B3643" s="638"/>
    </row>
    <row r="3644" spans="1:2">
      <c r="A3644" s="638"/>
      <c r="B3644" s="638"/>
    </row>
    <row r="3645" spans="1:2">
      <c r="A3645" s="638"/>
      <c r="B3645" s="638"/>
    </row>
    <row r="3646" spans="1:2">
      <c r="A3646" s="638"/>
      <c r="B3646" s="638"/>
    </row>
    <row r="3647" spans="1:2">
      <c r="A3647" s="638"/>
      <c r="B3647" s="638"/>
    </row>
    <row r="3648" spans="1:2">
      <c r="A3648" s="638"/>
      <c r="B3648" s="638"/>
    </row>
    <row r="3649" spans="1:2">
      <c r="A3649" s="638"/>
      <c r="B3649" s="638"/>
    </row>
    <row r="3650" spans="1:2">
      <c r="A3650" s="638"/>
      <c r="B3650" s="638"/>
    </row>
    <row r="3651" spans="1:2">
      <c r="A3651" s="638"/>
      <c r="B3651" s="638"/>
    </row>
    <row r="3652" spans="1:2">
      <c r="A3652" s="638"/>
      <c r="B3652" s="638"/>
    </row>
    <row r="3653" spans="1:2">
      <c r="A3653" s="638"/>
      <c r="B3653" s="638"/>
    </row>
    <row r="3654" spans="1:2">
      <c r="A3654" s="638"/>
      <c r="B3654" s="638"/>
    </row>
    <row r="3655" spans="1:2">
      <c r="A3655" s="638"/>
      <c r="B3655" s="638"/>
    </row>
    <row r="3656" spans="1:2">
      <c r="A3656" s="638"/>
      <c r="B3656" s="638"/>
    </row>
    <row r="3657" spans="1:2">
      <c r="A3657" s="638"/>
      <c r="B3657" s="638"/>
    </row>
    <row r="3658" spans="1:2">
      <c r="A3658" s="638"/>
      <c r="B3658" s="638"/>
    </row>
    <row r="3659" spans="1:2">
      <c r="A3659" s="638"/>
      <c r="B3659" s="638"/>
    </row>
    <row r="3660" spans="1:2">
      <c r="A3660" s="638"/>
      <c r="B3660" s="638"/>
    </row>
    <row r="3661" spans="1:2">
      <c r="A3661" s="638"/>
      <c r="B3661" s="638"/>
    </row>
    <row r="3662" spans="1:2">
      <c r="A3662" s="638"/>
      <c r="B3662" s="638"/>
    </row>
    <row r="3663" spans="1:2">
      <c r="A3663" s="638"/>
      <c r="B3663" s="638"/>
    </row>
    <row r="3664" spans="1:2">
      <c r="A3664" s="638"/>
      <c r="B3664" s="638"/>
    </row>
    <row r="3665" spans="1:2">
      <c r="A3665" s="638"/>
      <c r="B3665" s="638"/>
    </row>
    <row r="3666" spans="1:2">
      <c r="A3666" s="638"/>
      <c r="B3666" s="638"/>
    </row>
    <row r="3667" spans="1:2">
      <c r="A3667" s="638"/>
      <c r="B3667" s="638"/>
    </row>
    <row r="3668" spans="1:2">
      <c r="A3668" s="638"/>
      <c r="B3668" s="638"/>
    </row>
    <row r="3669" spans="1:2">
      <c r="A3669" s="638"/>
      <c r="B3669" s="638"/>
    </row>
    <row r="3670" spans="1:2">
      <c r="A3670" s="638"/>
      <c r="B3670" s="638"/>
    </row>
    <row r="3671" spans="1:2">
      <c r="A3671" s="638"/>
      <c r="B3671" s="638"/>
    </row>
    <row r="3672" spans="1:2">
      <c r="A3672" s="638"/>
      <c r="B3672" s="638"/>
    </row>
    <row r="3673" spans="1:2">
      <c r="A3673" s="638"/>
      <c r="B3673" s="638"/>
    </row>
    <row r="3674" spans="1:2">
      <c r="A3674" s="638"/>
      <c r="B3674" s="638"/>
    </row>
    <row r="3675" spans="1:2">
      <c r="A3675" s="638"/>
      <c r="B3675" s="638"/>
    </row>
    <row r="3676" spans="1:2">
      <c r="A3676" s="638"/>
      <c r="B3676" s="638"/>
    </row>
    <row r="3677" spans="1:2">
      <c r="A3677" s="638"/>
      <c r="B3677" s="638"/>
    </row>
    <row r="3678" spans="1:2">
      <c r="A3678" s="638"/>
      <c r="B3678" s="638"/>
    </row>
    <row r="3679" spans="1:2">
      <c r="A3679" s="638"/>
      <c r="B3679" s="638"/>
    </row>
    <row r="3680" spans="1:2">
      <c r="A3680" s="638"/>
      <c r="B3680" s="638"/>
    </row>
    <row r="3681" spans="1:2">
      <c r="A3681" s="638"/>
      <c r="B3681" s="638"/>
    </row>
    <row r="3682" spans="1:2">
      <c r="A3682" s="638"/>
      <c r="B3682" s="638"/>
    </row>
    <row r="3683" spans="1:2">
      <c r="A3683" s="638"/>
      <c r="B3683" s="638"/>
    </row>
    <row r="3684" spans="1:2">
      <c r="A3684" s="638"/>
      <c r="B3684" s="638"/>
    </row>
    <row r="3685" spans="1:2">
      <c r="A3685" s="638"/>
      <c r="B3685" s="638"/>
    </row>
    <row r="3686" spans="1:2">
      <c r="A3686" s="638"/>
      <c r="B3686" s="638"/>
    </row>
    <row r="3687" spans="1:2">
      <c r="A3687" s="638"/>
      <c r="B3687" s="638"/>
    </row>
    <row r="3688" spans="1:2">
      <c r="A3688" s="638"/>
      <c r="B3688" s="638"/>
    </row>
    <row r="3689" spans="1:2">
      <c r="A3689" s="638"/>
      <c r="B3689" s="638"/>
    </row>
    <row r="3690" spans="1:2">
      <c r="A3690" s="638"/>
      <c r="B3690" s="638"/>
    </row>
    <row r="3691" spans="1:2">
      <c r="A3691" s="638"/>
      <c r="B3691" s="638"/>
    </row>
    <row r="3692" spans="1:2">
      <c r="A3692" s="638"/>
      <c r="B3692" s="638"/>
    </row>
    <row r="3693" spans="1:2">
      <c r="A3693" s="638"/>
      <c r="B3693" s="638"/>
    </row>
    <row r="3694" spans="1:2">
      <c r="A3694" s="638"/>
      <c r="B3694" s="638"/>
    </row>
    <row r="3695" spans="1:2">
      <c r="A3695" s="638"/>
      <c r="B3695" s="638"/>
    </row>
    <row r="3696" spans="1:2">
      <c r="A3696" s="638"/>
      <c r="B3696" s="638"/>
    </row>
    <row r="3697" spans="1:2">
      <c r="A3697" s="638"/>
      <c r="B3697" s="638"/>
    </row>
    <row r="3698" spans="1:2">
      <c r="A3698" s="638"/>
      <c r="B3698" s="638"/>
    </row>
    <row r="3699" spans="1:2">
      <c r="A3699" s="638"/>
      <c r="B3699" s="638"/>
    </row>
    <row r="3700" spans="1:2">
      <c r="A3700" s="638"/>
      <c r="B3700" s="638"/>
    </row>
    <row r="3701" spans="1:2">
      <c r="A3701" s="638"/>
      <c r="B3701" s="638"/>
    </row>
    <row r="3702" spans="1:2">
      <c r="A3702" s="638"/>
      <c r="B3702" s="638"/>
    </row>
    <row r="3703" spans="1:2">
      <c r="A3703" s="638"/>
      <c r="B3703" s="638"/>
    </row>
    <row r="3704" spans="1:2">
      <c r="A3704" s="638"/>
      <c r="B3704" s="638"/>
    </row>
    <row r="3705" spans="1:2">
      <c r="A3705" s="638"/>
      <c r="B3705" s="638"/>
    </row>
    <row r="3706" spans="1:2">
      <c r="A3706" s="638"/>
      <c r="B3706" s="638"/>
    </row>
    <row r="3707" spans="1:2">
      <c r="A3707" s="638"/>
      <c r="B3707" s="638"/>
    </row>
    <row r="3708" spans="1:2">
      <c r="A3708" s="638"/>
      <c r="B3708" s="638"/>
    </row>
    <row r="3709" spans="1:2">
      <c r="A3709" s="638"/>
      <c r="B3709" s="638"/>
    </row>
    <row r="3710" spans="1:2">
      <c r="A3710" s="638"/>
      <c r="B3710" s="638"/>
    </row>
    <row r="3711" spans="1:2">
      <c r="A3711" s="638"/>
      <c r="B3711" s="638"/>
    </row>
    <row r="3712" spans="1:2">
      <c r="A3712" s="638"/>
      <c r="B3712" s="638"/>
    </row>
    <row r="3713" spans="1:2">
      <c r="A3713" s="638"/>
      <c r="B3713" s="638"/>
    </row>
    <row r="3714" spans="1:2">
      <c r="A3714" s="638"/>
      <c r="B3714" s="638"/>
    </row>
    <row r="3715" spans="1:2">
      <c r="A3715" s="638"/>
      <c r="B3715" s="638"/>
    </row>
    <row r="3716" spans="1:2">
      <c r="A3716" s="638"/>
      <c r="B3716" s="638"/>
    </row>
    <row r="3717" spans="1:2">
      <c r="A3717" s="638"/>
      <c r="B3717" s="638"/>
    </row>
    <row r="3718" spans="1:2">
      <c r="A3718" s="638"/>
      <c r="B3718" s="638"/>
    </row>
    <row r="3719" spans="1:2">
      <c r="A3719" s="638"/>
      <c r="B3719" s="638"/>
    </row>
    <row r="3720" spans="1:2">
      <c r="A3720" s="638"/>
      <c r="B3720" s="638"/>
    </row>
    <row r="3721" spans="1:2">
      <c r="A3721" s="638"/>
      <c r="B3721" s="638"/>
    </row>
    <row r="3722" spans="1:2">
      <c r="A3722" s="638"/>
      <c r="B3722" s="638"/>
    </row>
    <row r="3723" spans="1:2">
      <c r="A3723" s="638"/>
      <c r="B3723" s="638"/>
    </row>
    <row r="3724" spans="1:2">
      <c r="A3724" s="638"/>
      <c r="B3724" s="638"/>
    </row>
    <row r="3725" spans="1:2">
      <c r="A3725" s="638"/>
      <c r="B3725" s="638"/>
    </row>
    <row r="3726" spans="1:2">
      <c r="A3726" s="638"/>
      <c r="B3726" s="638"/>
    </row>
    <row r="3727" spans="1:2">
      <c r="A3727" s="638"/>
      <c r="B3727" s="638"/>
    </row>
    <row r="3728" spans="1:2">
      <c r="A3728" s="638"/>
      <c r="B3728" s="638"/>
    </row>
    <row r="3729" spans="1:2">
      <c r="A3729" s="638"/>
      <c r="B3729" s="638"/>
    </row>
    <row r="3730" spans="1:2">
      <c r="A3730" s="638"/>
      <c r="B3730" s="638"/>
    </row>
    <row r="3731" spans="1:2">
      <c r="A3731" s="638"/>
      <c r="B3731" s="638"/>
    </row>
    <row r="3732" spans="1:2">
      <c r="A3732" s="638"/>
      <c r="B3732" s="638"/>
    </row>
    <row r="3733" spans="1:2">
      <c r="A3733" s="638"/>
      <c r="B3733" s="638"/>
    </row>
    <row r="3734" spans="1:2">
      <c r="A3734" s="638"/>
      <c r="B3734" s="638"/>
    </row>
    <row r="3735" spans="1:2">
      <c r="A3735" s="638"/>
      <c r="B3735" s="638"/>
    </row>
    <row r="3736" spans="1:2">
      <c r="A3736" s="638"/>
      <c r="B3736" s="638"/>
    </row>
    <row r="3737" spans="1:2">
      <c r="A3737" s="638"/>
      <c r="B3737" s="638"/>
    </row>
    <row r="3738" spans="1:2">
      <c r="A3738" s="638"/>
      <c r="B3738" s="638"/>
    </row>
    <row r="3739" spans="1:2">
      <c r="A3739" s="638"/>
      <c r="B3739" s="638"/>
    </row>
    <row r="3740" spans="1:2">
      <c r="A3740" s="638"/>
      <c r="B3740" s="638"/>
    </row>
    <row r="3741" spans="1:2">
      <c r="A3741" s="638"/>
      <c r="B3741" s="638"/>
    </row>
    <row r="3742" spans="1:2">
      <c r="A3742" s="638"/>
      <c r="B3742" s="638"/>
    </row>
    <row r="3743" spans="1:2">
      <c r="A3743" s="638"/>
      <c r="B3743" s="638"/>
    </row>
    <row r="3744" spans="1:2">
      <c r="A3744" s="638"/>
      <c r="B3744" s="638"/>
    </row>
    <row r="3745" spans="1:2">
      <c r="A3745" s="638"/>
      <c r="B3745" s="638"/>
    </row>
    <row r="3746" spans="1:2">
      <c r="A3746" s="638"/>
      <c r="B3746" s="638"/>
    </row>
    <row r="3747" spans="1:2">
      <c r="A3747" s="638"/>
      <c r="B3747" s="638"/>
    </row>
    <row r="3748" spans="1:2">
      <c r="A3748" s="638"/>
      <c r="B3748" s="638"/>
    </row>
    <row r="3749" spans="1:2">
      <c r="A3749" s="638"/>
      <c r="B3749" s="638"/>
    </row>
    <row r="3750" spans="1:2">
      <c r="A3750" s="638"/>
      <c r="B3750" s="638"/>
    </row>
    <row r="3751" spans="1:2">
      <c r="A3751" s="638"/>
      <c r="B3751" s="638"/>
    </row>
    <row r="3752" spans="1:2">
      <c r="A3752" s="638"/>
      <c r="B3752" s="638"/>
    </row>
    <row r="3753" spans="1:2">
      <c r="A3753" s="638"/>
      <c r="B3753" s="638"/>
    </row>
    <row r="3754" spans="1:2">
      <c r="A3754" s="638"/>
      <c r="B3754" s="638"/>
    </row>
    <row r="3755" spans="1:2">
      <c r="A3755" s="638"/>
      <c r="B3755" s="638"/>
    </row>
    <row r="3756" spans="1:2">
      <c r="A3756" s="638"/>
      <c r="B3756" s="638"/>
    </row>
    <row r="3757" spans="1:2">
      <c r="A3757" s="638"/>
      <c r="B3757" s="638"/>
    </row>
    <row r="3758" spans="1:2">
      <c r="A3758" s="638"/>
      <c r="B3758" s="638"/>
    </row>
    <row r="3759" spans="1:2">
      <c r="A3759" s="638"/>
      <c r="B3759" s="638"/>
    </row>
    <row r="3760" spans="1:2">
      <c r="A3760" s="638"/>
      <c r="B3760" s="638"/>
    </row>
    <row r="3761" spans="1:2">
      <c r="A3761" s="638"/>
      <c r="B3761" s="638"/>
    </row>
    <row r="3762" spans="1:2">
      <c r="A3762" s="638"/>
      <c r="B3762" s="638"/>
    </row>
    <row r="3763" spans="1:2">
      <c r="A3763" s="638"/>
      <c r="B3763" s="638"/>
    </row>
    <row r="3764" spans="1:2">
      <c r="A3764" s="638"/>
      <c r="B3764" s="638"/>
    </row>
    <row r="3765" spans="1:2">
      <c r="A3765" s="638"/>
      <c r="B3765" s="638"/>
    </row>
    <row r="3766" spans="1:2">
      <c r="A3766" s="638"/>
      <c r="B3766" s="638"/>
    </row>
    <row r="3767" spans="1:2">
      <c r="A3767" s="638"/>
      <c r="B3767" s="638"/>
    </row>
    <row r="3768" spans="1:2">
      <c r="A3768" s="638"/>
      <c r="B3768" s="638"/>
    </row>
    <row r="3769" spans="1:2">
      <c r="A3769" s="638"/>
      <c r="B3769" s="638"/>
    </row>
    <row r="3770" spans="1:2">
      <c r="A3770" s="638"/>
      <c r="B3770" s="638"/>
    </row>
    <row r="3771" spans="1:2">
      <c r="A3771" s="638"/>
      <c r="B3771" s="638"/>
    </row>
    <row r="3772" spans="1:2">
      <c r="A3772" s="638"/>
      <c r="B3772" s="638"/>
    </row>
    <row r="3773" spans="1:2">
      <c r="A3773" s="638"/>
      <c r="B3773" s="638"/>
    </row>
    <row r="3774" spans="1:2">
      <c r="A3774" s="638"/>
      <c r="B3774" s="638"/>
    </row>
    <row r="3775" spans="1:2">
      <c r="A3775" s="638"/>
      <c r="B3775" s="638"/>
    </row>
    <row r="3776" spans="1:2">
      <c r="A3776" s="638"/>
      <c r="B3776" s="638"/>
    </row>
    <row r="3777" spans="1:2">
      <c r="A3777" s="638"/>
      <c r="B3777" s="638"/>
    </row>
    <row r="3778" spans="1:2">
      <c r="A3778" s="638"/>
      <c r="B3778" s="638"/>
    </row>
    <row r="3779" spans="1:2">
      <c r="A3779" s="638"/>
      <c r="B3779" s="638"/>
    </row>
    <row r="3780" spans="1:2">
      <c r="A3780" s="638"/>
      <c r="B3780" s="638"/>
    </row>
    <row r="3781" spans="1:2">
      <c r="A3781" s="638"/>
      <c r="B3781" s="638"/>
    </row>
    <row r="3782" spans="1:2">
      <c r="A3782" s="638"/>
      <c r="B3782" s="638"/>
    </row>
    <row r="3783" spans="1:2">
      <c r="A3783" s="638"/>
      <c r="B3783" s="638"/>
    </row>
    <row r="3784" spans="1:2">
      <c r="A3784" s="638"/>
      <c r="B3784" s="638"/>
    </row>
    <row r="3785" spans="1:2">
      <c r="A3785" s="638"/>
      <c r="B3785" s="638"/>
    </row>
    <row r="3786" spans="1:2">
      <c r="A3786" s="638"/>
      <c r="B3786" s="638"/>
    </row>
    <row r="3787" spans="1:2">
      <c r="A3787" s="638"/>
      <c r="B3787" s="638"/>
    </row>
    <row r="3788" spans="1:2">
      <c r="A3788" s="638"/>
      <c r="B3788" s="638"/>
    </row>
    <row r="3789" spans="1:2">
      <c r="A3789" s="638"/>
      <c r="B3789" s="638"/>
    </row>
    <row r="3790" spans="1:2">
      <c r="A3790" s="638"/>
      <c r="B3790" s="638"/>
    </row>
    <row r="3791" spans="1:2">
      <c r="A3791" s="638"/>
      <c r="B3791" s="638"/>
    </row>
    <row r="3792" spans="1:2">
      <c r="A3792" s="638"/>
      <c r="B3792" s="638"/>
    </row>
    <row r="3793" spans="1:2">
      <c r="A3793" s="638"/>
      <c r="B3793" s="638"/>
    </row>
    <row r="3794" spans="1:2">
      <c r="A3794" s="638"/>
      <c r="B3794" s="638"/>
    </row>
    <row r="3795" spans="1:2">
      <c r="A3795" s="638"/>
      <c r="B3795" s="638"/>
    </row>
    <row r="3796" spans="1:2">
      <c r="A3796" s="638"/>
      <c r="B3796" s="638"/>
    </row>
    <row r="3797" spans="1:2">
      <c r="A3797" s="638"/>
      <c r="B3797" s="638"/>
    </row>
    <row r="3798" spans="1:2">
      <c r="A3798" s="638"/>
      <c r="B3798" s="638"/>
    </row>
    <row r="3799" spans="1:2">
      <c r="A3799" s="638"/>
      <c r="B3799" s="638"/>
    </row>
    <row r="3800" spans="1:2">
      <c r="A3800" s="638"/>
      <c r="B3800" s="638"/>
    </row>
    <row r="3801" spans="1:2">
      <c r="A3801" s="638"/>
      <c r="B3801" s="638"/>
    </row>
    <row r="3802" spans="1:2">
      <c r="A3802" s="638"/>
      <c r="B3802" s="638"/>
    </row>
    <row r="3803" spans="1:2">
      <c r="A3803" s="638"/>
      <c r="B3803" s="638"/>
    </row>
    <row r="3804" spans="1:2">
      <c r="A3804" s="638"/>
      <c r="B3804" s="638"/>
    </row>
    <row r="3805" spans="1:2">
      <c r="A3805" s="638"/>
      <c r="B3805" s="638"/>
    </row>
    <row r="3806" spans="1:2">
      <c r="A3806" s="638"/>
      <c r="B3806" s="638"/>
    </row>
    <row r="3807" spans="1:2">
      <c r="A3807" s="638"/>
      <c r="B3807" s="638"/>
    </row>
    <row r="3808" spans="1:2">
      <c r="A3808" s="638"/>
      <c r="B3808" s="638"/>
    </row>
    <row r="3809" spans="1:2">
      <c r="A3809" s="638"/>
      <c r="B3809" s="638"/>
    </row>
    <row r="3810" spans="1:2">
      <c r="A3810" s="638"/>
      <c r="B3810" s="638"/>
    </row>
    <row r="3811" spans="1:2">
      <c r="A3811" s="638"/>
      <c r="B3811" s="638"/>
    </row>
    <row r="3812" spans="1:2">
      <c r="A3812" s="638"/>
      <c r="B3812" s="638"/>
    </row>
    <row r="3813" spans="1:2">
      <c r="A3813" s="638"/>
      <c r="B3813" s="638"/>
    </row>
    <row r="3814" spans="1:2">
      <c r="A3814" s="638"/>
      <c r="B3814" s="638"/>
    </row>
    <row r="3815" spans="1:2">
      <c r="A3815" s="638"/>
      <c r="B3815" s="638"/>
    </row>
    <row r="3816" spans="1:2">
      <c r="A3816" s="638"/>
      <c r="B3816" s="638"/>
    </row>
    <row r="3817" spans="1:2">
      <c r="A3817" s="638"/>
      <c r="B3817" s="638"/>
    </row>
    <row r="3818" spans="1:2">
      <c r="A3818" s="638"/>
      <c r="B3818" s="638"/>
    </row>
    <row r="3819" spans="1:2">
      <c r="A3819" s="638"/>
      <c r="B3819" s="638"/>
    </row>
    <row r="3820" spans="1:2">
      <c r="A3820" s="638"/>
      <c r="B3820" s="638"/>
    </row>
    <row r="3821" spans="1:2">
      <c r="A3821" s="638"/>
      <c r="B3821" s="638"/>
    </row>
    <row r="3822" spans="1:2">
      <c r="A3822" s="638"/>
      <c r="B3822" s="638"/>
    </row>
    <row r="3823" spans="1:2">
      <c r="A3823" s="638"/>
      <c r="B3823" s="638"/>
    </row>
    <row r="3824" spans="1:2">
      <c r="A3824" s="638"/>
      <c r="B3824" s="638"/>
    </row>
    <row r="3825" spans="1:2">
      <c r="A3825" s="638"/>
      <c r="B3825" s="638"/>
    </row>
    <row r="3826" spans="1:2">
      <c r="A3826" s="638"/>
      <c r="B3826" s="638"/>
    </row>
    <row r="3827" spans="1:2">
      <c r="A3827" s="638"/>
      <c r="B3827" s="638"/>
    </row>
    <row r="3828" spans="1:2">
      <c r="A3828" s="638"/>
      <c r="B3828" s="638"/>
    </row>
    <row r="3829" spans="1:2">
      <c r="A3829" s="638"/>
      <c r="B3829" s="638"/>
    </row>
    <row r="3830" spans="1:2">
      <c r="A3830" s="638"/>
      <c r="B3830" s="638"/>
    </row>
    <row r="3831" spans="1:2">
      <c r="A3831" s="638"/>
      <c r="B3831" s="638"/>
    </row>
    <row r="3832" spans="1:2">
      <c r="A3832" s="638"/>
      <c r="B3832" s="638"/>
    </row>
    <row r="3833" spans="1:2">
      <c r="A3833" s="638"/>
      <c r="B3833" s="638"/>
    </row>
    <row r="3834" spans="1:2">
      <c r="A3834" s="638"/>
      <c r="B3834" s="638"/>
    </row>
    <row r="3835" spans="1:2">
      <c r="A3835" s="638"/>
      <c r="B3835" s="638"/>
    </row>
    <row r="3836" spans="1:2">
      <c r="A3836" s="638"/>
      <c r="B3836" s="638"/>
    </row>
    <row r="3837" spans="1:2">
      <c r="A3837" s="638"/>
      <c r="B3837" s="638"/>
    </row>
    <row r="3838" spans="1:2">
      <c r="A3838" s="638"/>
      <c r="B3838" s="638"/>
    </row>
    <row r="3839" spans="1:2">
      <c r="A3839" s="638"/>
      <c r="B3839" s="638"/>
    </row>
    <row r="3840" spans="1:2">
      <c r="A3840" s="638"/>
      <c r="B3840" s="638"/>
    </row>
    <row r="3841" spans="1:2">
      <c r="A3841" s="638"/>
      <c r="B3841" s="638"/>
    </row>
    <row r="3842" spans="1:2">
      <c r="A3842" s="638"/>
      <c r="B3842" s="638"/>
    </row>
    <row r="3843" spans="1:2">
      <c r="A3843" s="638"/>
      <c r="B3843" s="638"/>
    </row>
    <row r="3844" spans="1:2">
      <c r="A3844" s="638"/>
      <c r="B3844" s="638"/>
    </row>
    <row r="3845" spans="1:2">
      <c r="A3845" s="638"/>
      <c r="B3845" s="638"/>
    </row>
    <row r="3846" spans="1:2">
      <c r="A3846" s="638"/>
      <c r="B3846" s="638"/>
    </row>
    <row r="3847" spans="1:2">
      <c r="A3847" s="638"/>
      <c r="B3847" s="638"/>
    </row>
    <row r="3848" spans="1:2">
      <c r="A3848" s="638"/>
      <c r="B3848" s="638"/>
    </row>
    <row r="3849" spans="1:2">
      <c r="A3849" s="638"/>
      <c r="B3849" s="638"/>
    </row>
    <row r="3850" spans="1:2">
      <c r="A3850" s="638"/>
      <c r="B3850" s="638"/>
    </row>
    <row r="3851" spans="1:2">
      <c r="A3851" s="638"/>
      <c r="B3851" s="638"/>
    </row>
    <row r="3852" spans="1:2">
      <c r="A3852" s="638"/>
      <c r="B3852" s="638"/>
    </row>
    <row r="3853" spans="1:2">
      <c r="A3853" s="638"/>
      <c r="B3853" s="638"/>
    </row>
    <row r="3854" spans="1:2">
      <c r="A3854" s="638"/>
      <c r="B3854" s="638"/>
    </row>
    <row r="3855" spans="1:2">
      <c r="A3855" s="638"/>
      <c r="B3855" s="638"/>
    </row>
    <row r="3856" spans="1:2">
      <c r="A3856" s="638"/>
      <c r="B3856" s="638"/>
    </row>
    <row r="3857" spans="1:2">
      <c r="A3857" s="638"/>
      <c r="B3857" s="638"/>
    </row>
    <row r="3858" spans="1:2">
      <c r="A3858" s="638"/>
      <c r="B3858" s="638"/>
    </row>
    <row r="3859" spans="1:2">
      <c r="A3859" s="638"/>
      <c r="B3859" s="638"/>
    </row>
    <row r="3860" spans="1:2">
      <c r="A3860" s="638"/>
      <c r="B3860" s="638"/>
    </row>
    <row r="3861" spans="1:2">
      <c r="A3861" s="638"/>
      <c r="B3861" s="638"/>
    </row>
    <row r="3862" spans="1:2">
      <c r="A3862" s="638"/>
      <c r="B3862" s="638"/>
    </row>
    <row r="3863" spans="1:2">
      <c r="A3863" s="638"/>
      <c r="B3863" s="638"/>
    </row>
    <row r="3864" spans="1:2">
      <c r="A3864" s="638"/>
      <c r="B3864" s="638"/>
    </row>
    <row r="3865" spans="1:2">
      <c r="A3865" s="638"/>
      <c r="B3865" s="638"/>
    </row>
    <row r="3866" spans="1:2">
      <c r="A3866" s="638"/>
      <c r="B3866" s="638"/>
    </row>
    <row r="3867" spans="1:2">
      <c r="A3867" s="638"/>
      <c r="B3867" s="638"/>
    </row>
    <row r="3868" spans="1:2">
      <c r="A3868" s="638"/>
      <c r="B3868" s="638"/>
    </row>
    <row r="3869" spans="1:2">
      <c r="A3869" s="638"/>
      <c r="B3869" s="638"/>
    </row>
    <row r="3870" spans="1:2">
      <c r="A3870" s="638"/>
      <c r="B3870" s="638"/>
    </row>
    <row r="3871" spans="1:2">
      <c r="A3871" s="638"/>
      <c r="B3871" s="638"/>
    </row>
    <row r="3872" spans="1:2">
      <c r="A3872" s="638"/>
      <c r="B3872" s="638"/>
    </row>
    <row r="3873" spans="1:2">
      <c r="A3873" s="638"/>
      <c r="B3873" s="638"/>
    </row>
    <row r="3874" spans="1:2">
      <c r="A3874" s="638"/>
      <c r="B3874" s="638"/>
    </row>
    <row r="3875" spans="1:2">
      <c r="A3875" s="638"/>
      <c r="B3875" s="638"/>
    </row>
    <row r="3876" spans="1:2">
      <c r="A3876" s="638"/>
      <c r="B3876" s="638"/>
    </row>
    <row r="3877" spans="1:2">
      <c r="A3877" s="638"/>
      <c r="B3877" s="638"/>
    </row>
    <row r="3878" spans="1:2">
      <c r="A3878" s="638"/>
      <c r="B3878" s="638"/>
    </row>
    <row r="3879" spans="1:2">
      <c r="A3879" s="638"/>
      <c r="B3879" s="638"/>
    </row>
    <row r="3880" spans="1:2">
      <c r="A3880" s="638"/>
      <c r="B3880" s="638"/>
    </row>
    <row r="3881" spans="1:2">
      <c r="A3881" s="638"/>
      <c r="B3881" s="638"/>
    </row>
    <row r="3882" spans="1:2">
      <c r="A3882" s="638"/>
      <c r="B3882" s="638"/>
    </row>
    <row r="3883" spans="1:2">
      <c r="A3883" s="638"/>
      <c r="B3883" s="638"/>
    </row>
    <row r="3884" spans="1:2">
      <c r="A3884" s="638"/>
      <c r="B3884" s="638"/>
    </row>
    <row r="3885" spans="1:2">
      <c r="A3885" s="638"/>
      <c r="B3885" s="638"/>
    </row>
    <row r="3886" spans="1:2">
      <c r="A3886" s="638"/>
      <c r="B3886" s="638"/>
    </row>
    <row r="3887" spans="1:2">
      <c r="A3887" s="638"/>
      <c r="B3887" s="638"/>
    </row>
    <row r="3888" spans="1:2">
      <c r="A3888" s="638"/>
      <c r="B3888" s="638"/>
    </row>
    <row r="3889" spans="1:2">
      <c r="A3889" s="638"/>
      <c r="B3889" s="638"/>
    </row>
    <row r="3890" spans="1:2">
      <c r="A3890" s="638"/>
      <c r="B3890" s="638"/>
    </row>
    <row r="3891" spans="1:2">
      <c r="A3891" s="638"/>
      <c r="B3891" s="638"/>
    </row>
    <row r="3892" spans="1:2">
      <c r="A3892" s="638"/>
      <c r="B3892" s="638"/>
    </row>
    <row r="3893" spans="1:2">
      <c r="A3893" s="638"/>
      <c r="B3893" s="638"/>
    </row>
    <row r="3894" spans="1:2">
      <c r="A3894" s="638"/>
      <c r="B3894" s="638"/>
    </row>
    <row r="3895" spans="1:2">
      <c r="A3895" s="638"/>
      <c r="B3895" s="638"/>
    </row>
    <row r="3896" spans="1:2">
      <c r="A3896" s="638"/>
      <c r="B3896" s="638"/>
    </row>
    <row r="3897" spans="1:2">
      <c r="A3897" s="638"/>
      <c r="B3897" s="638"/>
    </row>
    <row r="3898" spans="1:2">
      <c r="A3898" s="638"/>
      <c r="B3898" s="638"/>
    </row>
    <row r="3899" spans="1:2">
      <c r="A3899" s="638"/>
      <c r="B3899" s="638"/>
    </row>
    <row r="3900" spans="1:2">
      <c r="A3900" s="638"/>
      <c r="B3900" s="638"/>
    </row>
    <row r="3901" spans="1:2">
      <c r="A3901" s="638"/>
      <c r="B3901" s="638"/>
    </row>
    <row r="3902" spans="1:2">
      <c r="A3902" s="638"/>
      <c r="B3902" s="638"/>
    </row>
    <row r="3903" spans="1:2">
      <c r="A3903" s="638"/>
      <c r="B3903" s="638"/>
    </row>
    <row r="3904" spans="1:2">
      <c r="A3904" s="638"/>
      <c r="B3904" s="638"/>
    </row>
    <row r="3905" spans="1:2">
      <c r="A3905" s="638"/>
      <c r="B3905" s="638"/>
    </row>
    <row r="3906" spans="1:2">
      <c r="A3906" s="638"/>
      <c r="B3906" s="638"/>
    </row>
    <row r="3907" spans="1:2">
      <c r="A3907" s="638"/>
      <c r="B3907" s="638"/>
    </row>
    <row r="3908" spans="1:2">
      <c r="A3908" s="638"/>
      <c r="B3908" s="638"/>
    </row>
    <row r="3909" spans="1:2">
      <c r="A3909" s="638"/>
      <c r="B3909" s="638"/>
    </row>
    <row r="3910" spans="1:2">
      <c r="A3910" s="638"/>
      <c r="B3910" s="638"/>
    </row>
    <row r="3911" spans="1:2">
      <c r="A3911" s="638"/>
      <c r="B3911" s="638"/>
    </row>
    <row r="3912" spans="1:2">
      <c r="A3912" s="638"/>
      <c r="B3912" s="638"/>
    </row>
    <row r="3913" spans="1:2">
      <c r="A3913" s="638"/>
      <c r="B3913" s="638"/>
    </row>
    <row r="3914" spans="1:2">
      <c r="A3914" s="638"/>
      <c r="B3914" s="638"/>
    </row>
    <row r="3915" spans="1:2">
      <c r="A3915" s="638"/>
      <c r="B3915" s="638"/>
    </row>
    <row r="3916" spans="1:2">
      <c r="A3916" s="638"/>
      <c r="B3916" s="638"/>
    </row>
    <row r="3917" spans="1:2">
      <c r="A3917" s="638"/>
      <c r="B3917" s="638"/>
    </row>
    <row r="3918" spans="1:2">
      <c r="A3918" s="638"/>
      <c r="B3918" s="638"/>
    </row>
    <row r="3919" spans="1:2">
      <c r="A3919" s="638"/>
      <c r="B3919" s="638"/>
    </row>
    <row r="3920" spans="1:2">
      <c r="A3920" s="638"/>
      <c r="B3920" s="638"/>
    </row>
    <row r="3921" spans="1:2">
      <c r="A3921" s="638"/>
      <c r="B3921" s="638"/>
    </row>
    <row r="3922" spans="1:2">
      <c r="A3922" s="638"/>
      <c r="B3922" s="638"/>
    </row>
    <row r="3923" spans="1:2">
      <c r="A3923" s="638"/>
      <c r="B3923" s="638"/>
    </row>
    <row r="3924" spans="1:2">
      <c r="A3924" s="638"/>
      <c r="B3924" s="638"/>
    </row>
    <row r="3925" spans="1:2">
      <c r="A3925" s="638"/>
      <c r="B3925" s="638"/>
    </row>
    <row r="3926" spans="1:2">
      <c r="A3926" s="638"/>
      <c r="B3926" s="638"/>
    </row>
    <row r="3927" spans="1:2">
      <c r="A3927" s="638"/>
      <c r="B3927" s="638"/>
    </row>
    <row r="3928" spans="1:2">
      <c r="A3928" s="638"/>
      <c r="B3928" s="638"/>
    </row>
    <row r="3929" spans="1:2">
      <c r="A3929" s="638"/>
      <c r="B3929" s="638"/>
    </row>
    <row r="3930" spans="1:2">
      <c r="A3930" s="638"/>
      <c r="B3930" s="638"/>
    </row>
    <row r="3931" spans="1:2">
      <c r="A3931" s="638"/>
      <c r="B3931" s="638"/>
    </row>
    <row r="3932" spans="1:2">
      <c r="A3932" s="638"/>
      <c r="B3932" s="638"/>
    </row>
    <row r="3933" spans="1:2">
      <c r="A3933" s="638"/>
      <c r="B3933" s="638"/>
    </row>
    <row r="3934" spans="1:2">
      <c r="A3934" s="638"/>
      <c r="B3934" s="638"/>
    </row>
    <row r="3935" spans="1:2">
      <c r="A3935" s="638"/>
      <c r="B3935" s="638"/>
    </row>
    <row r="3936" spans="1:2">
      <c r="A3936" s="638"/>
      <c r="B3936" s="638"/>
    </row>
    <row r="3937" spans="1:2">
      <c r="A3937" s="638"/>
      <c r="B3937" s="638"/>
    </row>
    <row r="3938" spans="1:2">
      <c r="A3938" s="638"/>
      <c r="B3938" s="638"/>
    </row>
    <row r="3939" spans="1:2">
      <c r="A3939" s="638"/>
      <c r="B3939" s="638"/>
    </row>
    <row r="3940" spans="1:2">
      <c r="A3940" s="638"/>
      <c r="B3940" s="638"/>
    </row>
    <row r="3941" spans="1:2">
      <c r="A3941" s="638"/>
      <c r="B3941" s="638"/>
    </row>
    <row r="3942" spans="1:2">
      <c r="A3942" s="638"/>
      <c r="B3942" s="638"/>
    </row>
    <row r="3943" spans="1:2">
      <c r="A3943" s="638"/>
      <c r="B3943" s="638"/>
    </row>
    <row r="3944" spans="1:2">
      <c r="A3944" s="638"/>
      <c r="B3944" s="638"/>
    </row>
    <row r="3945" spans="1:2">
      <c r="A3945" s="638"/>
      <c r="B3945" s="638"/>
    </row>
  </sheetData>
  <mergeCells count="1">
    <mergeCell ref="C45:K45"/>
  </mergeCells>
  <printOptions horizontalCentered="1"/>
  <pageMargins left="0" right="0.2" top="0.3" bottom="0.3" header="0.5" footer="0.1"/>
  <pageSetup scale="53" fitToHeight="0" orientation="landscape" r:id="rId1"/>
  <headerFooter alignWithMargins="0">
    <oddFooter>&amp;R&amp;F &amp;A</oddFooter>
  </headerFooter>
  <customProperties>
    <customPr name="_pios_id" r:id="rId2"/>
  </customPropertie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
  <sheetViews>
    <sheetView workbookViewId="0">
      <selection activeCell="E39" sqref="E39"/>
    </sheetView>
  </sheetViews>
  <sheetFormatPr defaultRowHeight="12.75"/>
  <sheetData/>
  <pageMargins left="0.7" right="0.7" top="0.75" bottom="0.75" header="0.3" footer="0.3"/>
  <customProperties>
    <customPr name="_pios_id" r:id="rId1"/>
  </customPropertie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W3946"/>
  <sheetViews>
    <sheetView zoomScale="85" zoomScaleNormal="85" workbookViewId="0">
      <selection sqref="A1:XFD1048576"/>
    </sheetView>
  </sheetViews>
  <sheetFormatPr defaultColWidth="9.140625" defaultRowHeight="12.75"/>
  <cols>
    <col min="1" max="1" width="7.42578125" style="270" customWidth="1"/>
    <col min="2" max="2" width="6.42578125" style="270" customWidth="1"/>
    <col min="3" max="3" width="33.42578125" style="80" customWidth="1"/>
    <col min="4" max="4" width="13.7109375" style="80" customWidth="1"/>
    <col min="5" max="5" width="2.42578125" style="80" customWidth="1"/>
    <col min="6" max="6" width="15.42578125" style="80" customWidth="1"/>
    <col min="7" max="7" width="16.28515625" style="80" bestFit="1" customWidth="1"/>
    <col min="8" max="10" width="15.28515625" style="80" customWidth="1"/>
    <col min="11" max="12" width="14.85546875" style="80" customWidth="1"/>
    <col min="13" max="13" width="15.7109375" style="80" customWidth="1"/>
    <col min="14" max="14" width="15.140625" style="80" customWidth="1"/>
    <col min="15" max="15" width="15.42578125" style="80" customWidth="1"/>
    <col min="16" max="17" width="14.85546875" style="80" customWidth="1"/>
    <col min="18" max="18" width="17.42578125" style="80" customWidth="1"/>
    <col min="19" max="19" width="97.28515625" style="80" customWidth="1"/>
    <col min="20" max="20" width="6" style="80" customWidth="1"/>
    <col min="21" max="21" width="10.7109375" style="80" bestFit="1" customWidth="1"/>
    <col min="22" max="22" width="44" style="80" bestFit="1" customWidth="1"/>
    <col min="23" max="23" width="14" style="80" bestFit="1" customWidth="1"/>
    <col min="24" max="24" width="4.85546875" style="80" bestFit="1" customWidth="1"/>
    <col min="25" max="16384" width="9.140625" style="80"/>
  </cols>
  <sheetData>
    <row r="1" spans="1:23" ht="18">
      <c r="C1" s="618" t="s">
        <v>224</v>
      </c>
      <c r="G1" s="619"/>
      <c r="I1" s="620"/>
    </row>
    <row r="2" spans="1:23" ht="18">
      <c r="C2" s="171" t="s">
        <v>0</v>
      </c>
      <c r="H2" s="621"/>
    </row>
    <row r="3" spans="1:23" ht="15.75">
      <c r="A3" s="190"/>
      <c r="B3" s="190"/>
      <c r="C3" s="171" t="s">
        <v>1</v>
      </c>
      <c r="E3" s="270"/>
      <c r="F3" s="481"/>
      <c r="G3" s="481"/>
      <c r="H3" s="481"/>
      <c r="I3" s="481"/>
      <c r="J3" s="481"/>
      <c r="K3" s="481"/>
      <c r="L3" s="481"/>
      <c r="M3" s="481"/>
      <c r="N3" s="481"/>
      <c r="O3" s="481"/>
      <c r="P3" s="481"/>
      <c r="Q3" s="481"/>
      <c r="R3" s="481"/>
      <c r="S3" s="291"/>
    </row>
    <row r="4" spans="1:23" ht="15.75">
      <c r="A4" s="190" t="s">
        <v>112</v>
      </c>
      <c r="B4" s="190"/>
      <c r="C4" s="171" t="s">
        <v>59</v>
      </c>
      <c r="E4" s="270"/>
      <c r="F4" s="481"/>
      <c r="G4" s="172"/>
      <c r="H4" s="172"/>
      <c r="I4" s="172"/>
      <c r="J4" s="172"/>
      <c r="K4" s="172"/>
      <c r="L4" s="172"/>
      <c r="M4" s="172"/>
      <c r="N4" s="172"/>
      <c r="O4" s="172"/>
      <c r="P4" s="172"/>
      <c r="Q4" s="172"/>
      <c r="R4" s="172" t="s">
        <v>2</v>
      </c>
      <c r="S4" s="291"/>
    </row>
    <row r="5" spans="1:23" ht="14.25">
      <c r="A5" s="270" t="s">
        <v>3</v>
      </c>
      <c r="B5" s="270" t="s">
        <v>113</v>
      </c>
      <c r="C5" s="365"/>
      <c r="E5" s="517"/>
      <c r="F5" s="173">
        <v>44562</v>
      </c>
      <c r="G5" s="173">
        <v>44593</v>
      </c>
      <c r="H5" s="173">
        <v>44621</v>
      </c>
      <c r="I5" s="173">
        <v>44652</v>
      </c>
      <c r="J5" s="173">
        <v>44682</v>
      </c>
      <c r="K5" s="173">
        <v>44713</v>
      </c>
      <c r="L5" s="173">
        <v>44743</v>
      </c>
      <c r="M5" s="173">
        <v>44774</v>
      </c>
      <c r="N5" s="173">
        <v>44805</v>
      </c>
      <c r="O5" s="173">
        <v>44835</v>
      </c>
      <c r="P5" s="173">
        <v>44866</v>
      </c>
      <c r="Q5" s="173">
        <v>44896</v>
      </c>
      <c r="R5" s="173" t="s">
        <v>4</v>
      </c>
      <c r="S5" s="292" t="s">
        <v>5</v>
      </c>
    </row>
    <row r="6" spans="1:23">
      <c r="A6" s="270">
        <v>1</v>
      </c>
    </row>
    <row r="7" spans="1:23" ht="15">
      <c r="A7" s="270">
        <v>2</v>
      </c>
      <c r="C7" s="80" t="s">
        <v>6</v>
      </c>
      <c r="D7" s="623" t="s">
        <v>7</v>
      </c>
      <c r="E7" s="177"/>
      <c r="F7" s="180"/>
      <c r="G7" s="180"/>
      <c r="H7" s="180"/>
      <c r="I7" s="180"/>
      <c r="J7" s="180"/>
      <c r="K7" s="180"/>
      <c r="L7" s="180"/>
      <c r="M7" s="180"/>
      <c r="N7" s="180"/>
      <c r="O7" s="180"/>
      <c r="P7" s="180"/>
      <c r="Q7" s="180"/>
      <c r="R7" s="180"/>
      <c r="S7" s="188"/>
      <c r="T7" s="291"/>
      <c r="W7" s="177"/>
    </row>
    <row r="8" spans="1:23">
      <c r="A8" s="270">
        <v>3</v>
      </c>
      <c r="B8" s="270">
        <v>2</v>
      </c>
      <c r="C8" s="149" t="s">
        <v>97</v>
      </c>
      <c r="D8" s="176">
        <v>501</v>
      </c>
      <c r="E8" s="177"/>
      <c r="F8" s="174">
        <v>5289941</v>
      </c>
      <c r="G8" s="174">
        <v>4571555</v>
      </c>
      <c r="H8" s="174">
        <v>5520663</v>
      </c>
      <c r="I8" s="174">
        <v>2731580.05</v>
      </c>
      <c r="J8" s="174">
        <v>3464888</v>
      </c>
      <c r="K8" s="174">
        <v>3928913.41</v>
      </c>
      <c r="L8" s="174">
        <v>5473936.3600000003</v>
      </c>
      <c r="M8" s="174">
        <v>6215434</v>
      </c>
      <c r="N8" s="174">
        <v>5366805</v>
      </c>
      <c r="O8" s="174">
        <v>5770544</v>
      </c>
      <c r="P8" s="174">
        <v>4903819</v>
      </c>
      <c r="Q8" s="174">
        <v>4650947</v>
      </c>
      <c r="R8" s="174">
        <f t="shared" ref="R8:R15" si="0">SUM(F8:Q8)</f>
        <v>57889025.82</v>
      </c>
      <c r="S8" s="188" t="s">
        <v>8</v>
      </c>
      <c r="T8" s="291" t="s">
        <v>9</v>
      </c>
      <c r="U8" s="620" t="s">
        <v>10</v>
      </c>
      <c r="W8" s="177"/>
    </row>
    <row r="9" spans="1:23">
      <c r="A9" s="270">
        <v>4</v>
      </c>
      <c r="B9" s="270">
        <v>3</v>
      </c>
      <c r="C9" s="149" t="s">
        <v>11</v>
      </c>
      <c r="D9" s="176">
        <v>547</v>
      </c>
      <c r="E9" s="177"/>
      <c r="F9" s="265">
        <v>17896698</v>
      </c>
      <c r="G9" s="265">
        <v>14590442</v>
      </c>
      <c r="H9" s="265">
        <v>12774483</v>
      </c>
      <c r="I9" s="265">
        <v>17911098.84</v>
      </c>
      <c r="J9" s="265">
        <v>10542289</v>
      </c>
      <c r="K9" s="265">
        <v>7918986.3899999997</v>
      </c>
      <c r="L9" s="265">
        <v>18853629.390000001</v>
      </c>
      <c r="M9" s="265">
        <v>30156347</v>
      </c>
      <c r="N9" s="265">
        <v>39484918</v>
      </c>
      <c r="O9" s="265">
        <v>23005420</v>
      </c>
      <c r="P9" s="265">
        <v>32681891</v>
      </c>
      <c r="Q9" s="265">
        <v>64454074</v>
      </c>
      <c r="R9" s="265">
        <f t="shared" si="0"/>
        <v>290270276.62</v>
      </c>
      <c r="S9" s="188" t="s">
        <v>8</v>
      </c>
      <c r="T9" s="291"/>
      <c r="W9" s="177"/>
    </row>
    <row r="10" spans="1:23">
      <c r="A10" s="270">
        <v>5</v>
      </c>
      <c r="B10" s="270">
        <v>4</v>
      </c>
      <c r="C10" s="149" t="s">
        <v>98</v>
      </c>
      <c r="D10" s="176">
        <v>555</v>
      </c>
      <c r="E10" s="177"/>
      <c r="F10" s="265">
        <v>70076933</v>
      </c>
      <c r="G10" s="265">
        <v>61614301</v>
      </c>
      <c r="H10" s="265">
        <v>51733759</v>
      </c>
      <c r="I10" s="265">
        <v>57592541.259999998</v>
      </c>
      <c r="J10" s="265">
        <v>51448349</v>
      </c>
      <c r="K10" s="265">
        <v>52093091.210000001</v>
      </c>
      <c r="L10" s="265">
        <v>62153044.420000002</v>
      </c>
      <c r="M10" s="265">
        <v>63537582</v>
      </c>
      <c r="N10" s="265">
        <v>68620021</v>
      </c>
      <c r="O10" s="265">
        <v>57086063</v>
      </c>
      <c r="P10" s="265">
        <v>89354120</v>
      </c>
      <c r="Q10" s="265">
        <v>187761051</v>
      </c>
      <c r="R10" s="265">
        <f t="shared" si="0"/>
        <v>873070855.88999999</v>
      </c>
      <c r="S10" s="188" t="s">
        <v>8</v>
      </c>
      <c r="T10" s="291"/>
      <c r="W10" s="177"/>
    </row>
    <row r="11" spans="1:23">
      <c r="A11" s="270">
        <v>6</v>
      </c>
      <c r="B11" s="270">
        <v>5</v>
      </c>
      <c r="C11" s="149" t="s">
        <v>99</v>
      </c>
      <c r="D11" s="176" t="s">
        <v>12</v>
      </c>
      <c r="E11" s="177"/>
      <c r="F11" s="265">
        <v>-11276177</v>
      </c>
      <c r="G11" s="265">
        <v>-5243222</v>
      </c>
      <c r="H11" s="265">
        <v>-4952903</v>
      </c>
      <c r="I11" s="265">
        <v>-3704161.45</v>
      </c>
      <c r="J11" s="265">
        <v>-5660480</v>
      </c>
      <c r="K11" s="265">
        <v>-13062725.67</v>
      </c>
      <c r="L11" s="265">
        <v>-14095694.15</v>
      </c>
      <c r="M11" s="265">
        <v>-12695782</v>
      </c>
      <c r="N11" s="265">
        <v>-7149944</v>
      </c>
      <c r="O11" s="265">
        <v>-741094</v>
      </c>
      <c r="P11" s="265">
        <v>-8932720.4000000004</v>
      </c>
      <c r="Q11" s="265">
        <v>-23822227.600000001</v>
      </c>
      <c r="R11" s="265">
        <f t="shared" si="0"/>
        <v>-111337131.27000001</v>
      </c>
      <c r="S11" s="188" t="s">
        <v>8</v>
      </c>
      <c r="T11" s="291"/>
      <c r="W11" s="177"/>
    </row>
    <row r="12" spans="1:23">
      <c r="A12" s="270">
        <v>7</v>
      </c>
      <c r="B12" s="270">
        <v>6</v>
      </c>
      <c r="C12" s="149" t="s">
        <v>15</v>
      </c>
      <c r="D12" s="176">
        <v>55700003</v>
      </c>
      <c r="E12" s="177"/>
      <c r="F12" s="265">
        <v>31519</v>
      </c>
      <c r="G12" s="265">
        <v>21301</v>
      </c>
      <c r="H12" s="265">
        <v>25176</v>
      </c>
      <c r="I12" s="265">
        <v>22644.75</v>
      </c>
      <c r="J12" s="265">
        <v>36215</v>
      </c>
      <c r="K12" s="265">
        <v>23322.48</v>
      </c>
      <c r="L12" s="265">
        <v>29337.26</v>
      </c>
      <c r="M12" s="265">
        <v>34581</v>
      </c>
      <c r="N12" s="265">
        <v>37522</v>
      </c>
      <c r="O12" s="265">
        <v>28495</v>
      </c>
      <c r="P12" s="265">
        <v>47816</v>
      </c>
      <c r="Q12" s="265">
        <v>27801</v>
      </c>
      <c r="R12" s="265">
        <f t="shared" si="0"/>
        <v>365730.49</v>
      </c>
      <c r="S12" s="188" t="s">
        <v>8</v>
      </c>
      <c r="T12" s="291"/>
      <c r="W12" s="177"/>
    </row>
    <row r="13" spans="1:23">
      <c r="A13" s="270">
        <v>8</v>
      </c>
      <c r="B13" s="270">
        <v>7</v>
      </c>
      <c r="C13" s="149" t="s">
        <v>100</v>
      </c>
      <c r="D13" s="176">
        <v>447</v>
      </c>
      <c r="E13" s="177"/>
      <c r="F13" s="265">
        <v>-5887253</v>
      </c>
      <c r="G13" s="265">
        <v>-5860741</v>
      </c>
      <c r="H13" s="265">
        <v>-4580940</v>
      </c>
      <c r="I13" s="265">
        <v>-6789859</v>
      </c>
      <c r="J13" s="265">
        <v>-6881643</v>
      </c>
      <c r="K13" s="265">
        <v>-5850928.0199999996</v>
      </c>
      <c r="L13" s="265">
        <v>-21497233.420000002</v>
      </c>
      <c r="M13" s="265">
        <v>-33473921</v>
      </c>
      <c r="N13" s="265">
        <v>-79638070</v>
      </c>
      <c r="O13" s="265">
        <v>-25151326</v>
      </c>
      <c r="P13" s="265">
        <v>-38070194</v>
      </c>
      <c r="Q13" s="265">
        <v>-92490993</v>
      </c>
      <c r="R13" s="265">
        <f t="shared" si="0"/>
        <v>-326173101.44</v>
      </c>
      <c r="S13" s="188" t="s">
        <v>8</v>
      </c>
      <c r="T13" s="291"/>
      <c r="W13" s="177"/>
    </row>
    <row r="14" spans="1:23">
      <c r="A14" s="270">
        <v>9</v>
      </c>
      <c r="B14" s="270">
        <v>8</v>
      </c>
      <c r="C14" s="149" t="s">
        <v>14</v>
      </c>
      <c r="D14" s="176">
        <v>565</v>
      </c>
      <c r="E14" s="177"/>
      <c r="F14" s="265">
        <v>10688710</v>
      </c>
      <c r="G14" s="265">
        <v>10679832</v>
      </c>
      <c r="H14" s="265">
        <v>10321256</v>
      </c>
      <c r="I14" s="265">
        <v>10797860.5</v>
      </c>
      <c r="J14" s="265">
        <v>11056688</v>
      </c>
      <c r="K14" s="265">
        <v>10253890.859999999</v>
      </c>
      <c r="L14" s="265">
        <v>10984137.73</v>
      </c>
      <c r="M14" s="265">
        <v>10614560</v>
      </c>
      <c r="N14" s="265">
        <v>11580972</v>
      </c>
      <c r="O14" s="265">
        <v>10873244</v>
      </c>
      <c r="P14" s="265">
        <v>15997554</v>
      </c>
      <c r="Q14" s="265">
        <v>12716227</v>
      </c>
      <c r="R14" s="265">
        <f t="shared" si="0"/>
        <v>136564932.09</v>
      </c>
      <c r="S14" s="188" t="s">
        <v>8</v>
      </c>
      <c r="T14" s="291"/>
      <c r="W14" s="177"/>
    </row>
    <row r="15" spans="1:23">
      <c r="A15" s="270">
        <v>10</v>
      </c>
      <c r="B15" s="270">
        <v>10</v>
      </c>
      <c r="C15" s="149" t="s">
        <v>16</v>
      </c>
      <c r="D15" s="176">
        <v>40810005</v>
      </c>
      <c r="E15" s="177"/>
      <c r="F15" s="265">
        <v>167027</v>
      </c>
      <c r="G15" s="265">
        <v>73544</v>
      </c>
      <c r="H15" s="265">
        <v>73543</v>
      </c>
      <c r="I15" s="265">
        <v>77664</v>
      </c>
      <c r="J15" s="265">
        <v>74573</v>
      </c>
      <c r="K15" s="265">
        <v>74574</v>
      </c>
      <c r="L15" s="265">
        <v>85861</v>
      </c>
      <c r="M15" s="265">
        <v>76186</v>
      </c>
      <c r="N15" s="265">
        <v>76186</v>
      </c>
      <c r="O15" s="265">
        <v>89270</v>
      </c>
      <c r="P15" s="265">
        <v>77494</v>
      </c>
      <c r="Q15" s="265">
        <v>77495</v>
      </c>
      <c r="R15" s="265">
        <f t="shared" si="0"/>
        <v>1023417</v>
      </c>
      <c r="S15" s="188" t="s">
        <v>8</v>
      </c>
      <c r="T15" s="291"/>
      <c r="W15" s="177"/>
    </row>
    <row r="16" spans="1:23">
      <c r="A16" s="270">
        <v>11</v>
      </c>
      <c r="C16" s="149" t="s">
        <v>17</v>
      </c>
      <c r="D16" s="176"/>
      <c r="E16" s="177"/>
      <c r="F16" s="179">
        <f t="shared" ref="F16:R16" si="1">SUM(F8:F15)</f>
        <v>86987398</v>
      </c>
      <c r="G16" s="179">
        <f t="shared" si="1"/>
        <v>80447012</v>
      </c>
      <c r="H16" s="179">
        <f t="shared" si="1"/>
        <v>70915037</v>
      </c>
      <c r="I16" s="179">
        <f t="shared" si="1"/>
        <v>78639368.950000003</v>
      </c>
      <c r="J16" s="179">
        <f t="shared" si="1"/>
        <v>64080879</v>
      </c>
      <c r="K16" s="179">
        <f t="shared" si="1"/>
        <v>55379124.659999996</v>
      </c>
      <c r="L16" s="179">
        <f t="shared" si="1"/>
        <v>61987018.590000004</v>
      </c>
      <c r="M16" s="179">
        <f t="shared" si="1"/>
        <v>64464987</v>
      </c>
      <c r="N16" s="179">
        <f t="shared" si="1"/>
        <v>38378410</v>
      </c>
      <c r="O16" s="179">
        <f t="shared" si="1"/>
        <v>70960616</v>
      </c>
      <c r="P16" s="179">
        <f t="shared" si="1"/>
        <v>96059779.599999994</v>
      </c>
      <c r="Q16" s="179">
        <f t="shared" si="1"/>
        <v>153374374.40000001</v>
      </c>
      <c r="R16" s="179">
        <f t="shared" si="1"/>
        <v>921674005.19999993</v>
      </c>
      <c r="S16" s="188"/>
      <c r="T16" s="291"/>
    </row>
    <row r="17" spans="1:20">
      <c r="A17" s="270">
        <v>12</v>
      </c>
      <c r="C17" s="149"/>
      <c r="D17" s="176"/>
      <c r="E17" s="177"/>
      <c r="F17" s="180"/>
      <c r="G17" s="180"/>
      <c r="H17" s="180"/>
      <c r="I17" s="180"/>
      <c r="J17" s="180"/>
      <c r="K17" s="180"/>
      <c r="L17" s="180"/>
      <c r="M17" s="180"/>
      <c r="N17" s="180"/>
      <c r="O17" s="180"/>
      <c r="P17" s="180"/>
      <c r="Q17" s="180"/>
      <c r="R17" s="265"/>
      <c r="S17" s="188"/>
      <c r="T17" s="291"/>
    </row>
    <row r="18" spans="1:20">
      <c r="A18" s="270">
        <v>13</v>
      </c>
      <c r="C18" s="483" t="s">
        <v>114</v>
      </c>
      <c r="D18" s="177"/>
      <c r="E18" s="177"/>
      <c r="F18" s="181"/>
      <c r="G18" s="181"/>
      <c r="H18" s="181"/>
      <c r="I18" s="181"/>
      <c r="J18" s="181"/>
      <c r="K18" s="181"/>
      <c r="L18" s="181"/>
      <c r="M18" s="181"/>
      <c r="N18" s="181"/>
      <c r="O18" s="181"/>
      <c r="P18" s="181"/>
      <c r="Q18" s="181"/>
      <c r="R18" s="181"/>
      <c r="S18" s="188"/>
      <c r="T18" s="291"/>
    </row>
    <row r="19" spans="1:20">
      <c r="A19" s="270">
        <v>14</v>
      </c>
      <c r="B19" s="270">
        <v>9</v>
      </c>
      <c r="C19" s="80" t="s">
        <v>18</v>
      </c>
      <c r="D19" s="355"/>
      <c r="E19" s="355"/>
      <c r="F19" s="182">
        <v>347745.6</v>
      </c>
      <c r="G19" s="182">
        <v>311889.87</v>
      </c>
      <c r="H19" s="182">
        <v>347278.2</v>
      </c>
      <c r="I19" s="182">
        <v>336518.16</v>
      </c>
      <c r="J19" s="182">
        <v>347745.6</v>
      </c>
      <c r="K19" s="182">
        <v>336528</v>
      </c>
      <c r="L19" s="182">
        <v>347745.6</v>
      </c>
      <c r="M19" s="182">
        <v>347745.6</v>
      </c>
      <c r="N19" s="182">
        <v>336528</v>
      </c>
      <c r="O19" s="182">
        <v>347745.6</v>
      </c>
      <c r="P19" s="182">
        <v>336995.4</v>
      </c>
      <c r="Q19" s="182">
        <v>347745.6</v>
      </c>
      <c r="R19" s="174">
        <f>SUM(F19:Q19)</f>
        <v>4092211.23</v>
      </c>
      <c r="S19" s="188" t="s">
        <v>225</v>
      </c>
      <c r="T19" s="291" t="s">
        <v>19</v>
      </c>
    </row>
    <row r="20" spans="1:20" ht="18" customHeight="1" thickBot="1">
      <c r="A20" s="270">
        <v>16</v>
      </c>
      <c r="C20" s="483" t="s">
        <v>20</v>
      </c>
      <c r="D20" s="624"/>
      <c r="E20" s="355"/>
      <c r="F20" s="625">
        <f t="shared" ref="F20:R20" si="2">F16+F19</f>
        <v>87335143.599999994</v>
      </c>
      <c r="G20" s="625">
        <f t="shared" si="2"/>
        <v>80758901.870000005</v>
      </c>
      <c r="H20" s="625">
        <f t="shared" si="2"/>
        <v>71262315.200000003</v>
      </c>
      <c r="I20" s="625">
        <f t="shared" si="2"/>
        <v>78975887.109999999</v>
      </c>
      <c r="J20" s="625">
        <f t="shared" si="2"/>
        <v>64428624.600000001</v>
      </c>
      <c r="K20" s="625">
        <f t="shared" si="2"/>
        <v>55715652.659999996</v>
      </c>
      <c r="L20" s="625">
        <f t="shared" si="2"/>
        <v>62334764.190000005</v>
      </c>
      <c r="M20" s="625">
        <f t="shared" si="2"/>
        <v>64812732.600000001</v>
      </c>
      <c r="N20" s="625">
        <f t="shared" si="2"/>
        <v>38714938</v>
      </c>
      <c r="O20" s="625">
        <f t="shared" si="2"/>
        <v>71308361.599999994</v>
      </c>
      <c r="P20" s="625">
        <f t="shared" si="2"/>
        <v>96396775</v>
      </c>
      <c r="Q20" s="625">
        <f t="shared" si="2"/>
        <v>153722120</v>
      </c>
      <c r="R20" s="625">
        <f t="shared" si="2"/>
        <v>925766216.42999995</v>
      </c>
      <c r="S20" s="188"/>
      <c r="T20" s="626" t="s">
        <v>21</v>
      </c>
    </row>
    <row r="21" spans="1:20" ht="16.5" customHeight="1">
      <c r="A21" s="270">
        <v>17</v>
      </c>
      <c r="H21" s="627"/>
      <c r="I21" s="183"/>
      <c r="J21" s="184"/>
      <c r="K21" s="628"/>
      <c r="M21" s="629"/>
      <c r="N21" s="629"/>
      <c r="O21" s="629"/>
      <c r="P21" s="629"/>
      <c r="Q21" s="629"/>
      <c r="T21" s="291"/>
    </row>
    <row r="22" spans="1:20">
      <c r="A22" s="270">
        <v>18</v>
      </c>
      <c r="R22" s="279"/>
      <c r="S22" s="188"/>
      <c r="T22" s="291"/>
    </row>
    <row r="23" spans="1:20">
      <c r="A23" s="270">
        <v>19</v>
      </c>
      <c r="B23" s="270">
        <v>13</v>
      </c>
      <c r="C23" s="189" t="s">
        <v>115</v>
      </c>
      <c r="D23" s="355"/>
      <c r="E23" s="355"/>
      <c r="F23" s="185">
        <v>2276913255</v>
      </c>
      <c r="G23" s="185">
        <v>1940874795</v>
      </c>
      <c r="H23" s="185">
        <v>1814204109</v>
      </c>
      <c r="I23" s="185">
        <v>1810649034</v>
      </c>
      <c r="J23" s="185">
        <v>1601984680</v>
      </c>
      <c r="K23" s="185">
        <v>1466930467</v>
      </c>
      <c r="L23" s="185">
        <v>1625213245</v>
      </c>
      <c r="M23" s="185">
        <v>1699341098</v>
      </c>
      <c r="N23" s="185">
        <v>1487534745</v>
      </c>
      <c r="O23" s="185">
        <v>1580634111</v>
      </c>
      <c r="P23" s="185">
        <v>2076842331</v>
      </c>
      <c r="Q23" s="185">
        <v>2239429407</v>
      </c>
      <c r="R23" s="265">
        <f>SUM(F23:Q23)</f>
        <v>21620551277</v>
      </c>
      <c r="S23" s="188" t="s">
        <v>22</v>
      </c>
      <c r="T23" s="291" t="s">
        <v>23</v>
      </c>
    </row>
    <row r="24" spans="1:20" ht="14.25" customHeight="1">
      <c r="A24" s="270">
        <v>20</v>
      </c>
      <c r="B24" s="270" t="s">
        <v>116</v>
      </c>
      <c r="C24" s="189" t="s">
        <v>117</v>
      </c>
      <c r="D24" s="186"/>
      <c r="E24" s="186"/>
      <c r="F24" s="187">
        <v>-59824971.527999997</v>
      </c>
      <c r="G24" s="187">
        <v>-57882649.840999998</v>
      </c>
      <c r="H24" s="187">
        <v>-47025842.987000003</v>
      </c>
      <c r="I24" s="187">
        <v>-49323544.295000002</v>
      </c>
      <c r="J24" s="187">
        <v>-70408187.816</v>
      </c>
      <c r="K24" s="187">
        <v>-60846884.684</v>
      </c>
      <c r="L24" s="187">
        <v>-53387061.531000003</v>
      </c>
      <c r="M24" s="187">
        <v>-68858349.339000002</v>
      </c>
      <c r="N24" s="185">
        <v>-74977387</v>
      </c>
      <c r="O24" s="185">
        <v>-57602439.980999999</v>
      </c>
      <c r="P24" s="185">
        <v>-57013811.565000005</v>
      </c>
      <c r="Q24" s="185">
        <v>-62174827.069000006</v>
      </c>
      <c r="R24" s="265">
        <f>SUM(F24:Q24)</f>
        <v>-719325957.63600004</v>
      </c>
      <c r="S24" s="188" t="s">
        <v>226</v>
      </c>
      <c r="T24" s="291"/>
    </row>
    <row r="25" spans="1:20" ht="14.25" customHeight="1">
      <c r="A25" s="270">
        <v>21</v>
      </c>
      <c r="B25" s="270" t="s">
        <v>118</v>
      </c>
      <c r="C25" s="190" t="s">
        <v>227</v>
      </c>
      <c r="F25" s="415">
        <f t="shared" ref="F25:Q25" si="3">F23+F24</f>
        <v>2217088283.4720001</v>
      </c>
      <c r="G25" s="415">
        <f t="shared" si="3"/>
        <v>1882992145.1589999</v>
      </c>
      <c r="H25" s="415">
        <f t="shared" si="3"/>
        <v>1767178266.013</v>
      </c>
      <c r="I25" s="415">
        <f t="shared" si="3"/>
        <v>1761325489.7049999</v>
      </c>
      <c r="J25" s="415">
        <f t="shared" si="3"/>
        <v>1531576492.184</v>
      </c>
      <c r="K25" s="415">
        <f t="shared" si="3"/>
        <v>1406083582.316</v>
      </c>
      <c r="L25" s="415">
        <f t="shared" si="3"/>
        <v>1571826183.4690001</v>
      </c>
      <c r="M25" s="415">
        <f t="shared" si="3"/>
        <v>1630482748.661</v>
      </c>
      <c r="N25" s="415">
        <f t="shared" si="3"/>
        <v>1412557358</v>
      </c>
      <c r="O25" s="415">
        <f t="shared" si="3"/>
        <v>1523031671.0190001</v>
      </c>
      <c r="P25" s="415">
        <f t="shared" si="3"/>
        <v>2019828519.4349999</v>
      </c>
      <c r="Q25" s="415">
        <f t="shared" si="3"/>
        <v>2177254579.9309998</v>
      </c>
      <c r="R25" s="415"/>
      <c r="S25" s="188"/>
      <c r="T25" s="291"/>
    </row>
    <row r="26" spans="1:20" ht="19.5" customHeight="1">
      <c r="A26" s="270">
        <v>22</v>
      </c>
      <c r="C26" s="483" t="s">
        <v>24</v>
      </c>
      <c r="D26" s="191"/>
      <c r="E26" s="355"/>
      <c r="N26" s="174"/>
      <c r="R26" s="174"/>
      <c r="S26" s="188"/>
      <c r="T26" s="291"/>
    </row>
    <row r="27" spans="1:20" ht="15">
      <c r="A27" s="270">
        <v>23</v>
      </c>
      <c r="B27" s="270">
        <v>14</v>
      </c>
      <c r="C27" s="95" t="s">
        <v>119</v>
      </c>
      <c r="D27" s="191">
        <v>3.8982999999999997E-2</v>
      </c>
      <c r="E27" s="177"/>
      <c r="F27" s="174">
        <f t="shared" ref="F27:Q27" si="4">F25*$D$27</f>
        <v>86428752.554588974</v>
      </c>
      <c r="G27" s="174">
        <f t="shared" si="4"/>
        <v>73404682.794733286</v>
      </c>
      <c r="H27" s="174">
        <f t="shared" si="4"/>
        <v>68889910.343984768</v>
      </c>
      <c r="I27" s="174">
        <f t="shared" si="4"/>
        <v>68661751.565170005</v>
      </c>
      <c r="J27" s="174">
        <f t="shared" si="4"/>
        <v>59705446.394808866</v>
      </c>
      <c r="K27" s="174">
        <f t="shared" si="4"/>
        <v>54813356.289424621</v>
      </c>
      <c r="L27" s="174">
        <f t="shared" si="4"/>
        <v>61274500.110172026</v>
      </c>
      <c r="M27" s="174">
        <f t="shared" si="4"/>
        <v>63561108.991051756</v>
      </c>
      <c r="N27" s="174">
        <f t="shared" si="4"/>
        <v>55065723.486913994</v>
      </c>
      <c r="O27" s="174">
        <f t="shared" si="4"/>
        <v>59372343.631333672</v>
      </c>
      <c r="P27" s="174">
        <f t="shared" si="4"/>
        <v>78738975.173134595</v>
      </c>
      <c r="Q27" s="174">
        <f t="shared" si="4"/>
        <v>84875915.289450154</v>
      </c>
      <c r="R27" s="174">
        <f>SUM(F27:Q27)</f>
        <v>814792466.62476671</v>
      </c>
      <c r="S27" s="188"/>
      <c r="T27" s="626"/>
    </row>
    <row r="28" spans="1:20" ht="15.75" customHeight="1">
      <c r="A28" s="270">
        <v>24</v>
      </c>
      <c r="C28" s="82"/>
      <c r="D28" s="191"/>
      <c r="E28" s="177"/>
      <c r="F28" s="369"/>
      <c r="G28" s="369"/>
      <c r="H28" s="369"/>
      <c r="I28" s="369"/>
      <c r="J28" s="369"/>
      <c r="K28" s="369"/>
      <c r="L28" s="174"/>
      <c r="M28" s="174"/>
      <c r="N28" s="174"/>
      <c r="O28" s="174"/>
      <c r="P28" s="174"/>
      <c r="Q28" s="174"/>
      <c r="R28" s="174"/>
      <c r="S28" s="188"/>
      <c r="T28" s="626"/>
    </row>
    <row r="29" spans="1:20" ht="18.75" customHeight="1">
      <c r="A29" s="270">
        <v>25</v>
      </c>
      <c r="B29" s="270">
        <v>15</v>
      </c>
      <c r="C29" s="535" t="s">
        <v>96</v>
      </c>
      <c r="D29" s="192"/>
      <c r="E29" s="177"/>
      <c r="F29" s="631">
        <f t="shared" ref="F29:Q29" si="5">F27</f>
        <v>86428752.554588974</v>
      </c>
      <c r="G29" s="631">
        <f t="shared" si="5"/>
        <v>73404682.794733286</v>
      </c>
      <c r="H29" s="631">
        <f t="shared" si="5"/>
        <v>68889910.343984768</v>
      </c>
      <c r="I29" s="631">
        <f t="shared" si="5"/>
        <v>68661751.565170005</v>
      </c>
      <c r="J29" s="631">
        <f t="shared" si="5"/>
        <v>59705446.394808866</v>
      </c>
      <c r="K29" s="631">
        <f t="shared" si="5"/>
        <v>54813356.289424621</v>
      </c>
      <c r="L29" s="631">
        <f t="shared" si="5"/>
        <v>61274500.110172026</v>
      </c>
      <c r="M29" s="631">
        <f t="shared" si="5"/>
        <v>63561108.991051756</v>
      </c>
      <c r="N29" s="631">
        <f t="shared" si="5"/>
        <v>55065723.486913994</v>
      </c>
      <c r="O29" s="631">
        <f t="shared" si="5"/>
        <v>59372343.631333672</v>
      </c>
      <c r="P29" s="631">
        <f t="shared" si="5"/>
        <v>78738975.173134595</v>
      </c>
      <c r="Q29" s="631">
        <f t="shared" si="5"/>
        <v>84875915.289450154</v>
      </c>
      <c r="R29" s="631">
        <f>SUM(R27:R28)</f>
        <v>814792466.62476671</v>
      </c>
      <c r="S29" s="188"/>
      <c r="T29" s="626"/>
    </row>
    <row r="30" spans="1:20" ht="20.25" customHeight="1">
      <c r="A30" s="270">
        <v>26</v>
      </c>
      <c r="C30" s="95"/>
      <c r="D30" s="191"/>
      <c r="E30" s="177"/>
      <c r="F30" s="174"/>
      <c r="G30" s="174"/>
      <c r="H30" s="627"/>
      <c r="I30" s="184"/>
      <c r="J30" s="184"/>
      <c r="K30" s="628"/>
      <c r="L30" s="174"/>
      <c r="M30" s="603"/>
      <c r="N30" s="603"/>
      <c r="O30" s="603"/>
      <c r="P30" s="603"/>
      <c r="Q30" s="603"/>
      <c r="R30" s="182"/>
      <c r="S30" s="188"/>
      <c r="T30" s="291"/>
    </row>
    <row r="31" spans="1:20" ht="17.45" customHeight="1" thickBot="1">
      <c r="A31" s="270">
        <v>27</v>
      </c>
      <c r="B31" s="270">
        <v>17</v>
      </c>
      <c r="C31" s="633" t="s">
        <v>120</v>
      </c>
      <c r="E31" s="177"/>
      <c r="F31" s="625">
        <f t="shared" ref="F31:R31" si="6">F20-F29</f>
        <v>906391.04541102052</v>
      </c>
      <c r="G31" s="625">
        <f t="shared" si="6"/>
        <v>7354219.0752667189</v>
      </c>
      <c r="H31" s="625">
        <f t="shared" si="6"/>
        <v>2372404.8560152352</v>
      </c>
      <c r="I31" s="625">
        <f t="shared" si="6"/>
        <v>10314135.544829994</v>
      </c>
      <c r="J31" s="625">
        <f t="shared" si="6"/>
        <v>4723178.2051911354</v>
      </c>
      <c r="K31" s="625">
        <f t="shared" si="6"/>
        <v>902296.37057537585</v>
      </c>
      <c r="L31" s="625">
        <f t="shared" si="6"/>
        <v>1060264.0798279792</v>
      </c>
      <c r="M31" s="625">
        <f t="shared" si="6"/>
        <v>1251623.6089482456</v>
      </c>
      <c r="N31" s="625">
        <f t="shared" si="6"/>
        <v>-16350785.486913994</v>
      </c>
      <c r="O31" s="625">
        <f t="shared" si="6"/>
        <v>11936017.968666323</v>
      </c>
      <c r="P31" s="625">
        <f t="shared" si="6"/>
        <v>17657799.826865405</v>
      </c>
      <c r="Q31" s="625">
        <f t="shared" si="6"/>
        <v>68846204.710549846</v>
      </c>
      <c r="R31" s="625">
        <f t="shared" si="6"/>
        <v>110973749.80523324</v>
      </c>
      <c r="S31" s="188"/>
      <c r="T31" s="291"/>
    </row>
    <row r="32" spans="1:20" ht="15.75" customHeight="1">
      <c r="A32" s="270">
        <v>28</v>
      </c>
      <c r="C32" s="502" t="s">
        <v>25</v>
      </c>
      <c r="F32" s="636">
        <f t="shared" ref="F32:R32" si="7">+F31</f>
        <v>906391.04541102052</v>
      </c>
      <c r="G32" s="636">
        <f t="shared" si="7"/>
        <v>7354219.0752667189</v>
      </c>
      <c r="H32" s="636">
        <f t="shared" si="7"/>
        <v>2372404.8560152352</v>
      </c>
      <c r="I32" s="636">
        <f t="shared" si="7"/>
        <v>10314135.544829994</v>
      </c>
      <c r="J32" s="636">
        <f t="shared" si="7"/>
        <v>4723178.2051911354</v>
      </c>
      <c r="K32" s="636">
        <f t="shared" si="7"/>
        <v>902296.37057537585</v>
      </c>
      <c r="L32" s="636">
        <f t="shared" si="7"/>
        <v>1060264.0798279792</v>
      </c>
      <c r="M32" s="636">
        <f t="shared" si="7"/>
        <v>1251623.6089482456</v>
      </c>
      <c r="N32" s="636">
        <f t="shared" si="7"/>
        <v>-16350785.486913994</v>
      </c>
      <c r="O32" s="636">
        <f t="shared" si="7"/>
        <v>11936017.968666323</v>
      </c>
      <c r="P32" s="636">
        <f t="shared" si="7"/>
        <v>17657799.826865405</v>
      </c>
      <c r="Q32" s="636">
        <f t="shared" si="7"/>
        <v>68846204.710549846</v>
      </c>
      <c r="R32" s="636">
        <f t="shared" si="7"/>
        <v>110973749.80523324</v>
      </c>
      <c r="S32" s="188"/>
      <c r="T32" s="626" t="s">
        <v>26</v>
      </c>
    </row>
    <row r="33" spans="1:20" ht="15">
      <c r="A33" s="270">
        <v>29</v>
      </c>
      <c r="H33" s="627"/>
      <c r="I33" s="184"/>
      <c r="J33" s="184"/>
      <c r="K33" s="628"/>
      <c r="M33" s="629"/>
      <c r="N33" s="629"/>
      <c r="O33" s="629"/>
      <c r="P33" s="629"/>
      <c r="Q33" s="629"/>
      <c r="T33" s="291"/>
    </row>
    <row r="34" spans="1:20" ht="15">
      <c r="A34" s="270">
        <v>30</v>
      </c>
      <c r="C34" s="291" t="s">
        <v>27</v>
      </c>
      <c r="D34" s="635"/>
      <c r="F34" s="174"/>
      <c r="G34" s="174"/>
      <c r="H34" s="174"/>
      <c r="I34" s="174"/>
      <c r="J34" s="174"/>
      <c r="K34" s="174"/>
      <c r="L34" s="174"/>
      <c r="M34" s="174"/>
      <c r="N34" s="174"/>
      <c r="O34" s="174"/>
      <c r="P34" s="174"/>
      <c r="Q34" s="174"/>
      <c r="R34" s="636"/>
      <c r="S34" s="188"/>
      <c r="T34" s="626"/>
    </row>
    <row r="35" spans="1:20" ht="15">
      <c r="A35" s="270">
        <v>31</v>
      </c>
      <c r="C35" s="95" t="s">
        <v>121</v>
      </c>
      <c r="D35" s="194">
        <v>3.7438E-4</v>
      </c>
      <c r="E35" s="194"/>
      <c r="F35" s="174">
        <f t="shared" ref="F35:Q35" si="8">F32*(1-$D$35)</f>
        <v>906051.71073143953</v>
      </c>
      <c r="G35" s="174">
        <f t="shared" si="8"/>
        <v>7351465.8027293207</v>
      </c>
      <c r="H35" s="174">
        <f t="shared" si="8"/>
        <v>2371516.67508524</v>
      </c>
      <c r="I35" s="174">
        <f t="shared" si="8"/>
        <v>10310274.13876472</v>
      </c>
      <c r="J35" s="174">
        <f t="shared" si="8"/>
        <v>4721409.9417346762</v>
      </c>
      <c r="K35" s="174">
        <f t="shared" si="8"/>
        <v>901958.56886015984</v>
      </c>
      <c r="L35" s="174">
        <f t="shared" si="8"/>
        <v>1059867.1381617731</v>
      </c>
      <c r="M35" s="174">
        <f t="shared" si="8"/>
        <v>1251155.0261015275</v>
      </c>
      <c r="N35" s="174">
        <f t="shared" si="8"/>
        <v>-16344664.079843404</v>
      </c>
      <c r="O35" s="174">
        <f t="shared" si="8"/>
        <v>11931549.362259213</v>
      </c>
      <c r="P35" s="174">
        <f t="shared" si="8"/>
        <v>17651189.099766225</v>
      </c>
      <c r="Q35" s="174">
        <f t="shared" si="8"/>
        <v>68820430.068430305</v>
      </c>
      <c r="R35" s="174">
        <f>SUM(F35:Q35)</f>
        <v>110932203.4527812</v>
      </c>
      <c r="S35" s="97"/>
      <c r="T35" s="626" t="s">
        <v>28</v>
      </c>
    </row>
    <row r="36" spans="1:20" ht="17.25" customHeight="1">
      <c r="A36" s="270">
        <v>32</v>
      </c>
      <c r="D36" s="192"/>
      <c r="E36" s="194"/>
      <c r="F36" s="174"/>
      <c r="G36" s="174"/>
      <c r="H36" s="627"/>
      <c r="I36" s="184"/>
      <c r="J36" s="184"/>
      <c r="K36" s="628"/>
      <c r="L36" s="174"/>
      <c r="M36" s="629"/>
      <c r="N36" s="629"/>
      <c r="O36" s="174"/>
      <c r="P36" s="629"/>
      <c r="Q36" s="629"/>
      <c r="R36" s="174"/>
      <c r="S36" s="97"/>
      <c r="T36" s="626"/>
    </row>
    <row r="37" spans="1:20">
      <c r="A37" s="270">
        <v>33</v>
      </c>
      <c r="C37" s="291" t="s">
        <v>29</v>
      </c>
      <c r="E37" s="177"/>
      <c r="F37" s="174">
        <f t="shared" ref="F37:R37" si="9">+F35</f>
        <v>906051.71073143953</v>
      </c>
      <c r="G37" s="174">
        <f t="shared" si="9"/>
        <v>7351465.8027293207</v>
      </c>
      <c r="H37" s="174">
        <f t="shared" si="9"/>
        <v>2371516.67508524</v>
      </c>
      <c r="I37" s="174">
        <f t="shared" si="9"/>
        <v>10310274.13876472</v>
      </c>
      <c r="J37" s="174">
        <f t="shared" si="9"/>
        <v>4721409.9417346762</v>
      </c>
      <c r="K37" s="174">
        <f t="shared" si="9"/>
        <v>901958.56886015984</v>
      </c>
      <c r="L37" s="174">
        <f t="shared" si="9"/>
        <v>1059867.1381617731</v>
      </c>
      <c r="M37" s="174">
        <f t="shared" si="9"/>
        <v>1251155.0261015275</v>
      </c>
      <c r="N37" s="174">
        <f t="shared" si="9"/>
        <v>-16344664.079843404</v>
      </c>
      <c r="O37" s="174">
        <f t="shared" si="9"/>
        <v>11931549.362259213</v>
      </c>
      <c r="P37" s="174">
        <f t="shared" si="9"/>
        <v>17651189.099766225</v>
      </c>
      <c r="Q37" s="174">
        <f t="shared" si="9"/>
        <v>68820430.068430305</v>
      </c>
      <c r="R37" s="174">
        <f t="shared" si="9"/>
        <v>110932203.4527812</v>
      </c>
      <c r="S37" s="639"/>
      <c r="T37" s="291"/>
    </row>
    <row r="38" spans="1:20">
      <c r="A38" s="270">
        <v>34</v>
      </c>
      <c r="C38" s="291" t="s">
        <v>30</v>
      </c>
      <c r="E38" s="177"/>
      <c r="F38" s="174">
        <f t="shared" ref="F38:R38" si="10">-F37</f>
        <v>-906051.71073143953</v>
      </c>
      <c r="G38" s="174">
        <f t="shared" si="10"/>
        <v>-7351465.8027293207</v>
      </c>
      <c r="H38" s="174">
        <f t="shared" si="10"/>
        <v>-2371516.67508524</v>
      </c>
      <c r="I38" s="174">
        <f t="shared" si="10"/>
        <v>-10310274.13876472</v>
      </c>
      <c r="J38" s="174">
        <f t="shared" si="10"/>
        <v>-4721409.9417346762</v>
      </c>
      <c r="K38" s="174">
        <f t="shared" si="10"/>
        <v>-901958.56886015984</v>
      </c>
      <c r="L38" s="174">
        <f t="shared" si="10"/>
        <v>-1059867.1381617731</v>
      </c>
      <c r="M38" s="174">
        <f t="shared" si="10"/>
        <v>-1251155.0261015275</v>
      </c>
      <c r="N38" s="174">
        <f t="shared" si="10"/>
        <v>16344664.079843404</v>
      </c>
      <c r="O38" s="174">
        <f t="shared" si="10"/>
        <v>-11931549.362259213</v>
      </c>
      <c r="P38" s="174">
        <f t="shared" si="10"/>
        <v>-17651189.099766225</v>
      </c>
      <c r="Q38" s="174">
        <f t="shared" si="10"/>
        <v>-68820430.068430305</v>
      </c>
      <c r="R38" s="174">
        <f t="shared" si="10"/>
        <v>-110932203.4527812</v>
      </c>
      <c r="S38" s="639"/>
      <c r="T38" s="291"/>
    </row>
    <row r="39" spans="1:20">
      <c r="A39" s="270">
        <v>35</v>
      </c>
      <c r="C39" s="291"/>
      <c r="E39" s="177"/>
      <c r="F39" s="174"/>
      <c r="G39" s="174"/>
      <c r="H39" s="174"/>
      <c r="I39" s="174"/>
      <c r="J39" s="174"/>
      <c r="K39" s="174"/>
      <c r="L39" s="174"/>
      <c r="M39" s="174"/>
      <c r="N39" s="174"/>
      <c r="O39" s="629"/>
      <c r="P39" s="174"/>
      <c r="Q39" s="174"/>
      <c r="R39" s="174"/>
      <c r="S39" s="639"/>
      <c r="T39" s="291"/>
    </row>
    <row r="40" spans="1:20" ht="15">
      <c r="A40" s="270">
        <v>36</v>
      </c>
      <c r="C40" s="291" t="s">
        <v>31</v>
      </c>
      <c r="E40" s="177"/>
      <c r="F40" s="174">
        <f>+F37</f>
        <v>906051.71073143953</v>
      </c>
      <c r="G40" s="174">
        <f t="shared" ref="G40:Q40" si="11">+F40+G37</f>
        <v>8257517.51346076</v>
      </c>
      <c r="H40" s="174">
        <f t="shared" si="11"/>
        <v>10629034.188546</v>
      </c>
      <c r="I40" s="174">
        <f t="shared" si="11"/>
        <v>20939308.327310719</v>
      </c>
      <c r="J40" s="174">
        <f t="shared" si="11"/>
        <v>25660718.269045394</v>
      </c>
      <c r="K40" s="174">
        <f t="shared" si="11"/>
        <v>26562676.837905552</v>
      </c>
      <c r="L40" s="174">
        <f t="shared" si="11"/>
        <v>27622543.976067327</v>
      </c>
      <c r="M40" s="174">
        <f t="shared" si="11"/>
        <v>28873699.002168853</v>
      </c>
      <c r="N40" s="174">
        <f t="shared" si="11"/>
        <v>12529034.922325449</v>
      </c>
      <c r="O40" s="174">
        <f t="shared" si="11"/>
        <v>24460584.284584664</v>
      </c>
      <c r="P40" s="174">
        <f t="shared" si="11"/>
        <v>42111773.384350888</v>
      </c>
      <c r="Q40" s="174">
        <f t="shared" si="11"/>
        <v>110932203.4527812</v>
      </c>
      <c r="R40" s="174">
        <f>+R37</f>
        <v>110932203.4527812</v>
      </c>
      <c r="S40" s="639"/>
      <c r="T40" s="626" t="s">
        <v>32</v>
      </c>
    </row>
    <row r="41" spans="1:20">
      <c r="A41" s="270">
        <v>37</v>
      </c>
      <c r="C41" s="291" t="s">
        <v>33</v>
      </c>
      <c r="E41" s="177"/>
      <c r="F41" s="174">
        <f>+F38</f>
        <v>-906051.71073143953</v>
      </c>
      <c r="G41" s="174">
        <f t="shared" ref="G41:Q41" si="12">+F41+G38</f>
        <v>-8257517.51346076</v>
      </c>
      <c r="H41" s="174">
        <f t="shared" si="12"/>
        <v>-10629034.188546</v>
      </c>
      <c r="I41" s="174">
        <f t="shared" si="12"/>
        <v>-20939308.327310719</v>
      </c>
      <c r="J41" s="174">
        <f t="shared" si="12"/>
        <v>-25660718.269045394</v>
      </c>
      <c r="K41" s="174">
        <f t="shared" si="12"/>
        <v>-26562676.837905552</v>
      </c>
      <c r="L41" s="174">
        <f t="shared" si="12"/>
        <v>-27622543.976067327</v>
      </c>
      <c r="M41" s="174">
        <f t="shared" si="12"/>
        <v>-28873699.002168853</v>
      </c>
      <c r="N41" s="174">
        <f t="shared" si="12"/>
        <v>-12529034.922325449</v>
      </c>
      <c r="O41" s="174">
        <f t="shared" si="12"/>
        <v>-24460584.284584664</v>
      </c>
      <c r="P41" s="174">
        <f t="shared" si="12"/>
        <v>-42111773.384350888</v>
      </c>
      <c r="Q41" s="174">
        <f t="shared" si="12"/>
        <v>-110932203.4527812</v>
      </c>
      <c r="R41" s="174">
        <f>+R38</f>
        <v>-110932203.4527812</v>
      </c>
      <c r="S41" s="639"/>
    </row>
    <row r="42" spans="1:20" ht="15">
      <c r="C42" s="291"/>
      <c r="E42" s="177"/>
      <c r="F42" s="174"/>
      <c r="G42" s="174"/>
      <c r="H42" s="627"/>
      <c r="I42" s="184"/>
      <c r="J42" s="184"/>
      <c r="K42" s="628"/>
      <c r="L42" s="174"/>
      <c r="M42" s="629"/>
      <c r="N42" s="629"/>
      <c r="O42" s="629"/>
      <c r="P42" s="629"/>
      <c r="Q42" s="629"/>
      <c r="R42" s="174"/>
      <c r="S42" s="640"/>
    </row>
    <row r="43" spans="1:20" ht="12.4" customHeight="1">
      <c r="C43" s="637"/>
      <c r="D43" s="637"/>
      <c r="E43" s="637"/>
      <c r="F43" s="637"/>
      <c r="G43" s="637"/>
      <c r="H43" s="637"/>
      <c r="I43" s="637"/>
      <c r="J43" s="174"/>
      <c r="K43" s="543"/>
      <c r="L43" s="174"/>
      <c r="M43" s="174"/>
      <c r="N43" s="174"/>
      <c r="O43" s="174"/>
      <c r="P43" s="174"/>
      <c r="Q43" s="174"/>
      <c r="R43" s="174"/>
      <c r="S43" s="640"/>
    </row>
    <row r="44" spans="1:20" ht="34.5" customHeight="1">
      <c r="C44" s="649" t="s">
        <v>101</v>
      </c>
      <c r="D44" s="649"/>
      <c r="E44" s="649"/>
      <c r="F44" s="649"/>
      <c r="G44" s="649"/>
      <c r="H44" s="649"/>
      <c r="I44" s="649"/>
      <c r="J44" s="649"/>
      <c r="K44" s="649"/>
      <c r="L44" s="174"/>
      <c r="M44" s="174"/>
      <c r="N44" s="174"/>
      <c r="O44" s="174"/>
      <c r="P44" s="174"/>
      <c r="Q44" s="174"/>
      <c r="R44" s="174"/>
    </row>
    <row r="45" spans="1:20" ht="15" customHeight="1">
      <c r="E45" s="355"/>
      <c r="F45" s="174"/>
      <c r="G45" s="174"/>
      <c r="H45" s="174"/>
      <c r="I45" s="174"/>
      <c r="J45" s="174"/>
      <c r="K45" s="174"/>
      <c r="L45" s="174"/>
      <c r="M45" s="174"/>
      <c r="N45" s="174"/>
      <c r="O45" s="174"/>
      <c r="P45" s="174"/>
      <c r="Q45" s="174"/>
      <c r="R45" s="174"/>
    </row>
    <row r="46" spans="1:20" ht="42.75" customHeight="1">
      <c r="C46" s="649" t="s">
        <v>122</v>
      </c>
      <c r="D46" s="649"/>
      <c r="E46" s="649"/>
      <c r="F46" s="649"/>
      <c r="G46" s="649"/>
      <c r="H46" s="649"/>
      <c r="I46" s="649"/>
      <c r="J46" s="649"/>
      <c r="K46" s="649"/>
      <c r="Q46" s="636"/>
      <c r="R46" s="636"/>
    </row>
    <row r="47" spans="1:20" ht="20.25" customHeight="1">
      <c r="A47" s="80"/>
      <c r="B47" s="80"/>
      <c r="C47" s="80" t="s">
        <v>123</v>
      </c>
      <c r="H47" s="167"/>
      <c r="I47" s="636"/>
      <c r="N47" s="641"/>
      <c r="O47" s="641"/>
      <c r="P47" s="641"/>
      <c r="Q47" s="177"/>
    </row>
    <row r="48" spans="1:20">
      <c r="A48" s="80"/>
      <c r="B48" s="80"/>
      <c r="H48" s="167"/>
      <c r="I48" s="636"/>
      <c r="Q48" s="636"/>
    </row>
    <row r="49" spans="6:17" s="80" customFormat="1">
      <c r="G49" s="536"/>
      <c r="H49" s="177"/>
      <c r="Q49" s="536"/>
    </row>
    <row r="50" spans="6:17" s="80" customFormat="1">
      <c r="G50" s="536"/>
      <c r="H50" s="167"/>
    </row>
    <row r="51" spans="6:17" s="80" customFormat="1">
      <c r="F51" s="636"/>
      <c r="H51" s="167"/>
    </row>
    <row r="52" spans="6:17" s="80" customFormat="1">
      <c r="H52" s="167"/>
      <c r="K52" s="167"/>
    </row>
    <row r="53" spans="6:17" s="80" customFormat="1">
      <c r="H53" s="167"/>
      <c r="K53" s="167"/>
    </row>
    <row r="54" spans="6:17" s="80" customFormat="1">
      <c r="K54" s="167"/>
    </row>
    <row r="55" spans="6:17" s="80" customFormat="1">
      <c r="K55" s="167"/>
    </row>
    <row r="56" spans="6:17" s="80" customFormat="1"/>
    <row r="57" spans="6:17" s="80" customFormat="1">
      <c r="K57" s="167"/>
    </row>
    <row r="58" spans="6:17" s="80" customFormat="1"/>
    <row r="59" spans="6:17" s="80" customFormat="1"/>
    <row r="60" spans="6:17" s="80" customFormat="1"/>
    <row r="61" spans="6:17" s="80" customFormat="1"/>
    <row r="62" spans="6:17" s="80" customFormat="1"/>
    <row r="63" spans="6:17" s="80" customFormat="1"/>
    <row r="64" spans="6:17" s="80" customFormat="1"/>
    <row r="65" spans="1:2">
      <c r="A65" s="80"/>
      <c r="B65" s="80"/>
    </row>
    <row r="66" spans="1:2">
      <c r="A66" s="80"/>
      <c r="B66" s="80"/>
    </row>
    <row r="67" spans="1:2">
      <c r="A67" s="80"/>
      <c r="B67" s="80"/>
    </row>
    <row r="68" spans="1:2">
      <c r="A68" s="638"/>
      <c r="B68" s="638"/>
    </row>
    <row r="69" spans="1:2">
      <c r="A69" s="638"/>
      <c r="B69" s="638"/>
    </row>
    <row r="70" spans="1:2">
      <c r="A70" s="638"/>
      <c r="B70" s="638"/>
    </row>
    <row r="71" spans="1:2">
      <c r="A71" s="638"/>
      <c r="B71" s="638"/>
    </row>
    <row r="72" spans="1:2">
      <c r="A72" s="638"/>
      <c r="B72" s="638"/>
    </row>
    <row r="73" spans="1:2">
      <c r="A73" s="638"/>
      <c r="B73" s="638"/>
    </row>
    <row r="74" spans="1:2">
      <c r="A74" s="638"/>
      <c r="B74" s="638"/>
    </row>
    <row r="75" spans="1:2">
      <c r="A75" s="638"/>
      <c r="B75" s="638"/>
    </row>
    <row r="76" spans="1:2">
      <c r="A76" s="638"/>
      <c r="B76" s="638"/>
    </row>
    <row r="77" spans="1:2">
      <c r="A77" s="638"/>
      <c r="B77" s="638"/>
    </row>
    <row r="78" spans="1:2">
      <c r="A78" s="638"/>
      <c r="B78" s="638"/>
    </row>
    <row r="79" spans="1:2">
      <c r="A79" s="638"/>
      <c r="B79" s="638"/>
    </row>
    <row r="80" spans="1:2">
      <c r="A80" s="638"/>
      <c r="B80" s="638"/>
    </row>
    <row r="81" spans="1:2">
      <c r="A81" s="638"/>
      <c r="B81" s="638"/>
    </row>
    <row r="82" spans="1:2">
      <c r="A82" s="638"/>
      <c r="B82" s="638"/>
    </row>
    <row r="83" spans="1:2">
      <c r="A83" s="638"/>
      <c r="B83" s="638"/>
    </row>
    <row r="84" spans="1:2">
      <c r="A84" s="638"/>
      <c r="B84" s="638"/>
    </row>
    <row r="85" spans="1:2">
      <c r="A85" s="638"/>
      <c r="B85" s="638"/>
    </row>
    <row r="86" spans="1:2">
      <c r="A86" s="638"/>
      <c r="B86" s="638"/>
    </row>
    <row r="87" spans="1:2">
      <c r="A87" s="638"/>
      <c r="B87" s="638"/>
    </row>
    <row r="88" spans="1:2">
      <c r="A88" s="638"/>
      <c r="B88" s="638"/>
    </row>
    <row r="89" spans="1:2">
      <c r="A89" s="638"/>
      <c r="B89" s="638"/>
    </row>
    <row r="90" spans="1:2">
      <c r="A90" s="638"/>
      <c r="B90" s="638"/>
    </row>
    <row r="91" spans="1:2">
      <c r="A91" s="638"/>
      <c r="B91" s="638"/>
    </row>
    <row r="92" spans="1:2">
      <c r="A92" s="638"/>
      <c r="B92" s="638"/>
    </row>
    <row r="93" spans="1:2">
      <c r="A93" s="638"/>
      <c r="B93" s="638"/>
    </row>
    <row r="94" spans="1:2">
      <c r="A94" s="638"/>
      <c r="B94" s="638"/>
    </row>
    <row r="95" spans="1:2">
      <c r="A95" s="638"/>
      <c r="B95" s="638"/>
    </row>
    <row r="96" spans="1:2">
      <c r="A96" s="638"/>
      <c r="B96" s="638"/>
    </row>
    <row r="97" spans="1:2">
      <c r="A97" s="638"/>
      <c r="B97" s="638"/>
    </row>
    <row r="98" spans="1:2">
      <c r="A98" s="638"/>
      <c r="B98" s="638"/>
    </row>
    <row r="99" spans="1:2">
      <c r="A99" s="638"/>
      <c r="B99" s="638"/>
    </row>
    <row r="100" spans="1:2">
      <c r="A100" s="638"/>
      <c r="B100" s="638"/>
    </row>
    <row r="101" spans="1:2">
      <c r="A101" s="638"/>
      <c r="B101" s="638"/>
    </row>
    <row r="102" spans="1:2">
      <c r="A102" s="638"/>
      <c r="B102" s="638"/>
    </row>
    <row r="103" spans="1:2">
      <c r="A103" s="638"/>
      <c r="B103" s="638"/>
    </row>
    <row r="104" spans="1:2">
      <c r="A104" s="638"/>
      <c r="B104" s="638"/>
    </row>
    <row r="105" spans="1:2">
      <c r="A105" s="638"/>
      <c r="B105" s="638"/>
    </row>
    <row r="106" spans="1:2">
      <c r="A106" s="638"/>
      <c r="B106" s="638"/>
    </row>
    <row r="107" spans="1:2">
      <c r="A107" s="638"/>
      <c r="B107" s="638"/>
    </row>
    <row r="108" spans="1:2">
      <c r="A108" s="638"/>
      <c r="B108" s="638"/>
    </row>
    <row r="109" spans="1:2">
      <c r="A109" s="638"/>
      <c r="B109" s="638"/>
    </row>
    <row r="110" spans="1:2">
      <c r="A110" s="638"/>
      <c r="B110" s="638"/>
    </row>
    <row r="111" spans="1:2">
      <c r="A111" s="638"/>
      <c r="B111" s="638"/>
    </row>
    <row r="112" spans="1:2">
      <c r="A112" s="638"/>
      <c r="B112" s="638"/>
    </row>
    <row r="113" spans="1:2">
      <c r="A113" s="638"/>
      <c r="B113" s="638"/>
    </row>
    <row r="114" spans="1:2">
      <c r="A114" s="638"/>
      <c r="B114" s="638"/>
    </row>
    <row r="115" spans="1:2">
      <c r="A115" s="638"/>
      <c r="B115" s="638"/>
    </row>
    <row r="116" spans="1:2">
      <c r="A116" s="638"/>
      <c r="B116" s="638"/>
    </row>
    <row r="117" spans="1:2">
      <c r="A117" s="638"/>
      <c r="B117" s="638"/>
    </row>
    <row r="118" spans="1:2">
      <c r="A118" s="638"/>
      <c r="B118" s="638"/>
    </row>
    <row r="119" spans="1:2">
      <c r="A119" s="638"/>
      <c r="B119" s="638"/>
    </row>
    <row r="120" spans="1:2">
      <c r="A120" s="638"/>
      <c r="B120" s="638"/>
    </row>
    <row r="121" spans="1:2">
      <c r="A121" s="638"/>
      <c r="B121" s="638"/>
    </row>
    <row r="122" spans="1:2">
      <c r="A122" s="638"/>
      <c r="B122" s="638"/>
    </row>
    <row r="123" spans="1:2">
      <c r="A123" s="638"/>
      <c r="B123" s="638"/>
    </row>
    <row r="124" spans="1:2">
      <c r="A124" s="638"/>
      <c r="B124" s="638"/>
    </row>
    <row r="125" spans="1:2">
      <c r="A125" s="638"/>
      <c r="B125" s="638"/>
    </row>
    <row r="126" spans="1:2">
      <c r="A126" s="638"/>
      <c r="B126" s="638"/>
    </row>
    <row r="127" spans="1:2">
      <c r="A127" s="638"/>
      <c r="B127" s="638"/>
    </row>
    <row r="128" spans="1:2">
      <c r="A128" s="638"/>
      <c r="B128" s="638"/>
    </row>
    <row r="129" spans="1:2">
      <c r="A129" s="638"/>
      <c r="B129" s="638"/>
    </row>
    <row r="130" spans="1:2">
      <c r="A130" s="638"/>
      <c r="B130" s="638"/>
    </row>
    <row r="131" spans="1:2">
      <c r="A131" s="638"/>
      <c r="B131" s="638"/>
    </row>
    <row r="132" spans="1:2">
      <c r="A132" s="638"/>
      <c r="B132" s="638"/>
    </row>
    <row r="133" spans="1:2">
      <c r="A133" s="638"/>
      <c r="B133" s="638"/>
    </row>
    <row r="134" spans="1:2">
      <c r="A134" s="638"/>
      <c r="B134" s="638"/>
    </row>
    <row r="135" spans="1:2">
      <c r="A135" s="638"/>
      <c r="B135" s="638"/>
    </row>
    <row r="136" spans="1:2">
      <c r="A136" s="638"/>
      <c r="B136" s="638"/>
    </row>
    <row r="137" spans="1:2">
      <c r="A137" s="638"/>
      <c r="B137" s="638"/>
    </row>
    <row r="138" spans="1:2">
      <c r="A138" s="638"/>
      <c r="B138" s="638"/>
    </row>
    <row r="139" spans="1:2">
      <c r="A139" s="638"/>
      <c r="B139" s="638"/>
    </row>
    <row r="140" spans="1:2">
      <c r="A140" s="638"/>
      <c r="B140" s="638"/>
    </row>
    <row r="141" spans="1:2">
      <c r="A141" s="638"/>
      <c r="B141" s="638"/>
    </row>
    <row r="142" spans="1:2">
      <c r="A142" s="638"/>
      <c r="B142" s="638"/>
    </row>
    <row r="143" spans="1:2">
      <c r="A143" s="638"/>
      <c r="B143" s="638"/>
    </row>
    <row r="144" spans="1:2">
      <c r="A144" s="638"/>
      <c r="B144" s="638"/>
    </row>
    <row r="145" spans="1:2">
      <c r="A145" s="638"/>
      <c r="B145" s="638"/>
    </row>
    <row r="146" spans="1:2">
      <c r="A146" s="638"/>
      <c r="B146" s="638"/>
    </row>
    <row r="147" spans="1:2">
      <c r="A147" s="638"/>
      <c r="B147" s="638"/>
    </row>
    <row r="148" spans="1:2">
      <c r="A148" s="638"/>
      <c r="B148" s="638"/>
    </row>
    <row r="149" spans="1:2">
      <c r="A149" s="638"/>
      <c r="B149" s="638"/>
    </row>
    <row r="150" spans="1:2">
      <c r="A150" s="638"/>
      <c r="B150" s="638"/>
    </row>
    <row r="151" spans="1:2">
      <c r="A151" s="638"/>
      <c r="B151" s="638"/>
    </row>
    <row r="152" spans="1:2">
      <c r="A152" s="638"/>
      <c r="B152" s="638"/>
    </row>
    <row r="153" spans="1:2">
      <c r="A153" s="638"/>
      <c r="B153" s="638"/>
    </row>
    <row r="154" spans="1:2">
      <c r="A154" s="638"/>
      <c r="B154" s="638"/>
    </row>
    <row r="155" spans="1:2">
      <c r="A155" s="638"/>
      <c r="B155" s="638"/>
    </row>
    <row r="156" spans="1:2">
      <c r="A156" s="638"/>
      <c r="B156" s="638"/>
    </row>
    <row r="157" spans="1:2">
      <c r="A157" s="638"/>
      <c r="B157" s="638"/>
    </row>
    <row r="158" spans="1:2">
      <c r="A158" s="638"/>
      <c r="B158" s="638"/>
    </row>
    <row r="159" spans="1:2">
      <c r="A159" s="638"/>
      <c r="B159" s="638"/>
    </row>
    <row r="160" spans="1:2">
      <c r="A160" s="638"/>
      <c r="B160" s="638"/>
    </row>
    <row r="161" spans="1:2">
      <c r="A161" s="638"/>
      <c r="B161" s="638"/>
    </row>
    <row r="162" spans="1:2">
      <c r="A162" s="638"/>
      <c r="B162" s="638"/>
    </row>
    <row r="163" spans="1:2">
      <c r="A163" s="638"/>
      <c r="B163" s="638"/>
    </row>
    <row r="164" spans="1:2">
      <c r="A164" s="638"/>
      <c r="B164" s="638"/>
    </row>
    <row r="165" spans="1:2">
      <c r="A165" s="638"/>
      <c r="B165" s="638"/>
    </row>
    <row r="166" spans="1:2">
      <c r="A166" s="638"/>
      <c r="B166" s="638"/>
    </row>
    <row r="167" spans="1:2">
      <c r="A167" s="638"/>
      <c r="B167" s="638"/>
    </row>
    <row r="168" spans="1:2">
      <c r="A168" s="638"/>
      <c r="B168" s="638"/>
    </row>
    <row r="169" spans="1:2">
      <c r="A169" s="638"/>
      <c r="B169" s="638"/>
    </row>
    <row r="170" spans="1:2">
      <c r="A170" s="638"/>
      <c r="B170" s="638"/>
    </row>
    <row r="171" spans="1:2">
      <c r="A171" s="638"/>
      <c r="B171" s="638"/>
    </row>
    <row r="172" spans="1:2">
      <c r="A172" s="638"/>
      <c r="B172" s="638"/>
    </row>
    <row r="173" spans="1:2">
      <c r="A173" s="638"/>
      <c r="B173" s="638"/>
    </row>
    <row r="174" spans="1:2">
      <c r="A174" s="638"/>
      <c r="B174" s="638"/>
    </row>
    <row r="175" spans="1:2">
      <c r="A175" s="638"/>
      <c r="B175" s="638"/>
    </row>
    <row r="176" spans="1:2">
      <c r="A176" s="638"/>
      <c r="B176" s="638"/>
    </row>
    <row r="177" spans="1:2">
      <c r="A177" s="638"/>
      <c r="B177" s="638"/>
    </row>
    <row r="178" spans="1:2">
      <c r="A178" s="638"/>
      <c r="B178" s="638"/>
    </row>
    <row r="179" spans="1:2">
      <c r="A179" s="638"/>
      <c r="B179" s="638"/>
    </row>
    <row r="180" spans="1:2">
      <c r="A180" s="638"/>
      <c r="B180" s="638"/>
    </row>
    <row r="181" spans="1:2">
      <c r="A181" s="638"/>
      <c r="B181" s="638"/>
    </row>
    <row r="182" spans="1:2">
      <c r="A182" s="638"/>
      <c r="B182" s="638"/>
    </row>
    <row r="183" spans="1:2">
      <c r="A183" s="638"/>
      <c r="B183" s="638"/>
    </row>
    <row r="184" spans="1:2">
      <c r="A184" s="638"/>
      <c r="B184" s="638"/>
    </row>
    <row r="185" spans="1:2">
      <c r="A185" s="638"/>
      <c r="B185" s="638"/>
    </row>
    <row r="186" spans="1:2">
      <c r="A186" s="638"/>
      <c r="B186" s="638"/>
    </row>
    <row r="187" spans="1:2">
      <c r="A187" s="638"/>
      <c r="B187" s="638"/>
    </row>
    <row r="188" spans="1:2">
      <c r="A188" s="638"/>
      <c r="B188" s="638"/>
    </row>
    <row r="189" spans="1:2">
      <c r="A189" s="638"/>
      <c r="B189" s="638"/>
    </row>
    <row r="190" spans="1:2">
      <c r="A190" s="638"/>
      <c r="B190" s="638"/>
    </row>
    <row r="191" spans="1:2">
      <c r="A191" s="638"/>
      <c r="B191" s="638"/>
    </row>
    <row r="192" spans="1:2">
      <c r="A192" s="638"/>
      <c r="B192" s="638"/>
    </row>
    <row r="193" spans="1:2">
      <c r="A193" s="638"/>
      <c r="B193" s="638"/>
    </row>
    <row r="194" spans="1:2">
      <c r="A194" s="638"/>
      <c r="B194" s="638"/>
    </row>
    <row r="195" spans="1:2">
      <c r="A195" s="638"/>
      <c r="B195" s="638"/>
    </row>
    <row r="196" spans="1:2">
      <c r="A196" s="638"/>
      <c r="B196" s="638"/>
    </row>
    <row r="197" spans="1:2">
      <c r="A197" s="638"/>
      <c r="B197" s="638"/>
    </row>
    <row r="198" spans="1:2">
      <c r="A198" s="638"/>
      <c r="B198" s="638"/>
    </row>
    <row r="199" spans="1:2">
      <c r="A199" s="638"/>
      <c r="B199" s="638"/>
    </row>
    <row r="200" spans="1:2">
      <c r="A200" s="638"/>
      <c r="B200" s="638"/>
    </row>
    <row r="201" spans="1:2">
      <c r="A201" s="638"/>
      <c r="B201" s="638"/>
    </row>
    <row r="202" spans="1:2">
      <c r="A202" s="638"/>
      <c r="B202" s="638"/>
    </row>
    <row r="203" spans="1:2">
      <c r="A203" s="638"/>
      <c r="B203" s="638"/>
    </row>
    <row r="204" spans="1:2">
      <c r="A204" s="638"/>
      <c r="B204" s="638"/>
    </row>
    <row r="205" spans="1:2">
      <c r="A205" s="638"/>
      <c r="B205" s="638"/>
    </row>
    <row r="206" spans="1:2">
      <c r="A206" s="638"/>
      <c r="B206" s="638"/>
    </row>
    <row r="207" spans="1:2">
      <c r="A207" s="638"/>
      <c r="B207" s="638"/>
    </row>
    <row r="208" spans="1:2">
      <c r="A208" s="638"/>
      <c r="B208" s="638"/>
    </row>
    <row r="209" spans="1:2">
      <c r="A209" s="638"/>
      <c r="B209" s="638"/>
    </row>
    <row r="210" spans="1:2">
      <c r="A210" s="638"/>
      <c r="B210" s="638"/>
    </row>
    <row r="211" spans="1:2">
      <c r="A211" s="638"/>
      <c r="B211" s="638"/>
    </row>
    <row r="212" spans="1:2">
      <c r="A212" s="638"/>
      <c r="B212" s="638"/>
    </row>
    <row r="213" spans="1:2">
      <c r="A213" s="638"/>
      <c r="B213" s="638"/>
    </row>
    <row r="214" spans="1:2">
      <c r="A214" s="638"/>
      <c r="B214" s="638"/>
    </row>
    <row r="215" spans="1:2">
      <c r="A215" s="638"/>
      <c r="B215" s="638"/>
    </row>
    <row r="216" spans="1:2">
      <c r="A216" s="638"/>
      <c r="B216" s="638"/>
    </row>
    <row r="217" spans="1:2">
      <c r="A217" s="638"/>
      <c r="B217" s="638"/>
    </row>
    <row r="218" spans="1:2">
      <c r="A218" s="638"/>
      <c r="B218" s="638"/>
    </row>
    <row r="219" spans="1:2">
      <c r="A219" s="638"/>
      <c r="B219" s="638"/>
    </row>
    <row r="220" spans="1:2">
      <c r="A220" s="638"/>
      <c r="B220" s="638"/>
    </row>
    <row r="221" spans="1:2">
      <c r="A221" s="638"/>
      <c r="B221" s="638"/>
    </row>
    <row r="222" spans="1:2">
      <c r="A222" s="638"/>
      <c r="B222" s="638"/>
    </row>
    <row r="223" spans="1:2">
      <c r="A223" s="638"/>
      <c r="B223" s="638"/>
    </row>
    <row r="224" spans="1:2">
      <c r="A224" s="638"/>
      <c r="B224" s="638"/>
    </row>
    <row r="225" spans="1:2">
      <c r="A225" s="638"/>
      <c r="B225" s="638"/>
    </row>
    <row r="226" spans="1:2">
      <c r="A226" s="638"/>
      <c r="B226" s="638"/>
    </row>
    <row r="227" spans="1:2">
      <c r="A227" s="638"/>
      <c r="B227" s="638"/>
    </row>
    <row r="228" spans="1:2">
      <c r="A228" s="638"/>
      <c r="B228" s="638"/>
    </row>
    <row r="229" spans="1:2">
      <c r="A229" s="638"/>
      <c r="B229" s="638"/>
    </row>
    <row r="230" spans="1:2">
      <c r="A230" s="638"/>
      <c r="B230" s="638"/>
    </row>
    <row r="231" spans="1:2">
      <c r="A231" s="638"/>
      <c r="B231" s="638"/>
    </row>
    <row r="232" spans="1:2">
      <c r="A232" s="638"/>
      <c r="B232" s="638"/>
    </row>
    <row r="233" spans="1:2">
      <c r="A233" s="638"/>
      <c r="B233" s="638"/>
    </row>
    <row r="234" spans="1:2">
      <c r="A234" s="638"/>
      <c r="B234" s="638"/>
    </row>
    <row r="235" spans="1:2">
      <c r="A235" s="638"/>
      <c r="B235" s="638"/>
    </row>
    <row r="236" spans="1:2">
      <c r="A236" s="638"/>
      <c r="B236" s="638"/>
    </row>
    <row r="237" spans="1:2">
      <c r="A237" s="638"/>
      <c r="B237" s="638"/>
    </row>
    <row r="238" spans="1:2">
      <c r="A238" s="638"/>
      <c r="B238" s="638"/>
    </row>
    <row r="239" spans="1:2">
      <c r="A239" s="638"/>
      <c r="B239" s="638"/>
    </row>
    <row r="240" spans="1:2">
      <c r="A240" s="638"/>
      <c r="B240" s="638"/>
    </row>
    <row r="241" spans="1:2">
      <c r="A241" s="638"/>
      <c r="B241" s="638"/>
    </row>
    <row r="242" spans="1:2">
      <c r="A242" s="638"/>
      <c r="B242" s="638"/>
    </row>
    <row r="243" spans="1:2">
      <c r="A243" s="638"/>
      <c r="B243" s="638"/>
    </row>
    <row r="244" spans="1:2">
      <c r="A244" s="638"/>
      <c r="B244" s="638"/>
    </row>
    <row r="245" spans="1:2">
      <c r="A245" s="638"/>
      <c r="B245" s="638"/>
    </row>
    <row r="246" spans="1:2">
      <c r="A246" s="638"/>
      <c r="B246" s="638"/>
    </row>
    <row r="247" spans="1:2">
      <c r="A247" s="638"/>
      <c r="B247" s="638"/>
    </row>
    <row r="248" spans="1:2">
      <c r="A248" s="638"/>
      <c r="B248" s="638"/>
    </row>
    <row r="249" spans="1:2">
      <c r="A249" s="638"/>
      <c r="B249" s="638"/>
    </row>
    <row r="250" spans="1:2">
      <c r="A250" s="638"/>
      <c r="B250" s="638"/>
    </row>
    <row r="251" spans="1:2">
      <c r="A251" s="638"/>
      <c r="B251" s="638"/>
    </row>
    <row r="252" spans="1:2">
      <c r="A252" s="638"/>
      <c r="B252" s="638"/>
    </row>
    <row r="253" spans="1:2">
      <c r="A253" s="638"/>
      <c r="B253" s="638"/>
    </row>
    <row r="254" spans="1:2">
      <c r="A254" s="638"/>
      <c r="B254" s="638"/>
    </row>
    <row r="255" spans="1:2">
      <c r="A255" s="638"/>
      <c r="B255" s="638"/>
    </row>
    <row r="256" spans="1:2">
      <c r="A256" s="638"/>
      <c r="B256" s="638"/>
    </row>
    <row r="257" spans="1:2">
      <c r="A257" s="638"/>
      <c r="B257" s="638"/>
    </row>
    <row r="258" spans="1:2">
      <c r="A258" s="638"/>
      <c r="B258" s="638"/>
    </row>
    <row r="259" spans="1:2">
      <c r="A259" s="638"/>
      <c r="B259" s="638"/>
    </row>
    <row r="260" spans="1:2">
      <c r="A260" s="638"/>
      <c r="B260" s="638"/>
    </row>
    <row r="261" spans="1:2">
      <c r="A261" s="638"/>
      <c r="B261" s="638"/>
    </row>
    <row r="262" spans="1:2">
      <c r="A262" s="638"/>
      <c r="B262" s="638"/>
    </row>
    <row r="263" spans="1:2">
      <c r="A263" s="638"/>
      <c r="B263" s="638"/>
    </row>
    <row r="264" spans="1:2">
      <c r="A264" s="638"/>
      <c r="B264" s="638"/>
    </row>
    <row r="265" spans="1:2">
      <c r="A265" s="638"/>
      <c r="B265" s="638"/>
    </row>
    <row r="266" spans="1:2">
      <c r="A266" s="638"/>
      <c r="B266" s="638"/>
    </row>
    <row r="267" spans="1:2">
      <c r="A267" s="638"/>
      <c r="B267" s="638"/>
    </row>
    <row r="268" spans="1:2">
      <c r="A268" s="638"/>
      <c r="B268" s="638"/>
    </row>
    <row r="269" spans="1:2">
      <c r="A269" s="638"/>
      <c r="B269" s="638"/>
    </row>
    <row r="270" spans="1:2">
      <c r="A270" s="638"/>
      <c r="B270" s="638"/>
    </row>
    <row r="271" spans="1:2">
      <c r="A271" s="638"/>
      <c r="B271" s="638"/>
    </row>
    <row r="272" spans="1:2">
      <c r="A272" s="638"/>
      <c r="B272" s="638"/>
    </row>
    <row r="273" spans="1:2">
      <c r="A273" s="638"/>
      <c r="B273" s="638"/>
    </row>
    <row r="274" spans="1:2">
      <c r="A274" s="638"/>
      <c r="B274" s="638"/>
    </row>
    <row r="275" spans="1:2">
      <c r="A275" s="638"/>
      <c r="B275" s="638"/>
    </row>
    <row r="276" spans="1:2">
      <c r="A276" s="638"/>
      <c r="B276" s="638"/>
    </row>
    <row r="277" spans="1:2">
      <c r="A277" s="638"/>
      <c r="B277" s="638"/>
    </row>
    <row r="278" spans="1:2">
      <c r="A278" s="638"/>
      <c r="B278" s="638"/>
    </row>
    <row r="279" spans="1:2">
      <c r="A279" s="638"/>
      <c r="B279" s="638"/>
    </row>
    <row r="280" spans="1:2">
      <c r="A280" s="638"/>
      <c r="B280" s="638"/>
    </row>
    <row r="281" spans="1:2">
      <c r="A281" s="638"/>
      <c r="B281" s="638"/>
    </row>
    <row r="282" spans="1:2">
      <c r="A282" s="638"/>
      <c r="B282" s="638"/>
    </row>
    <row r="283" spans="1:2">
      <c r="A283" s="638"/>
      <c r="B283" s="638"/>
    </row>
    <row r="284" spans="1:2">
      <c r="A284" s="638"/>
      <c r="B284" s="638"/>
    </row>
    <row r="285" spans="1:2">
      <c r="A285" s="638"/>
      <c r="B285" s="638"/>
    </row>
    <row r="286" spans="1:2">
      <c r="A286" s="638"/>
      <c r="B286" s="638"/>
    </row>
    <row r="287" spans="1:2">
      <c r="A287" s="638"/>
      <c r="B287" s="638"/>
    </row>
    <row r="288" spans="1:2">
      <c r="A288" s="638"/>
      <c r="B288" s="638"/>
    </row>
    <row r="289" spans="1:2">
      <c r="A289" s="638"/>
      <c r="B289" s="638"/>
    </row>
    <row r="290" spans="1:2">
      <c r="A290" s="638"/>
      <c r="B290" s="638"/>
    </row>
    <row r="291" spans="1:2">
      <c r="A291" s="638"/>
      <c r="B291" s="638"/>
    </row>
    <row r="292" spans="1:2">
      <c r="A292" s="638"/>
      <c r="B292" s="638"/>
    </row>
    <row r="293" spans="1:2">
      <c r="A293" s="638"/>
      <c r="B293" s="638"/>
    </row>
    <row r="294" spans="1:2">
      <c r="A294" s="638"/>
      <c r="B294" s="638"/>
    </row>
    <row r="295" spans="1:2">
      <c r="A295" s="638"/>
      <c r="B295" s="638"/>
    </row>
    <row r="296" spans="1:2">
      <c r="A296" s="638"/>
      <c r="B296" s="638"/>
    </row>
    <row r="297" spans="1:2">
      <c r="A297" s="638"/>
      <c r="B297" s="638"/>
    </row>
    <row r="298" spans="1:2">
      <c r="A298" s="638"/>
      <c r="B298" s="638"/>
    </row>
    <row r="299" spans="1:2">
      <c r="A299" s="638"/>
      <c r="B299" s="638"/>
    </row>
    <row r="300" spans="1:2">
      <c r="A300" s="638"/>
      <c r="B300" s="638"/>
    </row>
    <row r="301" spans="1:2">
      <c r="A301" s="638"/>
      <c r="B301" s="638"/>
    </row>
    <row r="302" spans="1:2">
      <c r="A302" s="638"/>
      <c r="B302" s="638"/>
    </row>
    <row r="303" spans="1:2">
      <c r="A303" s="638"/>
      <c r="B303" s="638"/>
    </row>
    <row r="304" spans="1:2">
      <c r="A304" s="638"/>
      <c r="B304" s="638"/>
    </row>
    <row r="305" spans="1:2">
      <c r="A305" s="638"/>
      <c r="B305" s="638"/>
    </row>
    <row r="306" spans="1:2">
      <c r="A306" s="638"/>
      <c r="B306" s="638"/>
    </row>
    <row r="307" spans="1:2">
      <c r="A307" s="638"/>
      <c r="B307" s="638"/>
    </row>
    <row r="308" spans="1:2">
      <c r="A308" s="638"/>
      <c r="B308" s="638"/>
    </row>
    <row r="309" spans="1:2">
      <c r="A309" s="638"/>
      <c r="B309" s="638"/>
    </row>
    <row r="310" spans="1:2">
      <c r="A310" s="638"/>
      <c r="B310" s="638"/>
    </row>
    <row r="311" spans="1:2">
      <c r="A311" s="638"/>
      <c r="B311" s="638"/>
    </row>
    <row r="312" spans="1:2">
      <c r="A312" s="638"/>
      <c r="B312" s="638"/>
    </row>
    <row r="313" spans="1:2">
      <c r="A313" s="638"/>
      <c r="B313" s="638"/>
    </row>
    <row r="314" spans="1:2">
      <c r="A314" s="638"/>
      <c r="B314" s="638"/>
    </row>
    <row r="315" spans="1:2">
      <c r="A315" s="638"/>
      <c r="B315" s="638"/>
    </row>
    <row r="316" spans="1:2">
      <c r="A316" s="638"/>
      <c r="B316" s="638"/>
    </row>
    <row r="317" spans="1:2">
      <c r="A317" s="638"/>
      <c r="B317" s="638"/>
    </row>
    <row r="318" spans="1:2">
      <c r="A318" s="638"/>
      <c r="B318" s="638"/>
    </row>
    <row r="319" spans="1:2">
      <c r="A319" s="638"/>
      <c r="B319" s="638"/>
    </row>
    <row r="320" spans="1:2">
      <c r="A320" s="638"/>
      <c r="B320" s="638"/>
    </row>
    <row r="321" spans="1:2">
      <c r="A321" s="638"/>
      <c r="B321" s="638"/>
    </row>
    <row r="322" spans="1:2">
      <c r="A322" s="638"/>
      <c r="B322" s="638"/>
    </row>
    <row r="323" spans="1:2">
      <c r="A323" s="638"/>
      <c r="B323" s="638"/>
    </row>
    <row r="324" spans="1:2">
      <c r="A324" s="638"/>
      <c r="B324" s="638"/>
    </row>
    <row r="325" spans="1:2">
      <c r="A325" s="638"/>
      <c r="B325" s="638"/>
    </row>
    <row r="326" spans="1:2">
      <c r="A326" s="638"/>
      <c r="B326" s="638"/>
    </row>
    <row r="327" spans="1:2">
      <c r="A327" s="638"/>
      <c r="B327" s="638"/>
    </row>
    <row r="328" spans="1:2">
      <c r="A328" s="638"/>
      <c r="B328" s="638"/>
    </row>
    <row r="329" spans="1:2">
      <c r="A329" s="638"/>
      <c r="B329" s="638"/>
    </row>
    <row r="330" spans="1:2">
      <c r="A330" s="638"/>
      <c r="B330" s="638"/>
    </row>
    <row r="331" spans="1:2">
      <c r="A331" s="638"/>
      <c r="B331" s="638"/>
    </row>
    <row r="332" spans="1:2">
      <c r="A332" s="638"/>
      <c r="B332" s="638"/>
    </row>
    <row r="333" spans="1:2">
      <c r="A333" s="638"/>
      <c r="B333" s="638"/>
    </row>
    <row r="334" spans="1:2">
      <c r="A334" s="638"/>
      <c r="B334" s="638"/>
    </row>
    <row r="335" spans="1:2">
      <c r="A335" s="638"/>
      <c r="B335" s="638"/>
    </row>
    <row r="336" spans="1:2">
      <c r="A336" s="638"/>
      <c r="B336" s="638"/>
    </row>
    <row r="337" spans="1:2">
      <c r="A337" s="638"/>
      <c r="B337" s="638"/>
    </row>
    <row r="338" spans="1:2">
      <c r="A338" s="638"/>
      <c r="B338" s="638"/>
    </row>
    <row r="339" spans="1:2">
      <c r="A339" s="638"/>
      <c r="B339" s="638"/>
    </row>
    <row r="340" spans="1:2">
      <c r="A340" s="638"/>
      <c r="B340" s="638"/>
    </row>
    <row r="341" spans="1:2">
      <c r="A341" s="638"/>
      <c r="B341" s="638"/>
    </row>
    <row r="342" spans="1:2">
      <c r="A342" s="638"/>
      <c r="B342" s="638"/>
    </row>
    <row r="343" spans="1:2">
      <c r="A343" s="638"/>
      <c r="B343" s="638"/>
    </row>
    <row r="344" spans="1:2">
      <c r="A344" s="638"/>
      <c r="B344" s="638"/>
    </row>
    <row r="345" spans="1:2">
      <c r="A345" s="638"/>
      <c r="B345" s="638"/>
    </row>
    <row r="346" spans="1:2">
      <c r="A346" s="638"/>
      <c r="B346" s="638"/>
    </row>
    <row r="347" spans="1:2">
      <c r="A347" s="638"/>
      <c r="B347" s="638"/>
    </row>
    <row r="348" spans="1:2">
      <c r="A348" s="638"/>
      <c r="B348" s="638"/>
    </row>
    <row r="349" spans="1:2">
      <c r="A349" s="638"/>
      <c r="B349" s="638"/>
    </row>
    <row r="350" spans="1:2">
      <c r="A350" s="638"/>
      <c r="B350" s="638"/>
    </row>
    <row r="351" spans="1:2">
      <c r="A351" s="638"/>
      <c r="B351" s="638"/>
    </row>
    <row r="352" spans="1:2">
      <c r="A352" s="638"/>
      <c r="B352" s="638"/>
    </row>
    <row r="353" spans="1:2">
      <c r="A353" s="638"/>
      <c r="B353" s="638"/>
    </row>
    <row r="354" spans="1:2">
      <c r="A354" s="638"/>
      <c r="B354" s="638"/>
    </row>
    <row r="355" spans="1:2">
      <c r="A355" s="638"/>
      <c r="B355" s="638"/>
    </row>
    <row r="356" spans="1:2">
      <c r="A356" s="638"/>
      <c r="B356" s="638"/>
    </row>
    <row r="357" spans="1:2">
      <c r="A357" s="638"/>
      <c r="B357" s="638"/>
    </row>
    <row r="358" spans="1:2">
      <c r="A358" s="638"/>
      <c r="B358" s="638"/>
    </row>
    <row r="359" spans="1:2">
      <c r="A359" s="638"/>
      <c r="B359" s="638"/>
    </row>
    <row r="360" spans="1:2">
      <c r="A360" s="638"/>
      <c r="B360" s="638"/>
    </row>
    <row r="361" spans="1:2">
      <c r="A361" s="638"/>
      <c r="B361" s="638"/>
    </row>
    <row r="362" spans="1:2">
      <c r="A362" s="638"/>
      <c r="B362" s="638"/>
    </row>
    <row r="363" spans="1:2">
      <c r="A363" s="638"/>
      <c r="B363" s="638"/>
    </row>
    <row r="364" spans="1:2">
      <c r="A364" s="638"/>
      <c r="B364" s="638"/>
    </row>
    <row r="365" spans="1:2">
      <c r="A365" s="638"/>
      <c r="B365" s="638"/>
    </row>
    <row r="366" spans="1:2">
      <c r="A366" s="638"/>
      <c r="B366" s="638"/>
    </row>
    <row r="367" spans="1:2">
      <c r="A367" s="638"/>
      <c r="B367" s="638"/>
    </row>
    <row r="368" spans="1:2">
      <c r="A368" s="638"/>
      <c r="B368" s="638"/>
    </row>
    <row r="369" spans="1:2">
      <c r="A369" s="638"/>
      <c r="B369" s="638"/>
    </row>
    <row r="370" spans="1:2">
      <c r="A370" s="638"/>
      <c r="B370" s="638"/>
    </row>
    <row r="371" spans="1:2">
      <c r="A371" s="638"/>
      <c r="B371" s="638"/>
    </row>
    <row r="372" spans="1:2">
      <c r="A372" s="638"/>
      <c r="B372" s="638"/>
    </row>
    <row r="373" spans="1:2">
      <c r="A373" s="638"/>
      <c r="B373" s="638"/>
    </row>
    <row r="374" spans="1:2">
      <c r="A374" s="638"/>
      <c r="B374" s="638"/>
    </row>
    <row r="375" spans="1:2">
      <c r="A375" s="638"/>
      <c r="B375" s="638"/>
    </row>
    <row r="376" spans="1:2">
      <c r="A376" s="638"/>
      <c r="B376" s="638"/>
    </row>
    <row r="377" spans="1:2">
      <c r="A377" s="638"/>
      <c r="B377" s="638"/>
    </row>
    <row r="378" spans="1:2">
      <c r="A378" s="638"/>
      <c r="B378" s="638"/>
    </row>
    <row r="379" spans="1:2">
      <c r="A379" s="638"/>
      <c r="B379" s="638"/>
    </row>
    <row r="380" spans="1:2">
      <c r="A380" s="638"/>
      <c r="B380" s="638"/>
    </row>
    <row r="381" spans="1:2">
      <c r="A381" s="638"/>
      <c r="B381" s="638"/>
    </row>
    <row r="382" spans="1:2">
      <c r="A382" s="638"/>
      <c r="B382" s="638"/>
    </row>
    <row r="383" spans="1:2">
      <c r="A383" s="638"/>
      <c r="B383" s="638"/>
    </row>
    <row r="384" spans="1:2">
      <c r="A384" s="638"/>
      <c r="B384" s="638"/>
    </row>
    <row r="385" spans="1:2">
      <c r="A385" s="638"/>
      <c r="B385" s="638"/>
    </row>
    <row r="386" spans="1:2">
      <c r="A386" s="638"/>
      <c r="B386" s="638"/>
    </row>
    <row r="387" spans="1:2">
      <c r="A387" s="638"/>
      <c r="B387" s="638"/>
    </row>
    <row r="388" spans="1:2">
      <c r="A388" s="638"/>
      <c r="B388" s="638"/>
    </row>
    <row r="389" spans="1:2">
      <c r="A389" s="638"/>
      <c r="B389" s="638"/>
    </row>
    <row r="390" spans="1:2">
      <c r="A390" s="638"/>
      <c r="B390" s="638"/>
    </row>
    <row r="391" spans="1:2">
      <c r="A391" s="638"/>
      <c r="B391" s="638"/>
    </row>
    <row r="392" spans="1:2">
      <c r="A392" s="638"/>
      <c r="B392" s="638"/>
    </row>
    <row r="393" spans="1:2">
      <c r="A393" s="638"/>
      <c r="B393" s="638"/>
    </row>
    <row r="394" spans="1:2">
      <c r="A394" s="638"/>
      <c r="B394" s="638"/>
    </row>
    <row r="395" spans="1:2">
      <c r="A395" s="638"/>
      <c r="B395" s="638"/>
    </row>
    <row r="396" spans="1:2">
      <c r="A396" s="638"/>
      <c r="B396" s="638"/>
    </row>
    <row r="397" spans="1:2">
      <c r="A397" s="638"/>
      <c r="B397" s="638"/>
    </row>
    <row r="398" spans="1:2">
      <c r="A398" s="638"/>
      <c r="B398" s="638"/>
    </row>
    <row r="399" spans="1:2">
      <c r="A399" s="638"/>
      <c r="B399" s="638"/>
    </row>
    <row r="400" spans="1:2">
      <c r="A400" s="638"/>
      <c r="B400" s="638"/>
    </row>
    <row r="401" spans="1:2">
      <c r="A401" s="638"/>
      <c r="B401" s="638"/>
    </row>
    <row r="402" spans="1:2">
      <c r="A402" s="638"/>
      <c r="B402" s="638"/>
    </row>
    <row r="403" spans="1:2">
      <c r="A403" s="638"/>
      <c r="B403" s="638"/>
    </row>
    <row r="404" spans="1:2">
      <c r="A404" s="638"/>
      <c r="B404" s="638"/>
    </row>
    <row r="405" spans="1:2">
      <c r="A405" s="638"/>
      <c r="B405" s="638"/>
    </row>
    <row r="406" spans="1:2">
      <c r="A406" s="638"/>
      <c r="B406" s="638"/>
    </row>
    <row r="407" spans="1:2">
      <c r="A407" s="638"/>
      <c r="B407" s="638"/>
    </row>
    <row r="408" spans="1:2">
      <c r="A408" s="638"/>
      <c r="B408" s="638"/>
    </row>
    <row r="409" spans="1:2">
      <c r="A409" s="638"/>
      <c r="B409" s="638"/>
    </row>
    <row r="410" spans="1:2">
      <c r="A410" s="638"/>
      <c r="B410" s="638"/>
    </row>
    <row r="411" spans="1:2">
      <c r="A411" s="638"/>
      <c r="B411" s="638"/>
    </row>
    <row r="412" spans="1:2">
      <c r="A412" s="638"/>
      <c r="B412" s="638"/>
    </row>
    <row r="413" spans="1:2">
      <c r="A413" s="638"/>
      <c r="B413" s="638"/>
    </row>
    <row r="414" spans="1:2">
      <c r="A414" s="638"/>
      <c r="B414" s="638"/>
    </row>
    <row r="415" spans="1:2">
      <c r="A415" s="638"/>
      <c r="B415" s="638"/>
    </row>
    <row r="416" spans="1:2">
      <c r="A416" s="638"/>
      <c r="B416" s="638"/>
    </row>
    <row r="417" spans="1:2">
      <c r="A417" s="638"/>
      <c r="B417" s="638"/>
    </row>
    <row r="418" spans="1:2">
      <c r="A418" s="638"/>
      <c r="B418" s="638"/>
    </row>
    <row r="419" spans="1:2">
      <c r="A419" s="638"/>
      <c r="B419" s="638"/>
    </row>
    <row r="420" spans="1:2">
      <c r="A420" s="638"/>
      <c r="B420" s="638"/>
    </row>
    <row r="421" spans="1:2">
      <c r="A421" s="638"/>
      <c r="B421" s="638"/>
    </row>
    <row r="422" spans="1:2">
      <c r="A422" s="638"/>
      <c r="B422" s="638"/>
    </row>
    <row r="423" spans="1:2">
      <c r="A423" s="638"/>
      <c r="B423" s="638"/>
    </row>
    <row r="424" spans="1:2">
      <c r="A424" s="638"/>
      <c r="B424" s="638"/>
    </row>
    <row r="425" spans="1:2">
      <c r="A425" s="638"/>
      <c r="B425" s="638"/>
    </row>
    <row r="426" spans="1:2">
      <c r="A426" s="638"/>
      <c r="B426" s="638"/>
    </row>
    <row r="427" spans="1:2">
      <c r="A427" s="638"/>
      <c r="B427" s="638"/>
    </row>
    <row r="428" spans="1:2">
      <c r="A428" s="638"/>
      <c r="B428" s="638"/>
    </row>
    <row r="429" spans="1:2">
      <c r="A429" s="638"/>
      <c r="B429" s="638"/>
    </row>
    <row r="430" spans="1:2">
      <c r="A430" s="638"/>
      <c r="B430" s="638"/>
    </row>
    <row r="431" spans="1:2">
      <c r="A431" s="638"/>
      <c r="B431" s="638"/>
    </row>
    <row r="432" spans="1:2">
      <c r="A432" s="638"/>
      <c r="B432" s="638"/>
    </row>
    <row r="433" spans="1:2">
      <c r="A433" s="638"/>
      <c r="B433" s="638"/>
    </row>
    <row r="434" spans="1:2">
      <c r="A434" s="638"/>
      <c r="B434" s="638"/>
    </row>
    <row r="435" spans="1:2">
      <c r="A435" s="638"/>
      <c r="B435" s="638"/>
    </row>
    <row r="436" spans="1:2">
      <c r="A436" s="638"/>
      <c r="B436" s="638"/>
    </row>
    <row r="437" spans="1:2">
      <c r="A437" s="638"/>
      <c r="B437" s="638"/>
    </row>
    <row r="438" spans="1:2">
      <c r="A438" s="638"/>
      <c r="B438" s="638"/>
    </row>
    <row r="439" spans="1:2">
      <c r="A439" s="638"/>
      <c r="B439" s="638"/>
    </row>
    <row r="440" spans="1:2">
      <c r="A440" s="638"/>
      <c r="B440" s="638"/>
    </row>
    <row r="441" spans="1:2">
      <c r="A441" s="638"/>
      <c r="B441" s="638"/>
    </row>
    <row r="442" spans="1:2">
      <c r="A442" s="638"/>
      <c r="B442" s="638"/>
    </row>
    <row r="443" spans="1:2">
      <c r="A443" s="638"/>
      <c r="B443" s="638"/>
    </row>
    <row r="444" spans="1:2">
      <c r="A444" s="638"/>
      <c r="B444" s="638"/>
    </row>
    <row r="445" spans="1:2">
      <c r="A445" s="638"/>
      <c r="B445" s="638"/>
    </row>
    <row r="446" spans="1:2">
      <c r="A446" s="638"/>
      <c r="B446" s="638"/>
    </row>
    <row r="447" spans="1:2">
      <c r="A447" s="638"/>
      <c r="B447" s="638"/>
    </row>
    <row r="448" spans="1:2">
      <c r="A448" s="638"/>
      <c r="B448" s="638"/>
    </row>
    <row r="449" spans="1:2">
      <c r="A449" s="638"/>
      <c r="B449" s="638"/>
    </row>
    <row r="450" spans="1:2">
      <c r="A450" s="638"/>
      <c r="B450" s="638"/>
    </row>
    <row r="451" spans="1:2">
      <c r="A451" s="638"/>
      <c r="B451" s="638"/>
    </row>
    <row r="452" spans="1:2">
      <c r="A452" s="638"/>
      <c r="B452" s="638"/>
    </row>
    <row r="453" spans="1:2">
      <c r="A453" s="638"/>
      <c r="B453" s="638"/>
    </row>
    <row r="454" spans="1:2">
      <c r="A454" s="638"/>
      <c r="B454" s="638"/>
    </row>
    <row r="455" spans="1:2">
      <c r="A455" s="638"/>
      <c r="B455" s="638"/>
    </row>
    <row r="456" spans="1:2">
      <c r="A456" s="638"/>
      <c r="B456" s="638"/>
    </row>
    <row r="457" spans="1:2">
      <c r="A457" s="638"/>
      <c r="B457" s="638"/>
    </row>
    <row r="458" spans="1:2">
      <c r="A458" s="638"/>
      <c r="B458" s="638"/>
    </row>
    <row r="459" spans="1:2">
      <c r="A459" s="638"/>
      <c r="B459" s="638"/>
    </row>
    <row r="460" spans="1:2">
      <c r="A460" s="638"/>
      <c r="B460" s="638"/>
    </row>
    <row r="461" spans="1:2">
      <c r="A461" s="638"/>
      <c r="B461" s="638"/>
    </row>
    <row r="462" spans="1:2">
      <c r="A462" s="638"/>
      <c r="B462" s="638"/>
    </row>
    <row r="463" spans="1:2">
      <c r="A463" s="638"/>
      <c r="B463" s="638"/>
    </row>
    <row r="464" spans="1:2">
      <c r="A464" s="638"/>
      <c r="B464" s="638"/>
    </row>
    <row r="465" spans="1:2">
      <c r="A465" s="638"/>
      <c r="B465" s="638"/>
    </row>
    <row r="466" spans="1:2">
      <c r="A466" s="638"/>
      <c r="B466" s="638"/>
    </row>
    <row r="467" spans="1:2">
      <c r="A467" s="638"/>
      <c r="B467" s="638"/>
    </row>
    <row r="468" spans="1:2">
      <c r="A468" s="638"/>
      <c r="B468" s="638"/>
    </row>
    <row r="469" spans="1:2">
      <c r="A469" s="638"/>
      <c r="B469" s="638"/>
    </row>
    <row r="470" spans="1:2">
      <c r="A470" s="638"/>
      <c r="B470" s="638"/>
    </row>
    <row r="471" spans="1:2">
      <c r="A471" s="638"/>
      <c r="B471" s="638"/>
    </row>
    <row r="472" spans="1:2">
      <c r="A472" s="638"/>
      <c r="B472" s="638"/>
    </row>
    <row r="473" spans="1:2">
      <c r="A473" s="638"/>
      <c r="B473" s="638"/>
    </row>
    <row r="474" spans="1:2">
      <c r="A474" s="638"/>
      <c r="B474" s="638"/>
    </row>
    <row r="475" spans="1:2">
      <c r="A475" s="638"/>
      <c r="B475" s="638"/>
    </row>
    <row r="476" spans="1:2">
      <c r="A476" s="638"/>
      <c r="B476" s="638"/>
    </row>
    <row r="477" spans="1:2">
      <c r="A477" s="638"/>
      <c r="B477" s="638"/>
    </row>
    <row r="478" spans="1:2">
      <c r="A478" s="638"/>
      <c r="B478" s="638"/>
    </row>
    <row r="479" spans="1:2">
      <c r="A479" s="638"/>
      <c r="B479" s="638"/>
    </row>
    <row r="480" spans="1:2">
      <c r="A480" s="638"/>
      <c r="B480" s="638"/>
    </row>
    <row r="481" spans="1:2">
      <c r="A481" s="638"/>
      <c r="B481" s="638"/>
    </row>
    <row r="482" spans="1:2">
      <c r="A482" s="638"/>
      <c r="B482" s="638"/>
    </row>
    <row r="483" spans="1:2">
      <c r="A483" s="638"/>
      <c r="B483" s="638"/>
    </row>
    <row r="484" spans="1:2">
      <c r="A484" s="638"/>
      <c r="B484" s="638"/>
    </row>
    <row r="485" spans="1:2">
      <c r="A485" s="638"/>
      <c r="B485" s="638"/>
    </row>
    <row r="486" spans="1:2">
      <c r="A486" s="638"/>
      <c r="B486" s="638"/>
    </row>
    <row r="487" spans="1:2">
      <c r="A487" s="638"/>
      <c r="B487" s="638"/>
    </row>
    <row r="488" spans="1:2">
      <c r="A488" s="638"/>
      <c r="B488" s="638"/>
    </row>
    <row r="489" spans="1:2">
      <c r="A489" s="638"/>
      <c r="B489" s="638"/>
    </row>
    <row r="490" spans="1:2">
      <c r="A490" s="638"/>
      <c r="B490" s="638"/>
    </row>
    <row r="491" spans="1:2">
      <c r="A491" s="638"/>
      <c r="B491" s="638"/>
    </row>
    <row r="492" spans="1:2">
      <c r="A492" s="638"/>
      <c r="B492" s="638"/>
    </row>
    <row r="493" spans="1:2">
      <c r="A493" s="638"/>
      <c r="B493" s="638"/>
    </row>
    <row r="494" spans="1:2">
      <c r="A494" s="638"/>
      <c r="B494" s="638"/>
    </row>
    <row r="495" spans="1:2">
      <c r="A495" s="638"/>
      <c r="B495" s="638"/>
    </row>
    <row r="496" spans="1:2">
      <c r="A496" s="638"/>
      <c r="B496" s="638"/>
    </row>
    <row r="497" spans="1:2">
      <c r="A497" s="638"/>
      <c r="B497" s="638"/>
    </row>
    <row r="498" spans="1:2">
      <c r="A498" s="638"/>
      <c r="B498" s="638"/>
    </row>
    <row r="499" spans="1:2">
      <c r="A499" s="638"/>
      <c r="B499" s="638"/>
    </row>
    <row r="500" spans="1:2">
      <c r="A500" s="638"/>
      <c r="B500" s="638"/>
    </row>
    <row r="501" spans="1:2">
      <c r="A501" s="638"/>
      <c r="B501" s="638"/>
    </row>
    <row r="502" spans="1:2">
      <c r="A502" s="638"/>
      <c r="B502" s="638"/>
    </row>
    <row r="503" spans="1:2">
      <c r="A503" s="638"/>
      <c r="B503" s="638"/>
    </row>
    <row r="504" spans="1:2">
      <c r="A504" s="638"/>
      <c r="B504" s="638"/>
    </row>
    <row r="505" spans="1:2">
      <c r="A505" s="638"/>
      <c r="B505" s="638"/>
    </row>
    <row r="506" spans="1:2">
      <c r="A506" s="638"/>
      <c r="B506" s="638"/>
    </row>
    <row r="507" spans="1:2">
      <c r="A507" s="638"/>
      <c r="B507" s="638"/>
    </row>
    <row r="508" spans="1:2">
      <c r="A508" s="638"/>
      <c r="B508" s="638"/>
    </row>
    <row r="509" spans="1:2">
      <c r="A509" s="638"/>
      <c r="B509" s="638"/>
    </row>
    <row r="510" spans="1:2">
      <c r="A510" s="638"/>
      <c r="B510" s="638"/>
    </row>
    <row r="511" spans="1:2">
      <c r="A511" s="638"/>
      <c r="B511" s="638"/>
    </row>
    <row r="512" spans="1:2">
      <c r="A512" s="638"/>
      <c r="B512" s="638"/>
    </row>
    <row r="513" spans="1:2">
      <c r="A513" s="638"/>
      <c r="B513" s="638"/>
    </row>
    <row r="514" spans="1:2">
      <c r="A514" s="638"/>
      <c r="B514" s="638"/>
    </row>
    <row r="515" spans="1:2">
      <c r="A515" s="638"/>
      <c r="B515" s="638"/>
    </row>
    <row r="516" spans="1:2">
      <c r="A516" s="638"/>
      <c r="B516" s="638"/>
    </row>
    <row r="517" spans="1:2">
      <c r="A517" s="638"/>
      <c r="B517" s="638"/>
    </row>
    <row r="518" spans="1:2">
      <c r="A518" s="638"/>
      <c r="B518" s="638"/>
    </row>
    <row r="519" spans="1:2">
      <c r="A519" s="638"/>
      <c r="B519" s="638"/>
    </row>
    <row r="520" spans="1:2">
      <c r="A520" s="638"/>
      <c r="B520" s="638"/>
    </row>
    <row r="521" spans="1:2">
      <c r="A521" s="638"/>
      <c r="B521" s="638"/>
    </row>
    <row r="522" spans="1:2">
      <c r="A522" s="638"/>
      <c r="B522" s="638"/>
    </row>
    <row r="523" spans="1:2">
      <c r="A523" s="638"/>
      <c r="B523" s="638"/>
    </row>
    <row r="524" spans="1:2">
      <c r="A524" s="638"/>
      <c r="B524" s="638"/>
    </row>
    <row r="525" spans="1:2">
      <c r="A525" s="638"/>
      <c r="B525" s="638"/>
    </row>
    <row r="526" spans="1:2">
      <c r="A526" s="638"/>
      <c r="B526" s="638"/>
    </row>
    <row r="527" spans="1:2">
      <c r="A527" s="638"/>
      <c r="B527" s="638"/>
    </row>
    <row r="528" spans="1:2">
      <c r="A528" s="638"/>
      <c r="B528" s="638"/>
    </row>
    <row r="529" spans="1:2">
      <c r="A529" s="638"/>
      <c r="B529" s="638"/>
    </row>
    <row r="530" spans="1:2">
      <c r="A530" s="638"/>
      <c r="B530" s="638"/>
    </row>
    <row r="531" spans="1:2">
      <c r="A531" s="638"/>
      <c r="B531" s="638"/>
    </row>
    <row r="532" spans="1:2">
      <c r="A532" s="638"/>
      <c r="B532" s="638"/>
    </row>
    <row r="533" spans="1:2">
      <c r="A533" s="638"/>
      <c r="B533" s="638"/>
    </row>
    <row r="534" spans="1:2">
      <c r="A534" s="638"/>
      <c r="B534" s="638"/>
    </row>
    <row r="535" spans="1:2">
      <c r="A535" s="638"/>
      <c r="B535" s="638"/>
    </row>
    <row r="536" spans="1:2">
      <c r="A536" s="638"/>
      <c r="B536" s="638"/>
    </row>
    <row r="537" spans="1:2">
      <c r="A537" s="638"/>
      <c r="B537" s="638"/>
    </row>
    <row r="538" spans="1:2">
      <c r="A538" s="638"/>
      <c r="B538" s="638"/>
    </row>
    <row r="539" spans="1:2">
      <c r="A539" s="638"/>
      <c r="B539" s="638"/>
    </row>
    <row r="540" spans="1:2">
      <c r="A540" s="638"/>
      <c r="B540" s="638"/>
    </row>
    <row r="541" spans="1:2">
      <c r="A541" s="638"/>
      <c r="B541" s="638"/>
    </row>
    <row r="542" spans="1:2">
      <c r="A542" s="638"/>
      <c r="B542" s="638"/>
    </row>
    <row r="543" spans="1:2">
      <c r="A543" s="638"/>
      <c r="B543" s="638"/>
    </row>
    <row r="544" spans="1:2">
      <c r="A544" s="638"/>
      <c r="B544" s="638"/>
    </row>
    <row r="545" spans="1:2">
      <c r="A545" s="638"/>
      <c r="B545" s="638"/>
    </row>
    <row r="546" spans="1:2">
      <c r="A546" s="638"/>
      <c r="B546" s="638"/>
    </row>
    <row r="547" spans="1:2">
      <c r="A547" s="638"/>
      <c r="B547" s="638"/>
    </row>
    <row r="548" spans="1:2">
      <c r="A548" s="638"/>
      <c r="B548" s="638"/>
    </row>
    <row r="549" spans="1:2">
      <c r="A549" s="638"/>
      <c r="B549" s="638"/>
    </row>
    <row r="550" spans="1:2">
      <c r="A550" s="638"/>
      <c r="B550" s="638"/>
    </row>
    <row r="551" spans="1:2">
      <c r="A551" s="638"/>
      <c r="B551" s="638"/>
    </row>
    <row r="552" spans="1:2">
      <c r="A552" s="638"/>
      <c r="B552" s="638"/>
    </row>
    <row r="553" spans="1:2">
      <c r="A553" s="638"/>
      <c r="B553" s="638"/>
    </row>
    <row r="554" spans="1:2">
      <c r="A554" s="638"/>
      <c r="B554" s="638"/>
    </row>
    <row r="555" spans="1:2">
      <c r="A555" s="638"/>
      <c r="B555" s="638"/>
    </row>
    <row r="556" spans="1:2">
      <c r="A556" s="638"/>
      <c r="B556" s="638"/>
    </row>
    <row r="557" spans="1:2">
      <c r="A557" s="638"/>
      <c r="B557" s="638"/>
    </row>
    <row r="558" spans="1:2">
      <c r="A558" s="638"/>
      <c r="B558" s="638"/>
    </row>
    <row r="559" spans="1:2">
      <c r="A559" s="638"/>
      <c r="B559" s="638"/>
    </row>
    <row r="560" spans="1:2">
      <c r="A560" s="638"/>
      <c r="B560" s="638"/>
    </row>
    <row r="561" spans="1:2">
      <c r="A561" s="638"/>
      <c r="B561" s="638"/>
    </row>
    <row r="562" spans="1:2">
      <c r="A562" s="638"/>
      <c r="B562" s="638"/>
    </row>
    <row r="563" spans="1:2">
      <c r="A563" s="638"/>
      <c r="B563" s="638"/>
    </row>
    <row r="564" spans="1:2">
      <c r="A564" s="638"/>
      <c r="B564" s="638"/>
    </row>
    <row r="565" spans="1:2">
      <c r="A565" s="638"/>
      <c r="B565" s="638"/>
    </row>
    <row r="566" spans="1:2">
      <c r="A566" s="638"/>
      <c r="B566" s="638"/>
    </row>
    <row r="567" spans="1:2">
      <c r="A567" s="638"/>
      <c r="B567" s="638"/>
    </row>
    <row r="568" spans="1:2">
      <c r="A568" s="638"/>
      <c r="B568" s="638"/>
    </row>
    <row r="569" spans="1:2">
      <c r="A569" s="638"/>
      <c r="B569" s="638"/>
    </row>
    <row r="570" spans="1:2">
      <c r="A570" s="638"/>
      <c r="B570" s="638"/>
    </row>
    <row r="571" spans="1:2">
      <c r="A571" s="638"/>
      <c r="B571" s="638"/>
    </row>
    <row r="572" spans="1:2">
      <c r="A572" s="638"/>
      <c r="B572" s="638"/>
    </row>
    <row r="573" spans="1:2">
      <c r="A573" s="638"/>
      <c r="B573" s="638"/>
    </row>
    <row r="574" spans="1:2">
      <c r="A574" s="638"/>
      <c r="B574" s="638"/>
    </row>
    <row r="575" spans="1:2">
      <c r="A575" s="638"/>
      <c r="B575" s="638"/>
    </row>
    <row r="576" spans="1:2">
      <c r="A576" s="638"/>
      <c r="B576" s="638"/>
    </row>
    <row r="577" spans="1:2">
      <c r="A577" s="638"/>
      <c r="B577" s="638"/>
    </row>
    <row r="578" spans="1:2">
      <c r="A578" s="638"/>
      <c r="B578" s="638"/>
    </row>
    <row r="579" spans="1:2">
      <c r="A579" s="638"/>
      <c r="B579" s="638"/>
    </row>
    <row r="580" spans="1:2">
      <c r="A580" s="638"/>
      <c r="B580" s="638"/>
    </row>
    <row r="581" spans="1:2">
      <c r="A581" s="638"/>
      <c r="B581" s="638"/>
    </row>
    <row r="582" spans="1:2">
      <c r="A582" s="638"/>
      <c r="B582" s="638"/>
    </row>
    <row r="583" spans="1:2">
      <c r="A583" s="638"/>
      <c r="B583" s="638"/>
    </row>
    <row r="584" spans="1:2">
      <c r="A584" s="638"/>
      <c r="B584" s="638"/>
    </row>
    <row r="585" spans="1:2">
      <c r="A585" s="638"/>
      <c r="B585" s="638"/>
    </row>
    <row r="586" spans="1:2">
      <c r="A586" s="638"/>
      <c r="B586" s="638"/>
    </row>
    <row r="587" spans="1:2">
      <c r="A587" s="638"/>
      <c r="B587" s="638"/>
    </row>
    <row r="588" spans="1:2">
      <c r="A588" s="638"/>
      <c r="B588" s="638"/>
    </row>
    <row r="589" spans="1:2">
      <c r="A589" s="638"/>
      <c r="B589" s="638"/>
    </row>
    <row r="590" spans="1:2">
      <c r="A590" s="638"/>
      <c r="B590" s="638"/>
    </row>
    <row r="591" spans="1:2">
      <c r="A591" s="638"/>
      <c r="B591" s="638"/>
    </row>
    <row r="592" spans="1:2">
      <c r="A592" s="638"/>
      <c r="B592" s="638"/>
    </row>
    <row r="593" spans="1:2">
      <c r="A593" s="638"/>
      <c r="B593" s="638"/>
    </row>
    <row r="594" spans="1:2">
      <c r="A594" s="638"/>
      <c r="B594" s="638"/>
    </row>
    <row r="595" spans="1:2">
      <c r="A595" s="638"/>
      <c r="B595" s="638"/>
    </row>
    <row r="596" spans="1:2">
      <c r="A596" s="638"/>
      <c r="B596" s="638"/>
    </row>
    <row r="597" spans="1:2">
      <c r="A597" s="638"/>
      <c r="B597" s="638"/>
    </row>
    <row r="598" spans="1:2">
      <c r="A598" s="638"/>
      <c r="B598" s="638"/>
    </row>
    <row r="599" spans="1:2">
      <c r="A599" s="638"/>
      <c r="B599" s="638"/>
    </row>
    <row r="600" spans="1:2">
      <c r="A600" s="638"/>
      <c r="B600" s="638"/>
    </row>
    <row r="601" spans="1:2">
      <c r="A601" s="638"/>
      <c r="B601" s="638"/>
    </row>
    <row r="602" spans="1:2">
      <c r="A602" s="638"/>
      <c r="B602" s="638"/>
    </row>
    <row r="603" spans="1:2">
      <c r="A603" s="638"/>
      <c r="B603" s="638"/>
    </row>
    <row r="604" spans="1:2">
      <c r="A604" s="638"/>
      <c r="B604" s="638"/>
    </row>
    <row r="605" spans="1:2">
      <c r="A605" s="638"/>
      <c r="B605" s="638"/>
    </row>
    <row r="606" spans="1:2">
      <c r="A606" s="638"/>
      <c r="B606" s="638"/>
    </row>
    <row r="607" spans="1:2">
      <c r="A607" s="638"/>
      <c r="B607" s="638"/>
    </row>
    <row r="608" spans="1:2">
      <c r="A608" s="638"/>
      <c r="B608" s="638"/>
    </row>
    <row r="609" spans="1:2">
      <c r="A609" s="638"/>
      <c r="B609" s="638"/>
    </row>
    <row r="610" spans="1:2">
      <c r="A610" s="638"/>
      <c r="B610" s="638"/>
    </row>
    <row r="611" spans="1:2">
      <c r="A611" s="638"/>
      <c r="B611" s="638"/>
    </row>
    <row r="612" spans="1:2">
      <c r="A612" s="638"/>
      <c r="B612" s="638"/>
    </row>
    <row r="613" spans="1:2">
      <c r="A613" s="638"/>
      <c r="B613" s="638"/>
    </row>
    <row r="614" spans="1:2">
      <c r="A614" s="638"/>
      <c r="B614" s="638"/>
    </row>
    <row r="615" spans="1:2">
      <c r="A615" s="638"/>
      <c r="B615" s="638"/>
    </row>
    <row r="616" spans="1:2">
      <c r="A616" s="638"/>
      <c r="B616" s="638"/>
    </row>
    <row r="617" spans="1:2">
      <c r="A617" s="638"/>
      <c r="B617" s="638"/>
    </row>
    <row r="618" spans="1:2">
      <c r="A618" s="638"/>
      <c r="B618" s="638"/>
    </row>
    <row r="619" spans="1:2">
      <c r="A619" s="638"/>
      <c r="B619" s="638"/>
    </row>
    <row r="620" spans="1:2">
      <c r="A620" s="638"/>
      <c r="B620" s="638"/>
    </row>
    <row r="621" spans="1:2">
      <c r="A621" s="638"/>
      <c r="B621" s="638"/>
    </row>
    <row r="622" spans="1:2">
      <c r="A622" s="638"/>
      <c r="B622" s="638"/>
    </row>
    <row r="623" spans="1:2">
      <c r="A623" s="638"/>
      <c r="B623" s="638"/>
    </row>
    <row r="624" spans="1:2">
      <c r="A624" s="638"/>
      <c r="B624" s="638"/>
    </row>
    <row r="625" spans="1:2">
      <c r="A625" s="638"/>
      <c r="B625" s="638"/>
    </row>
    <row r="626" spans="1:2">
      <c r="A626" s="638"/>
      <c r="B626" s="638"/>
    </row>
    <row r="627" spans="1:2">
      <c r="A627" s="638"/>
      <c r="B627" s="638"/>
    </row>
    <row r="628" spans="1:2">
      <c r="A628" s="638"/>
      <c r="B628" s="638"/>
    </row>
    <row r="629" spans="1:2">
      <c r="A629" s="638"/>
      <c r="B629" s="638"/>
    </row>
    <row r="630" spans="1:2">
      <c r="A630" s="638"/>
      <c r="B630" s="638"/>
    </row>
    <row r="631" spans="1:2">
      <c r="A631" s="638"/>
      <c r="B631" s="638"/>
    </row>
    <row r="632" spans="1:2">
      <c r="A632" s="638"/>
      <c r="B632" s="638"/>
    </row>
    <row r="633" spans="1:2">
      <c r="A633" s="638"/>
      <c r="B633" s="638"/>
    </row>
    <row r="634" spans="1:2">
      <c r="A634" s="638"/>
      <c r="B634" s="638"/>
    </row>
    <row r="635" spans="1:2">
      <c r="A635" s="638"/>
      <c r="B635" s="638"/>
    </row>
    <row r="636" spans="1:2">
      <c r="A636" s="638"/>
      <c r="B636" s="638"/>
    </row>
    <row r="637" spans="1:2">
      <c r="A637" s="638"/>
      <c r="B637" s="638"/>
    </row>
    <row r="638" spans="1:2">
      <c r="A638" s="638"/>
      <c r="B638" s="638"/>
    </row>
    <row r="639" spans="1:2">
      <c r="A639" s="638"/>
      <c r="B639" s="638"/>
    </row>
    <row r="640" spans="1:2">
      <c r="A640" s="638"/>
      <c r="B640" s="638"/>
    </row>
    <row r="641" spans="1:2">
      <c r="A641" s="638"/>
      <c r="B641" s="638"/>
    </row>
    <row r="642" spans="1:2">
      <c r="A642" s="638"/>
      <c r="B642" s="638"/>
    </row>
    <row r="643" spans="1:2">
      <c r="A643" s="638"/>
      <c r="B643" s="638"/>
    </row>
    <row r="644" spans="1:2">
      <c r="A644" s="638"/>
      <c r="B644" s="638"/>
    </row>
    <row r="645" spans="1:2">
      <c r="A645" s="638"/>
      <c r="B645" s="638"/>
    </row>
    <row r="646" spans="1:2">
      <c r="A646" s="638"/>
      <c r="B646" s="638"/>
    </row>
    <row r="647" spans="1:2">
      <c r="A647" s="638"/>
      <c r="B647" s="638"/>
    </row>
    <row r="648" spans="1:2">
      <c r="A648" s="638"/>
      <c r="B648" s="638"/>
    </row>
    <row r="649" spans="1:2">
      <c r="A649" s="638"/>
      <c r="B649" s="638"/>
    </row>
    <row r="650" spans="1:2">
      <c r="A650" s="638"/>
      <c r="B650" s="638"/>
    </row>
    <row r="651" spans="1:2">
      <c r="A651" s="638"/>
      <c r="B651" s="638"/>
    </row>
    <row r="652" spans="1:2">
      <c r="A652" s="638"/>
      <c r="B652" s="638"/>
    </row>
    <row r="653" spans="1:2">
      <c r="A653" s="638"/>
      <c r="B653" s="638"/>
    </row>
    <row r="654" spans="1:2">
      <c r="A654" s="638"/>
      <c r="B654" s="638"/>
    </row>
    <row r="655" spans="1:2">
      <c r="A655" s="638"/>
      <c r="B655" s="638"/>
    </row>
    <row r="656" spans="1:2">
      <c r="A656" s="638"/>
      <c r="B656" s="638"/>
    </row>
    <row r="657" spans="1:2">
      <c r="A657" s="638"/>
      <c r="B657" s="638"/>
    </row>
    <row r="658" spans="1:2">
      <c r="A658" s="638"/>
      <c r="B658" s="638"/>
    </row>
    <row r="659" spans="1:2">
      <c r="A659" s="638"/>
      <c r="B659" s="638"/>
    </row>
    <row r="660" spans="1:2">
      <c r="A660" s="638"/>
      <c r="B660" s="638"/>
    </row>
    <row r="661" spans="1:2">
      <c r="A661" s="638"/>
      <c r="B661" s="638"/>
    </row>
    <row r="662" spans="1:2">
      <c r="A662" s="638"/>
      <c r="B662" s="638"/>
    </row>
    <row r="663" spans="1:2">
      <c r="A663" s="638"/>
      <c r="B663" s="638"/>
    </row>
    <row r="664" spans="1:2">
      <c r="A664" s="638"/>
      <c r="B664" s="638"/>
    </row>
    <row r="665" spans="1:2">
      <c r="A665" s="638"/>
      <c r="B665" s="638"/>
    </row>
    <row r="666" spans="1:2">
      <c r="A666" s="638"/>
      <c r="B666" s="638"/>
    </row>
    <row r="667" spans="1:2">
      <c r="A667" s="638"/>
      <c r="B667" s="638"/>
    </row>
    <row r="668" spans="1:2">
      <c r="A668" s="638"/>
      <c r="B668" s="638"/>
    </row>
    <row r="669" spans="1:2">
      <c r="A669" s="638"/>
      <c r="B669" s="638"/>
    </row>
    <row r="670" spans="1:2">
      <c r="A670" s="638"/>
      <c r="B670" s="638"/>
    </row>
    <row r="671" spans="1:2">
      <c r="A671" s="638"/>
      <c r="B671" s="638"/>
    </row>
    <row r="672" spans="1:2">
      <c r="A672" s="638"/>
      <c r="B672" s="638"/>
    </row>
    <row r="673" spans="1:2">
      <c r="A673" s="638"/>
      <c r="B673" s="638"/>
    </row>
    <row r="674" spans="1:2">
      <c r="A674" s="638"/>
      <c r="B674" s="638"/>
    </row>
    <row r="675" spans="1:2">
      <c r="A675" s="638"/>
      <c r="B675" s="638"/>
    </row>
    <row r="676" spans="1:2">
      <c r="A676" s="638"/>
      <c r="B676" s="638"/>
    </row>
    <row r="677" spans="1:2">
      <c r="A677" s="638"/>
      <c r="B677" s="638"/>
    </row>
    <row r="678" spans="1:2">
      <c r="A678" s="638"/>
      <c r="B678" s="638"/>
    </row>
    <row r="679" spans="1:2">
      <c r="A679" s="638"/>
      <c r="B679" s="638"/>
    </row>
    <row r="680" spans="1:2">
      <c r="A680" s="638"/>
      <c r="B680" s="638"/>
    </row>
    <row r="681" spans="1:2">
      <c r="A681" s="638"/>
      <c r="B681" s="638"/>
    </row>
    <row r="682" spans="1:2">
      <c r="A682" s="638"/>
      <c r="B682" s="638"/>
    </row>
    <row r="683" spans="1:2">
      <c r="A683" s="638"/>
      <c r="B683" s="638"/>
    </row>
    <row r="684" spans="1:2">
      <c r="A684" s="638"/>
      <c r="B684" s="638"/>
    </row>
    <row r="685" spans="1:2">
      <c r="A685" s="638"/>
      <c r="B685" s="638"/>
    </row>
    <row r="686" spans="1:2">
      <c r="A686" s="638"/>
      <c r="B686" s="638"/>
    </row>
    <row r="687" spans="1:2">
      <c r="A687" s="638"/>
      <c r="B687" s="638"/>
    </row>
    <row r="688" spans="1:2">
      <c r="A688" s="638"/>
      <c r="B688" s="638"/>
    </row>
    <row r="689" spans="1:2">
      <c r="A689" s="638"/>
      <c r="B689" s="638"/>
    </row>
    <row r="690" spans="1:2">
      <c r="A690" s="638"/>
      <c r="B690" s="638"/>
    </row>
    <row r="691" spans="1:2">
      <c r="A691" s="638"/>
      <c r="B691" s="638"/>
    </row>
    <row r="692" spans="1:2">
      <c r="A692" s="638"/>
      <c r="B692" s="638"/>
    </row>
    <row r="693" spans="1:2">
      <c r="A693" s="638"/>
      <c r="B693" s="638"/>
    </row>
    <row r="694" spans="1:2">
      <c r="A694" s="638"/>
      <c r="B694" s="638"/>
    </row>
    <row r="695" spans="1:2">
      <c r="A695" s="638"/>
      <c r="B695" s="638"/>
    </row>
    <row r="696" spans="1:2">
      <c r="A696" s="638"/>
      <c r="B696" s="638"/>
    </row>
    <row r="697" spans="1:2">
      <c r="A697" s="638"/>
      <c r="B697" s="638"/>
    </row>
    <row r="698" spans="1:2">
      <c r="A698" s="638"/>
      <c r="B698" s="638"/>
    </row>
    <row r="699" spans="1:2">
      <c r="A699" s="638"/>
      <c r="B699" s="638"/>
    </row>
    <row r="700" spans="1:2">
      <c r="A700" s="638"/>
      <c r="B700" s="638"/>
    </row>
    <row r="701" spans="1:2">
      <c r="A701" s="638"/>
      <c r="B701" s="638"/>
    </row>
    <row r="702" spans="1:2">
      <c r="A702" s="638"/>
      <c r="B702" s="638"/>
    </row>
    <row r="703" spans="1:2">
      <c r="A703" s="638"/>
      <c r="B703" s="638"/>
    </row>
    <row r="704" spans="1:2">
      <c r="A704" s="638"/>
      <c r="B704" s="638"/>
    </row>
    <row r="705" spans="1:2">
      <c r="A705" s="638"/>
      <c r="B705" s="638"/>
    </row>
    <row r="706" spans="1:2">
      <c r="A706" s="638"/>
      <c r="B706" s="638"/>
    </row>
    <row r="707" spans="1:2">
      <c r="A707" s="638"/>
      <c r="B707" s="638"/>
    </row>
    <row r="708" spans="1:2">
      <c r="A708" s="638"/>
      <c r="B708" s="638"/>
    </row>
    <row r="709" spans="1:2">
      <c r="A709" s="638"/>
      <c r="B709" s="638"/>
    </row>
    <row r="710" spans="1:2">
      <c r="A710" s="638"/>
      <c r="B710" s="638"/>
    </row>
    <row r="711" spans="1:2">
      <c r="A711" s="638"/>
      <c r="B711" s="638"/>
    </row>
    <row r="712" spans="1:2">
      <c r="A712" s="638"/>
      <c r="B712" s="638"/>
    </row>
    <row r="713" spans="1:2">
      <c r="A713" s="638"/>
      <c r="B713" s="638"/>
    </row>
    <row r="714" spans="1:2">
      <c r="A714" s="638"/>
      <c r="B714" s="638"/>
    </row>
    <row r="715" spans="1:2">
      <c r="A715" s="638"/>
      <c r="B715" s="638"/>
    </row>
    <row r="716" spans="1:2">
      <c r="A716" s="638"/>
      <c r="B716" s="638"/>
    </row>
    <row r="717" spans="1:2">
      <c r="A717" s="638"/>
      <c r="B717" s="638"/>
    </row>
    <row r="718" spans="1:2">
      <c r="A718" s="638"/>
      <c r="B718" s="638"/>
    </row>
    <row r="719" spans="1:2">
      <c r="A719" s="638"/>
      <c r="B719" s="638"/>
    </row>
    <row r="720" spans="1:2">
      <c r="A720" s="638"/>
      <c r="B720" s="638"/>
    </row>
    <row r="721" spans="1:2">
      <c r="A721" s="638"/>
      <c r="B721" s="638"/>
    </row>
    <row r="722" spans="1:2">
      <c r="A722" s="638"/>
      <c r="B722" s="638"/>
    </row>
    <row r="723" spans="1:2">
      <c r="A723" s="638"/>
      <c r="B723" s="638"/>
    </row>
    <row r="724" spans="1:2">
      <c r="A724" s="638"/>
      <c r="B724" s="638"/>
    </row>
    <row r="725" spans="1:2">
      <c r="A725" s="638"/>
      <c r="B725" s="638"/>
    </row>
    <row r="726" spans="1:2">
      <c r="A726" s="638"/>
      <c r="B726" s="638"/>
    </row>
    <row r="727" spans="1:2">
      <c r="A727" s="638"/>
      <c r="B727" s="638"/>
    </row>
    <row r="728" spans="1:2">
      <c r="A728" s="638"/>
      <c r="B728" s="638"/>
    </row>
    <row r="729" spans="1:2">
      <c r="A729" s="638"/>
      <c r="B729" s="638"/>
    </row>
    <row r="730" spans="1:2">
      <c r="A730" s="638"/>
      <c r="B730" s="638"/>
    </row>
    <row r="731" spans="1:2">
      <c r="A731" s="638"/>
      <c r="B731" s="638"/>
    </row>
    <row r="732" spans="1:2">
      <c r="A732" s="638"/>
      <c r="B732" s="638"/>
    </row>
    <row r="733" spans="1:2">
      <c r="A733" s="638"/>
      <c r="B733" s="638"/>
    </row>
    <row r="734" spans="1:2">
      <c r="A734" s="638"/>
      <c r="B734" s="638"/>
    </row>
    <row r="735" spans="1:2">
      <c r="A735" s="638"/>
      <c r="B735" s="638"/>
    </row>
    <row r="736" spans="1:2">
      <c r="A736" s="638"/>
      <c r="B736" s="638"/>
    </row>
    <row r="737" spans="1:2">
      <c r="A737" s="638"/>
      <c r="B737" s="638"/>
    </row>
    <row r="738" spans="1:2">
      <c r="A738" s="638"/>
      <c r="B738" s="638"/>
    </row>
    <row r="739" spans="1:2">
      <c r="A739" s="638"/>
      <c r="B739" s="638"/>
    </row>
    <row r="740" spans="1:2">
      <c r="A740" s="638"/>
      <c r="B740" s="638"/>
    </row>
    <row r="741" spans="1:2">
      <c r="A741" s="638"/>
      <c r="B741" s="638"/>
    </row>
    <row r="742" spans="1:2">
      <c r="A742" s="638"/>
      <c r="B742" s="638"/>
    </row>
    <row r="743" spans="1:2">
      <c r="A743" s="638"/>
      <c r="B743" s="638"/>
    </row>
    <row r="744" spans="1:2">
      <c r="A744" s="638"/>
      <c r="B744" s="638"/>
    </row>
    <row r="745" spans="1:2">
      <c r="A745" s="638"/>
      <c r="B745" s="638"/>
    </row>
    <row r="746" spans="1:2">
      <c r="A746" s="638"/>
      <c r="B746" s="638"/>
    </row>
    <row r="747" spans="1:2">
      <c r="A747" s="638"/>
      <c r="B747" s="638"/>
    </row>
    <row r="748" spans="1:2">
      <c r="A748" s="638"/>
      <c r="B748" s="638"/>
    </row>
    <row r="749" spans="1:2">
      <c r="A749" s="638"/>
      <c r="B749" s="638"/>
    </row>
    <row r="750" spans="1:2">
      <c r="A750" s="638"/>
      <c r="B750" s="638"/>
    </row>
    <row r="751" spans="1:2">
      <c r="A751" s="638"/>
      <c r="B751" s="638"/>
    </row>
    <row r="752" spans="1:2">
      <c r="A752" s="638"/>
      <c r="B752" s="638"/>
    </row>
    <row r="753" spans="1:2">
      <c r="A753" s="638"/>
      <c r="B753" s="638"/>
    </row>
    <row r="754" spans="1:2">
      <c r="A754" s="638"/>
      <c r="B754" s="638"/>
    </row>
    <row r="755" spans="1:2">
      <c r="A755" s="638"/>
      <c r="B755" s="638"/>
    </row>
    <row r="756" spans="1:2">
      <c r="A756" s="638"/>
      <c r="B756" s="638"/>
    </row>
    <row r="757" spans="1:2">
      <c r="A757" s="638"/>
      <c r="B757" s="638"/>
    </row>
    <row r="758" spans="1:2">
      <c r="A758" s="638"/>
      <c r="B758" s="638"/>
    </row>
    <row r="759" spans="1:2">
      <c r="A759" s="638"/>
      <c r="B759" s="638"/>
    </row>
    <row r="760" spans="1:2">
      <c r="A760" s="638"/>
      <c r="B760" s="638"/>
    </row>
    <row r="761" spans="1:2">
      <c r="A761" s="638"/>
      <c r="B761" s="638"/>
    </row>
    <row r="762" spans="1:2">
      <c r="A762" s="638"/>
      <c r="B762" s="638"/>
    </row>
    <row r="763" spans="1:2">
      <c r="A763" s="638"/>
      <c r="B763" s="638"/>
    </row>
    <row r="764" spans="1:2">
      <c r="A764" s="638"/>
      <c r="B764" s="638"/>
    </row>
    <row r="765" spans="1:2">
      <c r="A765" s="638"/>
      <c r="B765" s="638"/>
    </row>
    <row r="766" spans="1:2">
      <c r="A766" s="638"/>
      <c r="B766" s="638"/>
    </row>
    <row r="767" spans="1:2">
      <c r="A767" s="638"/>
      <c r="B767" s="638"/>
    </row>
    <row r="768" spans="1:2">
      <c r="A768" s="638"/>
      <c r="B768" s="638"/>
    </row>
    <row r="769" spans="1:2">
      <c r="A769" s="638"/>
      <c r="B769" s="638"/>
    </row>
    <row r="770" spans="1:2">
      <c r="A770" s="638"/>
      <c r="B770" s="638"/>
    </row>
    <row r="771" spans="1:2">
      <c r="A771" s="638"/>
      <c r="B771" s="638"/>
    </row>
    <row r="772" spans="1:2">
      <c r="A772" s="638"/>
      <c r="B772" s="638"/>
    </row>
    <row r="773" spans="1:2">
      <c r="A773" s="638"/>
      <c r="B773" s="638"/>
    </row>
    <row r="774" spans="1:2">
      <c r="A774" s="638"/>
      <c r="B774" s="638"/>
    </row>
    <row r="775" spans="1:2">
      <c r="A775" s="638"/>
      <c r="B775" s="638"/>
    </row>
    <row r="776" spans="1:2">
      <c r="A776" s="638"/>
      <c r="B776" s="638"/>
    </row>
    <row r="777" spans="1:2">
      <c r="A777" s="638"/>
      <c r="B777" s="638"/>
    </row>
    <row r="778" spans="1:2">
      <c r="A778" s="638"/>
      <c r="B778" s="638"/>
    </row>
    <row r="779" spans="1:2">
      <c r="A779" s="638"/>
      <c r="B779" s="638"/>
    </row>
    <row r="780" spans="1:2">
      <c r="A780" s="638"/>
      <c r="B780" s="638"/>
    </row>
    <row r="781" spans="1:2">
      <c r="A781" s="638"/>
      <c r="B781" s="638"/>
    </row>
    <row r="782" spans="1:2">
      <c r="A782" s="638"/>
      <c r="B782" s="638"/>
    </row>
    <row r="783" spans="1:2">
      <c r="A783" s="638"/>
      <c r="B783" s="638"/>
    </row>
    <row r="784" spans="1:2">
      <c r="A784" s="638"/>
      <c r="B784" s="638"/>
    </row>
    <row r="785" spans="1:2">
      <c r="A785" s="638"/>
      <c r="B785" s="638"/>
    </row>
    <row r="786" spans="1:2">
      <c r="A786" s="638"/>
      <c r="B786" s="638"/>
    </row>
    <row r="787" spans="1:2">
      <c r="A787" s="638"/>
      <c r="B787" s="638"/>
    </row>
    <row r="788" spans="1:2">
      <c r="A788" s="638"/>
      <c r="B788" s="638"/>
    </row>
    <row r="789" spans="1:2">
      <c r="A789" s="638"/>
      <c r="B789" s="638"/>
    </row>
    <row r="790" spans="1:2">
      <c r="A790" s="638"/>
      <c r="B790" s="638"/>
    </row>
    <row r="791" spans="1:2">
      <c r="A791" s="638"/>
      <c r="B791" s="638"/>
    </row>
    <row r="792" spans="1:2">
      <c r="A792" s="638"/>
      <c r="B792" s="638"/>
    </row>
    <row r="793" spans="1:2">
      <c r="A793" s="638"/>
      <c r="B793" s="638"/>
    </row>
    <row r="794" spans="1:2">
      <c r="A794" s="638"/>
      <c r="B794" s="638"/>
    </row>
    <row r="795" spans="1:2">
      <c r="A795" s="638"/>
      <c r="B795" s="638"/>
    </row>
    <row r="796" spans="1:2">
      <c r="A796" s="638"/>
      <c r="B796" s="638"/>
    </row>
    <row r="797" spans="1:2">
      <c r="A797" s="638"/>
      <c r="B797" s="638"/>
    </row>
    <row r="798" spans="1:2">
      <c r="A798" s="638"/>
      <c r="B798" s="638"/>
    </row>
    <row r="799" spans="1:2">
      <c r="A799" s="638"/>
      <c r="B799" s="638"/>
    </row>
    <row r="800" spans="1:2">
      <c r="A800" s="638"/>
      <c r="B800" s="638"/>
    </row>
    <row r="801" spans="1:2">
      <c r="A801" s="638"/>
      <c r="B801" s="638"/>
    </row>
    <row r="802" spans="1:2">
      <c r="A802" s="638"/>
      <c r="B802" s="638"/>
    </row>
    <row r="803" spans="1:2">
      <c r="A803" s="638"/>
      <c r="B803" s="638"/>
    </row>
    <row r="804" spans="1:2">
      <c r="A804" s="638"/>
      <c r="B804" s="638"/>
    </row>
    <row r="805" spans="1:2">
      <c r="A805" s="638"/>
      <c r="B805" s="638"/>
    </row>
    <row r="806" spans="1:2">
      <c r="A806" s="638"/>
      <c r="B806" s="638"/>
    </row>
    <row r="807" spans="1:2">
      <c r="A807" s="638"/>
      <c r="B807" s="638"/>
    </row>
    <row r="808" spans="1:2">
      <c r="A808" s="638"/>
      <c r="B808" s="638"/>
    </row>
    <row r="809" spans="1:2">
      <c r="A809" s="638"/>
      <c r="B809" s="638"/>
    </row>
    <row r="810" spans="1:2">
      <c r="A810" s="638"/>
      <c r="B810" s="638"/>
    </row>
    <row r="811" spans="1:2">
      <c r="A811" s="638"/>
      <c r="B811" s="638"/>
    </row>
    <row r="812" spans="1:2">
      <c r="A812" s="638"/>
      <c r="B812" s="638"/>
    </row>
    <row r="813" spans="1:2">
      <c r="A813" s="638"/>
      <c r="B813" s="638"/>
    </row>
    <row r="814" spans="1:2">
      <c r="A814" s="638"/>
      <c r="B814" s="638"/>
    </row>
    <row r="815" spans="1:2">
      <c r="A815" s="638"/>
      <c r="B815" s="638"/>
    </row>
    <row r="816" spans="1:2">
      <c r="A816" s="638"/>
      <c r="B816" s="638"/>
    </row>
    <row r="817" spans="1:2">
      <c r="A817" s="638"/>
      <c r="B817" s="638"/>
    </row>
    <row r="818" spans="1:2">
      <c r="A818" s="638"/>
      <c r="B818" s="638"/>
    </row>
    <row r="819" spans="1:2">
      <c r="A819" s="638"/>
      <c r="B819" s="638"/>
    </row>
    <row r="820" spans="1:2">
      <c r="A820" s="638"/>
      <c r="B820" s="638"/>
    </row>
    <row r="821" spans="1:2">
      <c r="A821" s="638"/>
      <c r="B821" s="638"/>
    </row>
    <row r="822" spans="1:2">
      <c r="A822" s="638"/>
      <c r="B822" s="638"/>
    </row>
    <row r="823" spans="1:2">
      <c r="A823" s="638"/>
      <c r="B823" s="638"/>
    </row>
    <row r="824" spans="1:2">
      <c r="A824" s="638"/>
      <c r="B824" s="638"/>
    </row>
    <row r="825" spans="1:2">
      <c r="A825" s="638"/>
      <c r="B825" s="638"/>
    </row>
    <row r="826" spans="1:2">
      <c r="A826" s="638"/>
      <c r="B826" s="638"/>
    </row>
    <row r="827" spans="1:2">
      <c r="A827" s="638"/>
      <c r="B827" s="638"/>
    </row>
    <row r="828" spans="1:2">
      <c r="A828" s="638"/>
      <c r="B828" s="638"/>
    </row>
    <row r="829" spans="1:2">
      <c r="A829" s="638"/>
      <c r="B829" s="638"/>
    </row>
    <row r="830" spans="1:2">
      <c r="A830" s="638"/>
      <c r="B830" s="638"/>
    </row>
    <row r="831" spans="1:2">
      <c r="A831" s="638"/>
      <c r="B831" s="638"/>
    </row>
    <row r="832" spans="1:2">
      <c r="A832" s="638"/>
      <c r="B832" s="638"/>
    </row>
    <row r="833" spans="1:2">
      <c r="A833" s="638"/>
      <c r="B833" s="638"/>
    </row>
    <row r="834" spans="1:2">
      <c r="A834" s="638"/>
      <c r="B834" s="638"/>
    </row>
    <row r="835" spans="1:2">
      <c r="A835" s="638"/>
      <c r="B835" s="638"/>
    </row>
    <row r="836" spans="1:2">
      <c r="A836" s="638"/>
      <c r="B836" s="638"/>
    </row>
    <row r="837" spans="1:2">
      <c r="A837" s="638"/>
      <c r="B837" s="638"/>
    </row>
    <row r="838" spans="1:2">
      <c r="A838" s="638"/>
      <c r="B838" s="638"/>
    </row>
    <row r="839" spans="1:2">
      <c r="A839" s="638"/>
      <c r="B839" s="638"/>
    </row>
    <row r="840" spans="1:2">
      <c r="A840" s="638"/>
      <c r="B840" s="638"/>
    </row>
    <row r="841" spans="1:2">
      <c r="A841" s="638"/>
      <c r="B841" s="638"/>
    </row>
    <row r="842" spans="1:2">
      <c r="A842" s="638"/>
      <c r="B842" s="638"/>
    </row>
    <row r="843" spans="1:2">
      <c r="A843" s="638"/>
      <c r="B843" s="638"/>
    </row>
    <row r="844" spans="1:2">
      <c r="A844" s="638"/>
      <c r="B844" s="638"/>
    </row>
    <row r="845" spans="1:2">
      <c r="A845" s="638"/>
      <c r="B845" s="638"/>
    </row>
    <row r="846" spans="1:2">
      <c r="A846" s="638"/>
      <c r="B846" s="638"/>
    </row>
    <row r="847" spans="1:2">
      <c r="A847" s="638"/>
      <c r="B847" s="638"/>
    </row>
    <row r="848" spans="1:2">
      <c r="A848" s="638"/>
      <c r="B848" s="638"/>
    </row>
    <row r="849" spans="1:2">
      <c r="A849" s="638"/>
      <c r="B849" s="638"/>
    </row>
    <row r="850" spans="1:2">
      <c r="A850" s="638"/>
      <c r="B850" s="638"/>
    </row>
    <row r="851" spans="1:2">
      <c r="A851" s="638"/>
      <c r="B851" s="638"/>
    </row>
    <row r="852" spans="1:2">
      <c r="A852" s="638"/>
      <c r="B852" s="638"/>
    </row>
    <row r="853" spans="1:2">
      <c r="A853" s="638"/>
      <c r="B853" s="638"/>
    </row>
    <row r="854" spans="1:2">
      <c r="A854" s="638"/>
      <c r="B854" s="638"/>
    </row>
    <row r="855" spans="1:2">
      <c r="A855" s="638"/>
      <c r="B855" s="638"/>
    </row>
    <row r="856" spans="1:2">
      <c r="A856" s="638"/>
      <c r="B856" s="638"/>
    </row>
    <row r="857" spans="1:2">
      <c r="A857" s="638"/>
      <c r="B857" s="638"/>
    </row>
    <row r="858" spans="1:2">
      <c r="A858" s="638"/>
      <c r="B858" s="638"/>
    </row>
    <row r="859" spans="1:2">
      <c r="A859" s="638"/>
      <c r="B859" s="638"/>
    </row>
    <row r="860" spans="1:2">
      <c r="A860" s="638"/>
      <c r="B860" s="638"/>
    </row>
    <row r="861" spans="1:2">
      <c r="A861" s="638"/>
      <c r="B861" s="638"/>
    </row>
    <row r="862" spans="1:2">
      <c r="A862" s="638"/>
      <c r="B862" s="638"/>
    </row>
    <row r="863" spans="1:2">
      <c r="A863" s="638"/>
      <c r="B863" s="638"/>
    </row>
    <row r="864" spans="1:2">
      <c r="A864" s="638"/>
      <c r="B864" s="638"/>
    </row>
    <row r="865" spans="1:2">
      <c r="A865" s="638"/>
      <c r="B865" s="638"/>
    </row>
    <row r="866" spans="1:2">
      <c r="A866" s="638"/>
      <c r="B866" s="638"/>
    </row>
    <row r="867" spans="1:2">
      <c r="A867" s="638"/>
      <c r="B867" s="638"/>
    </row>
    <row r="868" spans="1:2">
      <c r="A868" s="638"/>
      <c r="B868" s="638"/>
    </row>
    <row r="869" spans="1:2">
      <c r="A869" s="638"/>
      <c r="B869" s="638"/>
    </row>
    <row r="870" spans="1:2">
      <c r="A870" s="638"/>
      <c r="B870" s="638"/>
    </row>
    <row r="871" spans="1:2">
      <c r="A871" s="638"/>
      <c r="B871" s="638"/>
    </row>
    <row r="872" spans="1:2">
      <c r="A872" s="638"/>
      <c r="B872" s="638"/>
    </row>
    <row r="873" spans="1:2">
      <c r="A873" s="638"/>
      <c r="B873" s="638"/>
    </row>
    <row r="874" spans="1:2">
      <c r="A874" s="638"/>
      <c r="B874" s="638"/>
    </row>
    <row r="875" spans="1:2">
      <c r="A875" s="638"/>
      <c r="B875" s="638"/>
    </row>
    <row r="876" spans="1:2">
      <c r="A876" s="638"/>
      <c r="B876" s="638"/>
    </row>
    <row r="877" spans="1:2">
      <c r="A877" s="638"/>
      <c r="B877" s="638"/>
    </row>
    <row r="878" spans="1:2">
      <c r="A878" s="638"/>
      <c r="B878" s="638"/>
    </row>
    <row r="879" spans="1:2">
      <c r="A879" s="638"/>
      <c r="B879" s="638"/>
    </row>
    <row r="880" spans="1:2">
      <c r="A880" s="638"/>
      <c r="B880" s="638"/>
    </row>
    <row r="881" spans="1:2">
      <c r="A881" s="638"/>
      <c r="B881" s="638"/>
    </row>
    <row r="882" spans="1:2">
      <c r="A882" s="638"/>
      <c r="B882" s="638"/>
    </row>
    <row r="883" spans="1:2">
      <c r="A883" s="638"/>
      <c r="B883" s="638"/>
    </row>
    <row r="884" spans="1:2">
      <c r="A884" s="638"/>
      <c r="B884" s="638"/>
    </row>
    <row r="885" spans="1:2">
      <c r="A885" s="638"/>
      <c r="B885" s="638"/>
    </row>
    <row r="886" spans="1:2">
      <c r="A886" s="638"/>
      <c r="B886" s="638"/>
    </row>
    <row r="887" spans="1:2">
      <c r="A887" s="638"/>
      <c r="B887" s="638"/>
    </row>
    <row r="888" spans="1:2">
      <c r="A888" s="638"/>
      <c r="B888" s="638"/>
    </row>
    <row r="889" spans="1:2">
      <c r="A889" s="638"/>
      <c r="B889" s="638"/>
    </row>
    <row r="890" spans="1:2">
      <c r="A890" s="638"/>
      <c r="B890" s="638"/>
    </row>
    <row r="891" spans="1:2">
      <c r="A891" s="638"/>
      <c r="B891" s="638"/>
    </row>
    <row r="892" spans="1:2">
      <c r="A892" s="638"/>
      <c r="B892" s="638"/>
    </row>
    <row r="893" spans="1:2">
      <c r="A893" s="638"/>
      <c r="B893" s="638"/>
    </row>
    <row r="894" spans="1:2">
      <c r="A894" s="638"/>
      <c r="B894" s="638"/>
    </row>
    <row r="895" spans="1:2">
      <c r="A895" s="638"/>
      <c r="B895" s="638"/>
    </row>
    <row r="896" spans="1:2">
      <c r="A896" s="638"/>
      <c r="B896" s="638"/>
    </row>
    <row r="897" spans="1:2">
      <c r="A897" s="638"/>
      <c r="B897" s="638"/>
    </row>
    <row r="898" spans="1:2">
      <c r="A898" s="638"/>
      <c r="B898" s="638"/>
    </row>
    <row r="899" spans="1:2">
      <c r="A899" s="638"/>
      <c r="B899" s="638"/>
    </row>
    <row r="900" spans="1:2">
      <c r="A900" s="638"/>
      <c r="B900" s="638"/>
    </row>
    <row r="901" spans="1:2">
      <c r="A901" s="638"/>
      <c r="B901" s="638"/>
    </row>
    <row r="902" spans="1:2">
      <c r="A902" s="638"/>
      <c r="B902" s="638"/>
    </row>
    <row r="903" spans="1:2">
      <c r="A903" s="638"/>
      <c r="B903" s="638"/>
    </row>
    <row r="904" spans="1:2">
      <c r="A904" s="638"/>
      <c r="B904" s="638"/>
    </row>
    <row r="905" spans="1:2">
      <c r="A905" s="638"/>
      <c r="B905" s="638"/>
    </row>
    <row r="906" spans="1:2">
      <c r="A906" s="638"/>
      <c r="B906" s="638"/>
    </row>
    <row r="907" spans="1:2">
      <c r="A907" s="638"/>
      <c r="B907" s="638"/>
    </row>
    <row r="908" spans="1:2">
      <c r="A908" s="638"/>
      <c r="B908" s="638"/>
    </row>
    <row r="909" spans="1:2">
      <c r="A909" s="638"/>
      <c r="B909" s="638"/>
    </row>
    <row r="910" spans="1:2">
      <c r="A910" s="638"/>
      <c r="B910" s="638"/>
    </row>
    <row r="911" spans="1:2">
      <c r="A911" s="638"/>
      <c r="B911" s="638"/>
    </row>
    <row r="912" spans="1:2">
      <c r="A912" s="638"/>
      <c r="B912" s="638"/>
    </row>
    <row r="913" spans="1:2">
      <c r="A913" s="638"/>
      <c r="B913" s="638"/>
    </row>
    <row r="914" spans="1:2">
      <c r="A914" s="638"/>
      <c r="B914" s="638"/>
    </row>
    <row r="915" spans="1:2">
      <c r="A915" s="638"/>
      <c r="B915" s="638"/>
    </row>
    <row r="916" spans="1:2">
      <c r="A916" s="638"/>
      <c r="B916" s="638"/>
    </row>
    <row r="917" spans="1:2">
      <c r="A917" s="638"/>
      <c r="B917" s="638"/>
    </row>
    <row r="918" spans="1:2">
      <c r="A918" s="638"/>
      <c r="B918" s="638"/>
    </row>
    <row r="919" spans="1:2">
      <c r="A919" s="638"/>
      <c r="B919" s="638"/>
    </row>
    <row r="920" spans="1:2">
      <c r="A920" s="638"/>
      <c r="B920" s="638"/>
    </row>
    <row r="921" spans="1:2">
      <c r="A921" s="638"/>
      <c r="B921" s="638"/>
    </row>
    <row r="922" spans="1:2">
      <c r="A922" s="638"/>
      <c r="B922" s="638"/>
    </row>
    <row r="923" spans="1:2">
      <c r="A923" s="638"/>
      <c r="B923" s="638"/>
    </row>
    <row r="924" spans="1:2">
      <c r="A924" s="638"/>
      <c r="B924" s="638"/>
    </row>
    <row r="925" spans="1:2">
      <c r="A925" s="638"/>
      <c r="B925" s="638"/>
    </row>
    <row r="926" spans="1:2">
      <c r="A926" s="638"/>
      <c r="B926" s="638"/>
    </row>
    <row r="927" spans="1:2">
      <c r="A927" s="638"/>
      <c r="B927" s="638"/>
    </row>
    <row r="928" spans="1:2">
      <c r="A928" s="638"/>
      <c r="B928" s="638"/>
    </row>
    <row r="929" spans="1:2">
      <c r="A929" s="638"/>
      <c r="B929" s="638"/>
    </row>
    <row r="930" spans="1:2">
      <c r="A930" s="638"/>
      <c r="B930" s="638"/>
    </row>
    <row r="931" spans="1:2">
      <c r="A931" s="638"/>
      <c r="B931" s="638"/>
    </row>
    <row r="932" spans="1:2">
      <c r="A932" s="638"/>
      <c r="B932" s="638"/>
    </row>
    <row r="933" spans="1:2">
      <c r="A933" s="638"/>
      <c r="B933" s="638"/>
    </row>
    <row r="934" spans="1:2">
      <c r="A934" s="638"/>
      <c r="B934" s="638"/>
    </row>
    <row r="935" spans="1:2">
      <c r="A935" s="638"/>
      <c r="B935" s="638"/>
    </row>
    <row r="936" spans="1:2">
      <c r="A936" s="638"/>
      <c r="B936" s="638"/>
    </row>
    <row r="937" spans="1:2">
      <c r="A937" s="638"/>
      <c r="B937" s="638"/>
    </row>
    <row r="938" spans="1:2">
      <c r="A938" s="638"/>
      <c r="B938" s="638"/>
    </row>
    <row r="939" spans="1:2">
      <c r="A939" s="638"/>
      <c r="B939" s="638"/>
    </row>
    <row r="940" spans="1:2">
      <c r="A940" s="638"/>
      <c r="B940" s="638"/>
    </row>
    <row r="941" spans="1:2">
      <c r="A941" s="638"/>
      <c r="B941" s="638"/>
    </row>
    <row r="942" spans="1:2">
      <c r="A942" s="638"/>
      <c r="B942" s="638"/>
    </row>
    <row r="943" spans="1:2">
      <c r="A943" s="638"/>
      <c r="B943" s="638"/>
    </row>
    <row r="944" spans="1:2">
      <c r="A944" s="638"/>
      <c r="B944" s="638"/>
    </row>
    <row r="945" spans="1:2">
      <c r="A945" s="638"/>
      <c r="B945" s="638"/>
    </row>
    <row r="946" spans="1:2">
      <c r="A946" s="638"/>
      <c r="B946" s="638"/>
    </row>
    <row r="947" spans="1:2">
      <c r="A947" s="638"/>
      <c r="B947" s="638"/>
    </row>
    <row r="948" spans="1:2">
      <c r="A948" s="638"/>
      <c r="B948" s="638"/>
    </row>
    <row r="949" spans="1:2">
      <c r="A949" s="638"/>
      <c r="B949" s="638"/>
    </row>
    <row r="950" spans="1:2">
      <c r="A950" s="638"/>
      <c r="B950" s="638"/>
    </row>
    <row r="951" spans="1:2">
      <c r="A951" s="638"/>
      <c r="B951" s="638"/>
    </row>
    <row r="952" spans="1:2">
      <c r="A952" s="638"/>
      <c r="B952" s="638"/>
    </row>
    <row r="953" spans="1:2">
      <c r="A953" s="638"/>
      <c r="B953" s="638"/>
    </row>
    <row r="954" spans="1:2">
      <c r="A954" s="638"/>
      <c r="B954" s="638"/>
    </row>
    <row r="955" spans="1:2">
      <c r="A955" s="638"/>
      <c r="B955" s="638"/>
    </row>
    <row r="956" spans="1:2">
      <c r="A956" s="638"/>
      <c r="B956" s="638"/>
    </row>
    <row r="957" spans="1:2">
      <c r="A957" s="638"/>
      <c r="B957" s="638"/>
    </row>
    <row r="958" spans="1:2">
      <c r="A958" s="638"/>
      <c r="B958" s="638"/>
    </row>
    <row r="959" spans="1:2">
      <c r="A959" s="638"/>
      <c r="B959" s="638"/>
    </row>
    <row r="960" spans="1:2">
      <c r="A960" s="638"/>
      <c r="B960" s="638"/>
    </row>
    <row r="961" spans="1:2">
      <c r="A961" s="638"/>
      <c r="B961" s="638"/>
    </row>
    <row r="962" spans="1:2">
      <c r="A962" s="638"/>
      <c r="B962" s="638"/>
    </row>
    <row r="963" spans="1:2">
      <c r="A963" s="638"/>
      <c r="B963" s="638"/>
    </row>
    <row r="964" spans="1:2">
      <c r="A964" s="638"/>
      <c r="B964" s="638"/>
    </row>
    <row r="965" spans="1:2">
      <c r="A965" s="638"/>
      <c r="B965" s="638"/>
    </row>
    <row r="966" spans="1:2">
      <c r="A966" s="638"/>
      <c r="B966" s="638"/>
    </row>
    <row r="967" spans="1:2">
      <c r="A967" s="638"/>
      <c r="B967" s="638"/>
    </row>
    <row r="968" spans="1:2">
      <c r="A968" s="638"/>
      <c r="B968" s="638"/>
    </row>
    <row r="969" spans="1:2">
      <c r="A969" s="638"/>
      <c r="B969" s="638"/>
    </row>
    <row r="970" spans="1:2">
      <c r="A970" s="638"/>
      <c r="B970" s="638"/>
    </row>
    <row r="971" spans="1:2">
      <c r="A971" s="638"/>
      <c r="B971" s="638"/>
    </row>
    <row r="972" spans="1:2">
      <c r="A972" s="638"/>
      <c r="B972" s="638"/>
    </row>
    <row r="973" spans="1:2">
      <c r="A973" s="638"/>
      <c r="B973" s="638"/>
    </row>
    <row r="974" spans="1:2">
      <c r="A974" s="638"/>
      <c r="B974" s="638"/>
    </row>
    <row r="975" spans="1:2">
      <c r="A975" s="638"/>
      <c r="B975" s="638"/>
    </row>
    <row r="976" spans="1:2">
      <c r="A976" s="638"/>
      <c r="B976" s="638"/>
    </row>
    <row r="977" spans="1:2">
      <c r="A977" s="638"/>
      <c r="B977" s="638"/>
    </row>
    <row r="978" spans="1:2">
      <c r="A978" s="638"/>
      <c r="B978" s="638"/>
    </row>
    <row r="979" spans="1:2">
      <c r="A979" s="638"/>
      <c r="B979" s="638"/>
    </row>
    <row r="980" spans="1:2">
      <c r="A980" s="638"/>
      <c r="B980" s="638"/>
    </row>
    <row r="981" spans="1:2">
      <c r="A981" s="638"/>
      <c r="B981" s="638"/>
    </row>
    <row r="982" spans="1:2">
      <c r="A982" s="638"/>
      <c r="B982" s="638"/>
    </row>
    <row r="983" spans="1:2">
      <c r="A983" s="638"/>
      <c r="B983" s="638"/>
    </row>
    <row r="984" spans="1:2">
      <c r="A984" s="638"/>
      <c r="B984" s="638"/>
    </row>
    <row r="985" spans="1:2">
      <c r="A985" s="638"/>
      <c r="B985" s="638"/>
    </row>
    <row r="986" spans="1:2">
      <c r="A986" s="638"/>
      <c r="B986" s="638"/>
    </row>
    <row r="987" spans="1:2">
      <c r="A987" s="638"/>
      <c r="B987" s="638"/>
    </row>
    <row r="988" spans="1:2">
      <c r="A988" s="638"/>
      <c r="B988" s="638"/>
    </row>
    <row r="989" spans="1:2">
      <c r="A989" s="638"/>
      <c r="B989" s="638"/>
    </row>
    <row r="990" spans="1:2">
      <c r="A990" s="638"/>
      <c r="B990" s="638"/>
    </row>
    <row r="991" spans="1:2">
      <c r="A991" s="638"/>
      <c r="B991" s="638"/>
    </row>
    <row r="992" spans="1:2">
      <c r="A992" s="638"/>
      <c r="B992" s="638"/>
    </row>
    <row r="993" spans="1:2">
      <c r="A993" s="638"/>
      <c r="B993" s="638"/>
    </row>
    <row r="994" spans="1:2">
      <c r="A994" s="638"/>
      <c r="B994" s="638"/>
    </row>
    <row r="995" spans="1:2">
      <c r="A995" s="638"/>
      <c r="B995" s="638"/>
    </row>
    <row r="996" spans="1:2">
      <c r="A996" s="638"/>
      <c r="B996" s="638"/>
    </row>
    <row r="997" spans="1:2">
      <c r="A997" s="638"/>
      <c r="B997" s="638"/>
    </row>
    <row r="998" spans="1:2">
      <c r="A998" s="638"/>
      <c r="B998" s="638"/>
    </row>
    <row r="999" spans="1:2">
      <c r="A999" s="638"/>
      <c r="B999" s="638"/>
    </row>
    <row r="1000" spans="1:2">
      <c r="A1000" s="638"/>
      <c r="B1000" s="638"/>
    </row>
    <row r="1001" spans="1:2">
      <c r="A1001" s="638"/>
      <c r="B1001" s="638"/>
    </row>
    <row r="1002" spans="1:2">
      <c r="A1002" s="638"/>
      <c r="B1002" s="638"/>
    </row>
    <row r="1003" spans="1:2">
      <c r="A1003" s="638"/>
      <c r="B1003" s="638"/>
    </row>
    <row r="1004" spans="1:2">
      <c r="A1004" s="638"/>
      <c r="B1004" s="638"/>
    </row>
    <row r="1005" spans="1:2">
      <c r="A1005" s="638"/>
      <c r="B1005" s="638"/>
    </row>
    <row r="1006" spans="1:2">
      <c r="A1006" s="638"/>
      <c r="B1006" s="638"/>
    </row>
    <row r="1007" spans="1:2">
      <c r="A1007" s="638"/>
      <c r="B1007" s="638"/>
    </row>
    <row r="1008" spans="1:2">
      <c r="A1008" s="638"/>
      <c r="B1008" s="638"/>
    </row>
    <row r="1009" spans="1:2">
      <c r="A1009" s="638"/>
      <c r="B1009" s="638"/>
    </row>
    <row r="1010" spans="1:2">
      <c r="A1010" s="638"/>
      <c r="B1010" s="638"/>
    </row>
    <row r="1011" spans="1:2">
      <c r="A1011" s="638"/>
      <c r="B1011" s="638"/>
    </row>
    <row r="1012" spans="1:2">
      <c r="A1012" s="638"/>
      <c r="B1012" s="638"/>
    </row>
    <row r="1013" spans="1:2">
      <c r="A1013" s="638"/>
      <c r="B1013" s="638"/>
    </row>
    <row r="1014" spans="1:2">
      <c r="A1014" s="638"/>
      <c r="B1014" s="638"/>
    </row>
    <row r="1015" spans="1:2">
      <c r="A1015" s="638"/>
      <c r="B1015" s="638"/>
    </row>
    <row r="1016" spans="1:2">
      <c r="A1016" s="638"/>
      <c r="B1016" s="638"/>
    </row>
    <row r="1017" spans="1:2">
      <c r="A1017" s="638"/>
      <c r="B1017" s="638"/>
    </row>
    <row r="1018" spans="1:2">
      <c r="A1018" s="638"/>
      <c r="B1018" s="638"/>
    </row>
    <row r="1019" spans="1:2">
      <c r="A1019" s="638"/>
      <c r="B1019" s="638"/>
    </row>
    <row r="1020" spans="1:2">
      <c r="A1020" s="638"/>
      <c r="B1020" s="638"/>
    </row>
    <row r="1021" spans="1:2">
      <c r="A1021" s="638"/>
      <c r="B1021" s="638"/>
    </row>
    <row r="1022" spans="1:2">
      <c r="A1022" s="638"/>
      <c r="B1022" s="638"/>
    </row>
    <row r="1023" spans="1:2">
      <c r="A1023" s="638"/>
      <c r="B1023" s="638"/>
    </row>
    <row r="1024" spans="1:2">
      <c r="A1024" s="638"/>
      <c r="B1024" s="638"/>
    </row>
    <row r="1025" spans="1:2">
      <c r="A1025" s="638"/>
      <c r="B1025" s="638"/>
    </row>
    <row r="1026" spans="1:2">
      <c r="A1026" s="638"/>
      <c r="B1026" s="638"/>
    </row>
    <row r="1027" spans="1:2">
      <c r="A1027" s="638"/>
      <c r="B1027" s="638"/>
    </row>
    <row r="1028" spans="1:2">
      <c r="A1028" s="638"/>
      <c r="B1028" s="638"/>
    </row>
    <row r="1029" spans="1:2">
      <c r="A1029" s="638"/>
      <c r="B1029" s="638"/>
    </row>
    <row r="1030" spans="1:2">
      <c r="A1030" s="638"/>
      <c r="B1030" s="638"/>
    </row>
    <row r="1031" spans="1:2">
      <c r="A1031" s="638"/>
      <c r="B1031" s="638"/>
    </row>
    <row r="1032" spans="1:2">
      <c r="A1032" s="638"/>
      <c r="B1032" s="638"/>
    </row>
    <row r="1033" spans="1:2">
      <c r="A1033" s="638"/>
      <c r="B1033" s="638"/>
    </row>
    <row r="1034" spans="1:2">
      <c r="A1034" s="638"/>
      <c r="B1034" s="638"/>
    </row>
    <row r="1035" spans="1:2">
      <c r="A1035" s="638"/>
      <c r="B1035" s="638"/>
    </row>
    <row r="1036" spans="1:2">
      <c r="A1036" s="638"/>
      <c r="B1036" s="638"/>
    </row>
    <row r="1037" spans="1:2">
      <c r="A1037" s="638"/>
      <c r="B1037" s="638"/>
    </row>
    <row r="1038" spans="1:2">
      <c r="A1038" s="638"/>
      <c r="B1038" s="638"/>
    </row>
    <row r="1039" spans="1:2">
      <c r="A1039" s="638"/>
      <c r="B1039" s="638"/>
    </row>
    <row r="1040" spans="1:2">
      <c r="A1040" s="638"/>
      <c r="B1040" s="638"/>
    </row>
    <row r="1041" spans="1:2">
      <c r="A1041" s="638"/>
      <c r="B1041" s="638"/>
    </row>
    <row r="1042" spans="1:2">
      <c r="A1042" s="638"/>
      <c r="B1042" s="638"/>
    </row>
    <row r="1043" spans="1:2">
      <c r="A1043" s="638"/>
      <c r="B1043" s="638"/>
    </row>
    <row r="1044" spans="1:2">
      <c r="A1044" s="638"/>
      <c r="B1044" s="638"/>
    </row>
    <row r="1045" spans="1:2">
      <c r="A1045" s="638"/>
      <c r="B1045" s="638"/>
    </row>
    <row r="1046" spans="1:2">
      <c r="A1046" s="638"/>
      <c r="B1046" s="638"/>
    </row>
    <row r="1047" spans="1:2">
      <c r="A1047" s="638"/>
      <c r="B1047" s="638"/>
    </row>
    <row r="1048" spans="1:2">
      <c r="A1048" s="638"/>
      <c r="B1048" s="638"/>
    </row>
    <row r="1049" spans="1:2">
      <c r="A1049" s="638"/>
      <c r="B1049" s="638"/>
    </row>
    <row r="1050" spans="1:2">
      <c r="A1050" s="638"/>
      <c r="B1050" s="638"/>
    </row>
    <row r="1051" spans="1:2">
      <c r="A1051" s="638"/>
      <c r="B1051" s="638"/>
    </row>
    <row r="1052" spans="1:2">
      <c r="A1052" s="638"/>
      <c r="B1052" s="638"/>
    </row>
    <row r="1053" spans="1:2">
      <c r="A1053" s="638"/>
      <c r="B1053" s="638"/>
    </row>
    <row r="1054" spans="1:2">
      <c r="A1054" s="638"/>
      <c r="B1054" s="638"/>
    </row>
    <row r="1055" spans="1:2">
      <c r="A1055" s="638"/>
      <c r="B1055" s="638"/>
    </row>
    <row r="1056" spans="1:2">
      <c r="A1056" s="638"/>
      <c r="B1056" s="638"/>
    </row>
    <row r="1057" spans="1:2">
      <c r="A1057" s="638"/>
      <c r="B1057" s="638"/>
    </row>
    <row r="1058" spans="1:2">
      <c r="A1058" s="638"/>
      <c r="B1058" s="638"/>
    </row>
    <row r="1059" spans="1:2">
      <c r="A1059" s="638"/>
      <c r="B1059" s="638"/>
    </row>
    <row r="1060" spans="1:2">
      <c r="A1060" s="638"/>
      <c r="B1060" s="638"/>
    </row>
    <row r="1061" spans="1:2">
      <c r="A1061" s="638"/>
      <c r="B1061" s="638"/>
    </row>
    <row r="1062" spans="1:2">
      <c r="A1062" s="638"/>
      <c r="B1062" s="638"/>
    </row>
    <row r="1063" spans="1:2">
      <c r="A1063" s="638"/>
      <c r="B1063" s="638"/>
    </row>
    <row r="1064" spans="1:2">
      <c r="A1064" s="638"/>
      <c r="B1064" s="638"/>
    </row>
    <row r="1065" spans="1:2">
      <c r="A1065" s="638"/>
      <c r="B1065" s="638"/>
    </row>
    <row r="1066" spans="1:2">
      <c r="A1066" s="638"/>
      <c r="B1066" s="638"/>
    </row>
    <row r="1067" spans="1:2">
      <c r="A1067" s="638"/>
      <c r="B1067" s="638"/>
    </row>
    <row r="1068" spans="1:2">
      <c r="A1068" s="638"/>
      <c r="B1068" s="638"/>
    </row>
    <row r="1069" spans="1:2">
      <c r="A1069" s="638"/>
      <c r="B1069" s="638"/>
    </row>
    <row r="1070" spans="1:2">
      <c r="A1070" s="638"/>
      <c r="B1070" s="638"/>
    </row>
    <row r="1071" spans="1:2">
      <c r="A1071" s="638"/>
      <c r="B1071" s="638"/>
    </row>
    <row r="1072" spans="1:2">
      <c r="A1072" s="638"/>
      <c r="B1072" s="638"/>
    </row>
    <row r="1073" spans="1:2">
      <c r="A1073" s="638"/>
      <c r="B1073" s="638"/>
    </row>
    <row r="1074" spans="1:2">
      <c r="A1074" s="638"/>
      <c r="B1074" s="638"/>
    </row>
    <row r="1075" spans="1:2">
      <c r="A1075" s="638"/>
      <c r="B1075" s="638"/>
    </row>
    <row r="1076" spans="1:2">
      <c r="A1076" s="638"/>
      <c r="B1076" s="638"/>
    </row>
    <row r="1077" spans="1:2">
      <c r="A1077" s="638"/>
      <c r="B1077" s="638"/>
    </row>
    <row r="1078" spans="1:2">
      <c r="A1078" s="638"/>
      <c r="B1078" s="638"/>
    </row>
    <row r="1079" spans="1:2">
      <c r="A1079" s="638"/>
      <c r="B1079" s="638"/>
    </row>
    <row r="1080" spans="1:2">
      <c r="A1080" s="638"/>
      <c r="B1080" s="638"/>
    </row>
    <row r="1081" spans="1:2">
      <c r="A1081" s="638"/>
      <c r="B1081" s="638"/>
    </row>
    <row r="1082" spans="1:2">
      <c r="A1082" s="638"/>
      <c r="B1082" s="638"/>
    </row>
    <row r="1083" spans="1:2">
      <c r="A1083" s="638"/>
      <c r="B1083" s="638"/>
    </row>
    <row r="1084" spans="1:2">
      <c r="A1084" s="638"/>
      <c r="B1084" s="638"/>
    </row>
    <row r="1085" spans="1:2">
      <c r="A1085" s="638"/>
      <c r="B1085" s="638"/>
    </row>
    <row r="1086" spans="1:2">
      <c r="A1086" s="638"/>
      <c r="B1086" s="638"/>
    </row>
    <row r="1087" spans="1:2">
      <c r="A1087" s="638"/>
      <c r="B1087" s="638"/>
    </row>
    <row r="1088" spans="1:2">
      <c r="A1088" s="638"/>
      <c r="B1088" s="638"/>
    </row>
    <row r="1089" spans="1:2">
      <c r="A1089" s="638"/>
      <c r="B1089" s="638"/>
    </row>
    <row r="1090" spans="1:2">
      <c r="A1090" s="638"/>
      <c r="B1090" s="638"/>
    </row>
    <row r="1091" spans="1:2">
      <c r="A1091" s="638"/>
      <c r="B1091" s="638"/>
    </row>
    <row r="1092" spans="1:2">
      <c r="A1092" s="638"/>
      <c r="B1092" s="638"/>
    </row>
    <row r="1093" spans="1:2">
      <c r="A1093" s="638"/>
      <c r="B1093" s="638"/>
    </row>
    <row r="1094" spans="1:2">
      <c r="A1094" s="638"/>
      <c r="B1094" s="638"/>
    </row>
    <row r="1095" spans="1:2">
      <c r="A1095" s="638"/>
      <c r="B1095" s="638"/>
    </row>
    <row r="1096" spans="1:2">
      <c r="A1096" s="638"/>
      <c r="B1096" s="638"/>
    </row>
    <row r="1097" spans="1:2">
      <c r="A1097" s="638"/>
      <c r="B1097" s="638"/>
    </row>
    <row r="1098" spans="1:2">
      <c r="A1098" s="638"/>
      <c r="B1098" s="638"/>
    </row>
    <row r="1099" spans="1:2">
      <c r="A1099" s="638"/>
      <c r="B1099" s="638"/>
    </row>
    <row r="1100" spans="1:2">
      <c r="A1100" s="638"/>
      <c r="B1100" s="638"/>
    </row>
    <row r="1101" spans="1:2">
      <c r="A1101" s="638"/>
      <c r="B1101" s="638"/>
    </row>
    <row r="1102" spans="1:2">
      <c r="A1102" s="638"/>
      <c r="B1102" s="638"/>
    </row>
    <row r="1103" spans="1:2">
      <c r="A1103" s="638"/>
      <c r="B1103" s="638"/>
    </row>
    <row r="1104" spans="1:2">
      <c r="A1104" s="638"/>
      <c r="B1104" s="638"/>
    </row>
    <row r="1105" spans="1:2">
      <c r="A1105" s="638"/>
      <c r="B1105" s="638"/>
    </row>
    <row r="1106" spans="1:2">
      <c r="A1106" s="638"/>
      <c r="B1106" s="638"/>
    </row>
    <row r="1107" spans="1:2">
      <c r="A1107" s="638"/>
      <c r="B1107" s="638"/>
    </row>
    <row r="1108" spans="1:2">
      <c r="A1108" s="638"/>
      <c r="B1108" s="638"/>
    </row>
    <row r="1109" spans="1:2">
      <c r="A1109" s="638"/>
      <c r="B1109" s="638"/>
    </row>
    <row r="1110" spans="1:2">
      <c r="A1110" s="638"/>
      <c r="B1110" s="638"/>
    </row>
    <row r="1111" spans="1:2">
      <c r="A1111" s="638"/>
      <c r="B1111" s="638"/>
    </row>
    <row r="1112" spans="1:2">
      <c r="A1112" s="638"/>
      <c r="B1112" s="638"/>
    </row>
    <row r="1113" spans="1:2">
      <c r="A1113" s="638"/>
      <c r="B1113" s="638"/>
    </row>
    <row r="1114" spans="1:2">
      <c r="A1114" s="638"/>
      <c r="B1114" s="638"/>
    </row>
    <row r="1115" spans="1:2">
      <c r="A1115" s="638"/>
      <c r="B1115" s="638"/>
    </row>
    <row r="1116" spans="1:2">
      <c r="A1116" s="638"/>
      <c r="B1116" s="638"/>
    </row>
    <row r="1117" spans="1:2">
      <c r="A1117" s="638"/>
      <c r="B1117" s="638"/>
    </row>
    <row r="1118" spans="1:2">
      <c r="A1118" s="638"/>
      <c r="B1118" s="638"/>
    </row>
    <row r="1119" spans="1:2">
      <c r="A1119" s="638"/>
      <c r="B1119" s="638"/>
    </row>
    <row r="1120" spans="1:2">
      <c r="A1120" s="638"/>
      <c r="B1120" s="638"/>
    </row>
    <row r="1121" spans="1:2">
      <c r="A1121" s="638"/>
      <c r="B1121" s="638"/>
    </row>
    <row r="1122" spans="1:2">
      <c r="A1122" s="638"/>
      <c r="B1122" s="638"/>
    </row>
    <row r="1123" spans="1:2">
      <c r="A1123" s="638"/>
      <c r="B1123" s="638"/>
    </row>
    <row r="1124" spans="1:2">
      <c r="A1124" s="638"/>
      <c r="B1124" s="638"/>
    </row>
    <row r="1125" spans="1:2">
      <c r="A1125" s="638"/>
      <c r="B1125" s="638"/>
    </row>
    <row r="1126" spans="1:2">
      <c r="A1126" s="638"/>
      <c r="B1126" s="638"/>
    </row>
    <row r="1127" spans="1:2">
      <c r="A1127" s="638"/>
      <c r="B1127" s="638"/>
    </row>
    <row r="1128" spans="1:2">
      <c r="A1128" s="638"/>
      <c r="B1128" s="638"/>
    </row>
    <row r="1129" spans="1:2">
      <c r="A1129" s="638"/>
      <c r="B1129" s="638"/>
    </row>
    <row r="1130" spans="1:2">
      <c r="A1130" s="638"/>
      <c r="B1130" s="638"/>
    </row>
    <row r="1131" spans="1:2">
      <c r="A1131" s="638"/>
      <c r="B1131" s="638"/>
    </row>
    <row r="1132" spans="1:2">
      <c r="A1132" s="638"/>
      <c r="B1132" s="638"/>
    </row>
    <row r="1133" spans="1:2">
      <c r="A1133" s="638"/>
      <c r="B1133" s="638"/>
    </row>
    <row r="1134" spans="1:2">
      <c r="A1134" s="638"/>
      <c r="B1134" s="638"/>
    </row>
    <row r="1135" spans="1:2">
      <c r="A1135" s="638"/>
      <c r="B1135" s="638"/>
    </row>
    <row r="1136" spans="1:2">
      <c r="A1136" s="638"/>
      <c r="B1136" s="638"/>
    </row>
    <row r="1137" spans="1:2">
      <c r="A1137" s="638"/>
      <c r="B1137" s="638"/>
    </row>
    <row r="1138" spans="1:2">
      <c r="A1138" s="638"/>
      <c r="B1138" s="638"/>
    </row>
    <row r="1139" spans="1:2">
      <c r="A1139" s="638"/>
      <c r="B1139" s="638"/>
    </row>
    <row r="1140" spans="1:2">
      <c r="A1140" s="638"/>
      <c r="B1140" s="638"/>
    </row>
    <row r="1141" spans="1:2">
      <c r="A1141" s="638"/>
      <c r="B1141" s="638"/>
    </row>
    <row r="1142" spans="1:2">
      <c r="A1142" s="638"/>
      <c r="B1142" s="638"/>
    </row>
    <row r="1143" spans="1:2">
      <c r="A1143" s="638"/>
      <c r="B1143" s="638"/>
    </row>
    <row r="1144" spans="1:2">
      <c r="A1144" s="638"/>
      <c r="B1144" s="638"/>
    </row>
    <row r="1145" spans="1:2">
      <c r="A1145" s="638"/>
      <c r="B1145" s="638"/>
    </row>
    <row r="1146" spans="1:2">
      <c r="A1146" s="638"/>
      <c r="B1146" s="638"/>
    </row>
    <row r="1147" spans="1:2">
      <c r="A1147" s="638"/>
      <c r="B1147" s="638"/>
    </row>
    <row r="1148" spans="1:2">
      <c r="A1148" s="638"/>
      <c r="B1148" s="638"/>
    </row>
    <row r="1149" spans="1:2">
      <c r="A1149" s="638"/>
      <c r="B1149" s="638"/>
    </row>
    <row r="1150" spans="1:2">
      <c r="A1150" s="638"/>
      <c r="B1150" s="638"/>
    </row>
    <row r="1151" spans="1:2">
      <c r="A1151" s="638"/>
      <c r="B1151" s="638"/>
    </row>
    <row r="1152" spans="1:2">
      <c r="A1152" s="638"/>
      <c r="B1152" s="638"/>
    </row>
    <row r="1153" spans="1:2">
      <c r="A1153" s="638"/>
      <c r="B1153" s="638"/>
    </row>
    <row r="1154" spans="1:2">
      <c r="A1154" s="638"/>
      <c r="B1154" s="638"/>
    </row>
    <row r="1155" spans="1:2">
      <c r="A1155" s="638"/>
      <c r="B1155" s="638"/>
    </row>
    <row r="1156" spans="1:2">
      <c r="A1156" s="638"/>
      <c r="B1156" s="638"/>
    </row>
    <row r="1157" spans="1:2">
      <c r="A1157" s="638"/>
      <c r="B1157" s="638"/>
    </row>
    <row r="1158" spans="1:2">
      <c r="A1158" s="638"/>
      <c r="B1158" s="638"/>
    </row>
    <row r="1159" spans="1:2">
      <c r="A1159" s="638"/>
      <c r="B1159" s="638"/>
    </row>
    <row r="1160" spans="1:2">
      <c r="A1160" s="638"/>
      <c r="B1160" s="638"/>
    </row>
    <row r="1161" spans="1:2">
      <c r="A1161" s="638"/>
      <c r="B1161" s="638"/>
    </row>
    <row r="1162" spans="1:2">
      <c r="A1162" s="638"/>
      <c r="B1162" s="638"/>
    </row>
    <row r="1163" spans="1:2">
      <c r="A1163" s="638"/>
      <c r="B1163" s="638"/>
    </row>
    <row r="1164" spans="1:2">
      <c r="A1164" s="638"/>
      <c r="B1164" s="638"/>
    </row>
    <row r="1165" spans="1:2">
      <c r="A1165" s="638"/>
      <c r="B1165" s="638"/>
    </row>
    <row r="1166" spans="1:2">
      <c r="A1166" s="638"/>
      <c r="B1166" s="638"/>
    </row>
    <row r="1167" spans="1:2">
      <c r="A1167" s="638"/>
      <c r="B1167" s="638"/>
    </row>
    <row r="1168" spans="1:2">
      <c r="A1168" s="638"/>
      <c r="B1168" s="638"/>
    </row>
    <row r="1169" spans="1:2">
      <c r="A1169" s="638"/>
      <c r="B1169" s="638"/>
    </row>
    <row r="1170" spans="1:2">
      <c r="A1170" s="638"/>
      <c r="B1170" s="638"/>
    </row>
    <row r="1171" spans="1:2">
      <c r="A1171" s="638"/>
      <c r="B1171" s="638"/>
    </row>
    <row r="1172" spans="1:2">
      <c r="A1172" s="638"/>
      <c r="B1172" s="638"/>
    </row>
    <row r="1173" spans="1:2">
      <c r="A1173" s="638"/>
      <c r="B1173" s="638"/>
    </row>
    <row r="1174" spans="1:2">
      <c r="A1174" s="638"/>
      <c r="B1174" s="638"/>
    </row>
    <row r="1175" spans="1:2">
      <c r="A1175" s="638"/>
      <c r="B1175" s="638"/>
    </row>
    <row r="1176" spans="1:2">
      <c r="A1176" s="638"/>
      <c r="B1176" s="638"/>
    </row>
    <row r="1177" spans="1:2">
      <c r="A1177" s="638"/>
      <c r="B1177" s="638"/>
    </row>
    <row r="1178" spans="1:2">
      <c r="A1178" s="638"/>
      <c r="B1178" s="638"/>
    </row>
    <row r="1179" spans="1:2">
      <c r="A1179" s="638"/>
      <c r="B1179" s="638"/>
    </row>
    <row r="1180" spans="1:2">
      <c r="A1180" s="638"/>
      <c r="B1180" s="638"/>
    </row>
    <row r="1181" spans="1:2">
      <c r="A1181" s="638"/>
      <c r="B1181" s="638"/>
    </row>
    <row r="1182" spans="1:2">
      <c r="A1182" s="638"/>
      <c r="B1182" s="638"/>
    </row>
    <row r="1183" spans="1:2">
      <c r="A1183" s="638"/>
      <c r="B1183" s="638"/>
    </row>
    <row r="1184" spans="1:2">
      <c r="A1184" s="638"/>
      <c r="B1184" s="638"/>
    </row>
    <row r="1185" spans="1:2">
      <c r="A1185" s="638"/>
      <c r="B1185" s="638"/>
    </row>
    <row r="1186" spans="1:2">
      <c r="A1186" s="638"/>
      <c r="B1186" s="638"/>
    </row>
    <row r="1187" spans="1:2">
      <c r="A1187" s="638"/>
      <c r="B1187" s="638"/>
    </row>
    <row r="1188" spans="1:2">
      <c r="A1188" s="638"/>
      <c r="B1188" s="638"/>
    </row>
    <row r="1189" spans="1:2">
      <c r="A1189" s="638"/>
      <c r="B1189" s="638"/>
    </row>
    <row r="1190" spans="1:2">
      <c r="A1190" s="638"/>
      <c r="B1190" s="638"/>
    </row>
    <row r="1191" spans="1:2">
      <c r="A1191" s="638"/>
      <c r="B1191" s="638"/>
    </row>
    <row r="1192" spans="1:2">
      <c r="A1192" s="638"/>
      <c r="B1192" s="638"/>
    </row>
    <row r="1193" spans="1:2">
      <c r="A1193" s="638"/>
      <c r="B1193" s="638"/>
    </row>
    <row r="1194" spans="1:2">
      <c r="A1194" s="638"/>
      <c r="B1194" s="638"/>
    </row>
    <row r="1195" spans="1:2">
      <c r="A1195" s="638"/>
      <c r="B1195" s="638"/>
    </row>
    <row r="1196" spans="1:2">
      <c r="A1196" s="638"/>
      <c r="B1196" s="638"/>
    </row>
    <row r="1197" spans="1:2">
      <c r="A1197" s="638"/>
      <c r="B1197" s="638"/>
    </row>
    <row r="1198" spans="1:2">
      <c r="A1198" s="638"/>
      <c r="B1198" s="638"/>
    </row>
    <row r="1199" spans="1:2">
      <c r="A1199" s="638"/>
      <c r="B1199" s="638"/>
    </row>
    <row r="1200" spans="1:2">
      <c r="A1200" s="638"/>
      <c r="B1200" s="638"/>
    </row>
    <row r="1201" spans="1:2">
      <c r="A1201" s="638"/>
      <c r="B1201" s="638"/>
    </row>
    <row r="1202" spans="1:2">
      <c r="A1202" s="638"/>
      <c r="B1202" s="638"/>
    </row>
    <row r="1203" spans="1:2">
      <c r="A1203" s="638"/>
      <c r="B1203" s="638"/>
    </row>
    <row r="1204" spans="1:2">
      <c r="A1204" s="638"/>
      <c r="B1204" s="638"/>
    </row>
    <row r="1205" spans="1:2">
      <c r="A1205" s="638"/>
      <c r="B1205" s="638"/>
    </row>
    <row r="1206" spans="1:2">
      <c r="A1206" s="638"/>
      <c r="B1206" s="638"/>
    </row>
    <row r="1207" spans="1:2">
      <c r="A1207" s="638"/>
      <c r="B1207" s="638"/>
    </row>
    <row r="1208" spans="1:2">
      <c r="A1208" s="638"/>
      <c r="B1208" s="638"/>
    </row>
    <row r="1209" spans="1:2">
      <c r="A1209" s="638"/>
      <c r="B1209" s="638"/>
    </row>
    <row r="1210" spans="1:2">
      <c r="A1210" s="638"/>
      <c r="B1210" s="638"/>
    </row>
    <row r="1211" spans="1:2">
      <c r="A1211" s="638"/>
      <c r="B1211" s="638"/>
    </row>
    <row r="1212" spans="1:2">
      <c r="A1212" s="638"/>
      <c r="B1212" s="638"/>
    </row>
    <row r="1213" spans="1:2">
      <c r="A1213" s="638"/>
      <c r="B1213" s="638"/>
    </row>
    <row r="1214" spans="1:2">
      <c r="A1214" s="638"/>
      <c r="B1214" s="638"/>
    </row>
    <row r="1215" spans="1:2">
      <c r="A1215" s="638"/>
      <c r="B1215" s="638"/>
    </row>
    <row r="1216" spans="1:2">
      <c r="A1216" s="638"/>
      <c r="B1216" s="638"/>
    </row>
    <row r="1217" spans="1:2">
      <c r="A1217" s="638"/>
      <c r="B1217" s="638"/>
    </row>
    <row r="1218" spans="1:2">
      <c r="A1218" s="638"/>
      <c r="B1218" s="638"/>
    </row>
    <row r="1219" spans="1:2">
      <c r="A1219" s="638"/>
      <c r="B1219" s="638"/>
    </row>
    <row r="1220" spans="1:2">
      <c r="A1220" s="638"/>
      <c r="B1220" s="638"/>
    </row>
    <row r="1221" spans="1:2">
      <c r="A1221" s="638"/>
      <c r="B1221" s="638"/>
    </row>
    <row r="1222" spans="1:2">
      <c r="A1222" s="638"/>
      <c r="B1222" s="638"/>
    </row>
    <row r="1223" spans="1:2">
      <c r="A1223" s="638"/>
      <c r="B1223" s="638"/>
    </row>
    <row r="1224" spans="1:2">
      <c r="A1224" s="638"/>
      <c r="B1224" s="638"/>
    </row>
    <row r="1225" spans="1:2">
      <c r="A1225" s="638"/>
      <c r="B1225" s="638"/>
    </row>
    <row r="1226" spans="1:2">
      <c r="A1226" s="638"/>
      <c r="B1226" s="638"/>
    </row>
    <row r="1227" spans="1:2">
      <c r="A1227" s="638"/>
      <c r="B1227" s="638"/>
    </row>
    <row r="1228" spans="1:2">
      <c r="A1228" s="638"/>
      <c r="B1228" s="638"/>
    </row>
    <row r="1229" spans="1:2">
      <c r="A1229" s="638"/>
      <c r="B1229" s="638"/>
    </row>
    <row r="1230" spans="1:2">
      <c r="A1230" s="638"/>
      <c r="B1230" s="638"/>
    </row>
    <row r="1231" spans="1:2">
      <c r="A1231" s="638"/>
      <c r="B1231" s="638"/>
    </row>
    <row r="1232" spans="1:2">
      <c r="A1232" s="638"/>
      <c r="B1232" s="638"/>
    </row>
    <row r="1233" spans="1:2">
      <c r="A1233" s="638"/>
      <c r="B1233" s="638"/>
    </row>
    <row r="1234" spans="1:2">
      <c r="A1234" s="638"/>
      <c r="B1234" s="638"/>
    </row>
    <row r="1235" spans="1:2">
      <c r="A1235" s="638"/>
      <c r="B1235" s="638"/>
    </row>
    <row r="1236" spans="1:2">
      <c r="A1236" s="638"/>
      <c r="B1236" s="638"/>
    </row>
    <row r="1237" spans="1:2">
      <c r="A1237" s="638"/>
      <c r="B1237" s="638"/>
    </row>
    <row r="1238" spans="1:2">
      <c r="A1238" s="638"/>
      <c r="B1238" s="638"/>
    </row>
    <row r="1239" spans="1:2">
      <c r="A1239" s="638"/>
      <c r="B1239" s="638"/>
    </row>
    <row r="1240" spans="1:2">
      <c r="A1240" s="638"/>
      <c r="B1240" s="638"/>
    </row>
    <row r="1241" spans="1:2">
      <c r="A1241" s="638"/>
      <c r="B1241" s="638"/>
    </row>
    <row r="1242" spans="1:2">
      <c r="A1242" s="638"/>
      <c r="B1242" s="638"/>
    </row>
    <row r="1243" spans="1:2">
      <c r="A1243" s="638"/>
      <c r="B1243" s="638"/>
    </row>
    <row r="1244" spans="1:2">
      <c r="A1244" s="638"/>
      <c r="B1244" s="638"/>
    </row>
    <row r="1245" spans="1:2">
      <c r="A1245" s="638"/>
      <c r="B1245" s="638"/>
    </row>
    <row r="1246" spans="1:2">
      <c r="A1246" s="638"/>
      <c r="B1246" s="638"/>
    </row>
    <row r="1247" spans="1:2">
      <c r="A1247" s="638"/>
      <c r="B1247" s="638"/>
    </row>
    <row r="1248" spans="1:2">
      <c r="A1248" s="638"/>
      <c r="B1248" s="638"/>
    </row>
    <row r="1249" spans="1:2">
      <c r="A1249" s="638"/>
      <c r="B1249" s="638"/>
    </row>
    <row r="1250" spans="1:2">
      <c r="A1250" s="638"/>
      <c r="B1250" s="638"/>
    </row>
    <row r="1251" spans="1:2">
      <c r="A1251" s="638"/>
      <c r="B1251" s="638"/>
    </row>
    <row r="1252" spans="1:2">
      <c r="A1252" s="638"/>
      <c r="B1252" s="638"/>
    </row>
    <row r="1253" spans="1:2">
      <c r="A1253" s="638"/>
      <c r="B1253" s="638"/>
    </row>
    <row r="1254" spans="1:2">
      <c r="A1254" s="638"/>
      <c r="B1254" s="638"/>
    </row>
    <row r="1255" spans="1:2">
      <c r="A1255" s="638"/>
      <c r="B1255" s="638"/>
    </row>
    <row r="1256" spans="1:2">
      <c r="A1256" s="638"/>
      <c r="B1256" s="638"/>
    </row>
    <row r="1257" spans="1:2">
      <c r="A1257" s="638"/>
      <c r="B1257" s="638"/>
    </row>
    <row r="1258" spans="1:2">
      <c r="A1258" s="638"/>
      <c r="B1258" s="638"/>
    </row>
    <row r="1259" spans="1:2">
      <c r="A1259" s="638"/>
      <c r="B1259" s="638"/>
    </row>
    <row r="1260" spans="1:2">
      <c r="A1260" s="638"/>
      <c r="B1260" s="638"/>
    </row>
    <row r="1261" spans="1:2">
      <c r="A1261" s="638"/>
      <c r="B1261" s="638"/>
    </row>
    <row r="1262" spans="1:2">
      <c r="A1262" s="638"/>
      <c r="B1262" s="638"/>
    </row>
    <row r="1263" spans="1:2">
      <c r="A1263" s="638"/>
      <c r="B1263" s="638"/>
    </row>
    <row r="1264" spans="1:2">
      <c r="A1264" s="638"/>
      <c r="B1264" s="638"/>
    </row>
    <row r="1265" spans="1:2">
      <c r="A1265" s="638"/>
      <c r="B1265" s="638"/>
    </row>
    <row r="1266" spans="1:2">
      <c r="A1266" s="638"/>
      <c r="B1266" s="638"/>
    </row>
    <row r="1267" spans="1:2">
      <c r="A1267" s="638"/>
      <c r="B1267" s="638"/>
    </row>
    <row r="1268" spans="1:2">
      <c r="A1268" s="638"/>
      <c r="B1268" s="638"/>
    </row>
    <row r="1269" spans="1:2">
      <c r="A1269" s="638"/>
      <c r="B1269" s="638"/>
    </row>
    <row r="1270" spans="1:2">
      <c r="A1270" s="638"/>
      <c r="B1270" s="638"/>
    </row>
    <row r="1271" spans="1:2">
      <c r="A1271" s="638"/>
      <c r="B1271" s="638"/>
    </row>
    <row r="1272" spans="1:2">
      <c r="A1272" s="638"/>
      <c r="B1272" s="638"/>
    </row>
    <row r="1273" spans="1:2">
      <c r="A1273" s="638"/>
      <c r="B1273" s="638"/>
    </row>
    <row r="1274" spans="1:2">
      <c r="A1274" s="638"/>
      <c r="B1274" s="638"/>
    </row>
    <row r="1275" spans="1:2">
      <c r="A1275" s="638"/>
      <c r="B1275" s="638"/>
    </row>
    <row r="1276" spans="1:2">
      <c r="A1276" s="638"/>
      <c r="B1276" s="638"/>
    </row>
    <row r="1277" spans="1:2">
      <c r="A1277" s="638"/>
      <c r="B1277" s="638"/>
    </row>
    <row r="1278" spans="1:2">
      <c r="A1278" s="638"/>
      <c r="B1278" s="638"/>
    </row>
    <row r="1279" spans="1:2">
      <c r="A1279" s="638"/>
      <c r="B1279" s="638"/>
    </row>
    <row r="1280" spans="1:2">
      <c r="A1280" s="638"/>
      <c r="B1280" s="638"/>
    </row>
    <row r="1281" spans="1:2">
      <c r="A1281" s="638"/>
      <c r="B1281" s="638"/>
    </row>
    <row r="1282" spans="1:2">
      <c r="A1282" s="638"/>
      <c r="B1282" s="638"/>
    </row>
    <row r="1283" spans="1:2">
      <c r="A1283" s="638"/>
      <c r="B1283" s="638"/>
    </row>
    <row r="1284" spans="1:2">
      <c r="A1284" s="638"/>
      <c r="B1284" s="638"/>
    </row>
    <row r="1285" spans="1:2">
      <c r="A1285" s="638"/>
      <c r="B1285" s="638"/>
    </row>
    <row r="1286" spans="1:2">
      <c r="A1286" s="638"/>
      <c r="B1286" s="638"/>
    </row>
    <row r="1287" spans="1:2">
      <c r="A1287" s="638"/>
      <c r="B1287" s="638"/>
    </row>
    <row r="1288" spans="1:2">
      <c r="A1288" s="638"/>
      <c r="B1288" s="638"/>
    </row>
    <row r="1289" spans="1:2">
      <c r="A1289" s="638"/>
      <c r="B1289" s="638"/>
    </row>
    <row r="1290" spans="1:2">
      <c r="A1290" s="638"/>
      <c r="B1290" s="638"/>
    </row>
    <row r="1291" spans="1:2">
      <c r="A1291" s="638"/>
      <c r="B1291" s="638"/>
    </row>
    <row r="1292" spans="1:2">
      <c r="A1292" s="638"/>
      <c r="B1292" s="638"/>
    </row>
    <row r="1293" spans="1:2">
      <c r="A1293" s="638"/>
      <c r="B1293" s="638"/>
    </row>
    <row r="1294" spans="1:2">
      <c r="A1294" s="638"/>
      <c r="B1294" s="638"/>
    </row>
    <row r="1295" spans="1:2">
      <c r="A1295" s="638"/>
      <c r="B1295" s="638"/>
    </row>
    <row r="1296" spans="1:2">
      <c r="A1296" s="638"/>
      <c r="B1296" s="638"/>
    </row>
    <row r="1297" spans="1:2">
      <c r="A1297" s="638"/>
      <c r="B1297" s="638"/>
    </row>
    <row r="1298" spans="1:2">
      <c r="A1298" s="638"/>
      <c r="B1298" s="638"/>
    </row>
    <row r="1299" spans="1:2">
      <c r="A1299" s="638"/>
      <c r="B1299" s="638"/>
    </row>
    <row r="1300" spans="1:2">
      <c r="A1300" s="638"/>
      <c r="B1300" s="638"/>
    </row>
    <row r="1301" spans="1:2">
      <c r="A1301" s="638"/>
      <c r="B1301" s="638"/>
    </row>
    <row r="1302" spans="1:2">
      <c r="A1302" s="638"/>
      <c r="B1302" s="638"/>
    </row>
    <row r="1303" spans="1:2">
      <c r="A1303" s="638"/>
      <c r="B1303" s="638"/>
    </row>
    <row r="1304" spans="1:2">
      <c r="A1304" s="638"/>
      <c r="B1304" s="638"/>
    </row>
    <row r="1305" spans="1:2">
      <c r="A1305" s="638"/>
      <c r="B1305" s="638"/>
    </row>
    <row r="1306" spans="1:2">
      <c r="A1306" s="638"/>
      <c r="B1306" s="638"/>
    </row>
    <row r="1307" spans="1:2">
      <c r="A1307" s="638"/>
      <c r="B1307" s="638"/>
    </row>
    <row r="1308" spans="1:2">
      <c r="A1308" s="638"/>
      <c r="B1308" s="638"/>
    </row>
    <row r="1309" spans="1:2">
      <c r="A1309" s="638"/>
      <c r="B1309" s="638"/>
    </row>
    <row r="1310" spans="1:2">
      <c r="A1310" s="638"/>
      <c r="B1310" s="638"/>
    </row>
    <row r="1311" spans="1:2">
      <c r="A1311" s="638"/>
      <c r="B1311" s="638"/>
    </row>
    <row r="1312" spans="1:2">
      <c r="A1312" s="638"/>
      <c r="B1312" s="638"/>
    </row>
    <row r="1313" spans="1:2">
      <c r="A1313" s="638"/>
      <c r="B1313" s="638"/>
    </row>
    <row r="1314" spans="1:2">
      <c r="A1314" s="638"/>
      <c r="B1314" s="638"/>
    </row>
    <row r="1315" spans="1:2">
      <c r="A1315" s="638"/>
      <c r="B1315" s="638"/>
    </row>
    <row r="1316" spans="1:2">
      <c r="A1316" s="638"/>
      <c r="B1316" s="638"/>
    </row>
    <row r="1317" spans="1:2">
      <c r="A1317" s="638"/>
      <c r="B1317" s="638"/>
    </row>
    <row r="1318" spans="1:2">
      <c r="A1318" s="638"/>
      <c r="B1318" s="638"/>
    </row>
    <row r="1319" spans="1:2">
      <c r="A1319" s="638"/>
      <c r="B1319" s="638"/>
    </row>
    <row r="1320" spans="1:2">
      <c r="A1320" s="638"/>
      <c r="B1320" s="638"/>
    </row>
    <row r="1321" spans="1:2">
      <c r="A1321" s="638"/>
      <c r="B1321" s="638"/>
    </row>
    <row r="1322" spans="1:2">
      <c r="A1322" s="638"/>
      <c r="B1322" s="638"/>
    </row>
    <row r="1323" spans="1:2">
      <c r="A1323" s="638"/>
      <c r="B1323" s="638"/>
    </row>
    <row r="1324" spans="1:2">
      <c r="A1324" s="638"/>
      <c r="B1324" s="638"/>
    </row>
    <row r="1325" spans="1:2">
      <c r="A1325" s="638"/>
      <c r="B1325" s="638"/>
    </row>
    <row r="1326" spans="1:2">
      <c r="A1326" s="638"/>
      <c r="B1326" s="638"/>
    </row>
    <row r="1327" spans="1:2">
      <c r="A1327" s="638"/>
      <c r="B1327" s="638"/>
    </row>
    <row r="1328" spans="1:2">
      <c r="A1328" s="638"/>
      <c r="B1328" s="638"/>
    </row>
    <row r="1329" spans="1:2">
      <c r="A1329" s="638"/>
      <c r="B1329" s="638"/>
    </row>
    <row r="1330" spans="1:2">
      <c r="A1330" s="638"/>
      <c r="B1330" s="638"/>
    </row>
    <row r="1331" spans="1:2">
      <c r="A1331" s="638"/>
      <c r="B1331" s="638"/>
    </row>
    <row r="1332" spans="1:2">
      <c r="A1332" s="638"/>
      <c r="B1332" s="638"/>
    </row>
    <row r="1333" spans="1:2">
      <c r="A1333" s="638"/>
      <c r="B1333" s="638"/>
    </row>
    <row r="1334" spans="1:2">
      <c r="A1334" s="638"/>
      <c r="B1334" s="638"/>
    </row>
    <row r="1335" spans="1:2">
      <c r="A1335" s="638"/>
      <c r="B1335" s="638"/>
    </row>
    <row r="1336" spans="1:2">
      <c r="A1336" s="638"/>
      <c r="B1336" s="638"/>
    </row>
    <row r="1337" spans="1:2">
      <c r="A1337" s="638"/>
      <c r="B1337" s="638"/>
    </row>
    <row r="1338" spans="1:2">
      <c r="A1338" s="638"/>
      <c r="B1338" s="638"/>
    </row>
    <row r="1339" spans="1:2">
      <c r="A1339" s="638"/>
      <c r="B1339" s="638"/>
    </row>
    <row r="1340" spans="1:2">
      <c r="A1340" s="638"/>
      <c r="B1340" s="638"/>
    </row>
    <row r="1341" spans="1:2">
      <c r="A1341" s="638"/>
      <c r="B1341" s="638"/>
    </row>
    <row r="1342" spans="1:2">
      <c r="A1342" s="638"/>
      <c r="B1342" s="638"/>
    </row>
    <row r="1343" spans="1:2">
      <c r="A1343" s="638"/>
      <c r="B1343" s="638"/>
    </row>
    <row r="1344" spans="1:2">
      <c r="A1344" s="638"/>
      <c r="B1344" s="638"/>
    </row>
    <row r="1345" spans="1:2">
      <c r="A1345" s="638"/>
      <c r="B1345" s="638"/>
    </row>
    <row r="1346" spans="1:2">
      <c r="A1346" s="638"/>
      <c r="B1346" s="638"/>
    </row>
    <row r="1347" spans="1:2">
      <c r="A1347" s="638"/>
      <c r="B1347" s="638"/>
    </row>
    <row r="1348" spans="1:2">
      <c r="A1348" s="638"/>
      <c r="B1348" s="638"/>
    </row>
    <row r="1349" spans="1:2">
      <c r="A1349" s="638"/>
      <c r="B1349" s="638"/>
    </row>
    <row r="1350" spans="1:2">
      <c r="A1350" s="638"/>
      <c r="B1350" s="638"/>
    </row>
    <row r="1351" spans="1:2">
      <c r="A1351" s="638"/>
      <c r="B1351" s="638"/>
    </row>
    <row r="1352" spans="1:2">
      <c r="A1352" s="638"/>
      <c r="B1352" s="638"/>
    </row>
    <row r="1353" spans="1:2">
      <c r="A1353" s="638"/>
      <c r="B1353" s="638"/>
    </row>
    <row r="1354" spans="1:2">
      <c r="A1354" s="638"/>
      <c r="B1354" s="638"/>
    </row>
    <row r="1355" spans="1:2">
      <c r="A1355" s="638"/>
      <c r="B1355" s="638"/>
    </row>
    <row r="1356" spans="1:2">
      <c r="A1356" s="638"/>
      <c r="B1356" s="638"/>
    </row>
    <row r="1357" spans="1:2">
      <c r="A1357" s="638"/>
      <c r="B1357" s="638"/>
    </row>
    <row r="1358" spans="1:2">
      <c r="A1358" s="638"/>
      <c r="B1358" s="638"/>
    </row>
    <row r="1359" spans="1:2">
      <c r="A1359" s="638"/>
      <c r="B1359" s="638"/>
    </row>
    <row r="1360" spans="1:2">
      <c r="A1360" s="638"/>
      <c r="B1360" s="638"/>
    </row>
    <row r="1361" spans="1:2">
      <c r="A1361" s="638"/>
      <c r="B1361" s="638"/>
    </row>
    <row r="1362" spans="1:2">
      <c r="A1362" s="638"/>
      <c r="B1362" s="638"/>
    </row>
    <row r="1363" spans="1:2">
      <c r="A1363" s="638"/>
      <c r="B1363" s="638"/>
    </row>
    <row r="1364" spans="1:2">
      <c r="A1364" s="638"/>
      <c r="B1364" s="638"/>
    </row>
    <row r="1365" spans="1:2">
      <c r="A1365" s="638"/>
      <c r="B1365" s="638"/>
    </row>
    <row r="1366" spans="1:2">
      <c r="A1366" s="638"/>
      <c r="B1366" s="638"/>
    </row>
    <row r="1367" spans="1:2">
      <c r="A1367" s="638"/>
      <c r="B1367" s="638"/>
    </row>
    <row r="1368" spans="1:2">
      <c r="A1368" s="638"/>
      <c r="B1368" s="638"/>
    </row>
    <row r="1369" spans="1:2">
      <c r="A1369" s="638"/>
      <c r="B1369" s="638"/>
    </row>
    <row r="1370" spans="1:2">
      <c r="A1370" s="638"/>
      <c r="B1370" s="638"/>
    </row>
    <row r="1371" spans="1:2">
      <c r="A1371" s="638"/>
      <c r="B1371" s="638"/>
    </row>
    <row r="1372" spans="1:2">
      <c r="A1372" s="638"/>
      <c r="B1372" s="638"/>
    </row>
    <row r="1373" spans="1:2">
      <c r="A1373" s="638"/>
      <c r="B1373" s="638"/>
    </row>
    <row r="1374" spans="1:2">
      <c r="A1374" s="638"/>
      <c r="B1374" s="638"/>
    </row>
    <row r="1375" spans="1:2">
      <c r="A1375" s="638"/>
      <c r="B1375" s="638"/>
    </row>
    <row r="1376" spans="1:2">
      <c r="A1376" s="638"/>
      <c r="B1376" s="638"/>
    </row>
    <row r="1377" spans="1:2">
      <c r="A1377" s="638"/>
      <c r="B1377" s="638"/>
    </row>
    <row r="1378" spans="1:2">
      <c r="A1378" s="638"/>
      <c r="B1378" s="638"/>
    </row>
    <row r="1379" spans="1:2">
      <c r="A1379" s="638"/>
      <c r="B1379" s="638"/>
    </row>
    <row r="1380" spans="1:2">
      <c r="A1380" s="638"/>
      <c r="B1380" s="638"/>
    </row>
    <row r="1381" spans="1:2">
      <c r="A1381" s="638"/>
      <c r="B1381" s="638"/>
    </row>
    <row r="1382" spans="1:2">
      <c r="A1382" s="638"/>
      <c r="B1382" s="638"/>
    </row>
    <row r="1383" spans="1:2">
      <c r="A1383" s="638"/>
      <c r="B1383" s="638"/>
    </row>
    <row r="1384" spans="1:2">
      <c r="A1384" s="638"/>
      <c r="B1384" s="638"/>
    </row>
    <row r="1385" spans="1:2">
      <c r="A1385" s="638"/>
      <c r="B1385" s="638"/>
    </row>
    <row r="1386" spans="1:2">
      <c r="A1386" s="638"/>
      <c r="B1386" s="638"/>
    </row>
    <row r="1387" spans="1:2">
      <c r="A1387" s="638"/>
      <c r="B1387" s="638"/>
    </row>
    <row r="1388" spans="1:2">
      <c r="A1388" s="638"/>
      <c r="B1388" s="638"/>
    </row>
    <row r="1389" spans="1:2">
      <c r="A1389" s="638"/>
      <c r="B1389" s="638"/>
    </row>
    <row r="1390" spans="1:2">
      <c r="A1390" s="638"/>
      <c r="B1390" s="638"/>
    </row>
    <row r="1391" spans="1:2">
      <c r="A1391" s="638"/>
      <c r="B1391" s="638"/>
    </row>
    <row r="1392" spans="1:2">
      <c r="A1392" s="638"/>
      <c r="B1392" s="638"/>
    </row>
    <row r="1393" spans="1:2">
      <c r="A1393" s="638"/>
      <c r="B1393" s="638"/>
    </row>
    <row r="1394" spans="1:2">
      <c r="A1394" s="638"/>
      <c r="B1394" s="638"/>
    </row>
    <row r="1395" spans="1:2">
      <c r="A1395" s="638"/>
      <c r="B1395" s="638"/>
    </row>
    <row r="1396" spans="1:2">
      <c r="A1396" s="638"/>
      <c r="B1396" s="638"/>
    </row>
    <row r="1397" spans="1:2">
      <c r="A1397" s="638"/>
      <c r="B1397" s="638"/>
    </row>
    <row r="1398" spans="1:2">
      <c r="A1398" s="638"/>
      <c r="B1398" s="638"/>
    </row>
    <row r="1399" spans="1:2">
      <c r="A1399" s="638"/>
      <c r="B1399" s="638"/>
    </row>
    <row r="1400" spans="1:2">
      <c r="A1400" s="638"/>
      <c r="B1400" s="638"/>
    </row>
    <row r="1401" spans="1:2">
      <c r="A1401" s="638"/>
      <c r="B1401" s="638"/>
    </row>
    <row r="1402" spans="1:2">
      <c r="A1402" s="638"/>
      <c r="B1402" s="638"/>
    </row>
    <row r="1403" spans="1:2">
      <c r="A1403" s="638"/>
      <c r="B1403" s="638"/>
    </row>
    <row r="1404" spans="1:2">
      <c r="A1404" s="638"/>
      <c r="B1404" s="638"/>
    </row>
    <row r="1405" spans="1:2">
      <c r="A1405" s="638"/>
      <c r="B1405" s="638"/>
    </row>
    <row r="1406" spans="1:2">
      <c r="A1406" s="638"/>
      <c r="B1406" s="638"/>
    </row>
    <row r="1407" spans="1:2">
      <c r="A1407" s="638"/>
      <c r="B1407" s="638"/>
    </row>
    <row r="1408" spans="1:2">
      <c r="A1408" s="638"/>
      <c r="B1408" s="638"/>
    </row>
    <row r="1409" spans="1:2">
      <c r="A1409" s="638"/>
      <c r="B1409" s="638"/>
    </row>
    <row r="1410" spans="1:2">
      <c r="A1410" s="638"/>
      <c r="B1410" s="638"/>
    </row>
    <row r="1411" spans="1:2">
      <c r="A1411" s="638"/>
      <c r="B1411" s="638"/>
    </row>
    <row r="1412" spans="1:2">
      <c r="A1412" s="638"/>
      <c r="B1412" s="638"/>
    </row>
    <row r="1413" spans="1:2">
      <c r="A1413" s="638"/>
      <c r="B1413" s="638"/>
    </row>
    <row r="1414" spans="1:2">
      <c r="A1414" s="638"/>
      <c r="B1414" s="638"/>
    </row>
    <row r="1415" spans="1:2">
      <c r="A1415" s="638"/>
      <c r="B1415" s="638"/>
    </row>
    <row r="1416" spans="1:2">
      <c r="A1416" s="638"/>
      <c r="B1416" s="638"/>
    </row>
    <row r="1417" spans="1:2">
      <c r="A1417" s="638"/>
      <c r="B1417" s="638"/>
    </row>
    <row r="1418" spans="1:2">
      <c r="A1418" s="638"/>
      <c r="B1418" s="638"/>
    </row>
    <row r="1419" spans="1:2">
      <c r="A1419" s="638"/>
      <c r="B1419" s="638"/>
    </row>
    <row r="1420" spans="1:2">
      <c r="A1420" s="638"/>
      <c r="B1420" s="638"/>
    </row>
    <row r="1421" spans="1:2">
      <c r="A1421" s="638"/>
      <c r="B1421" s="638"/>
    </row>
    <row r="1422" spans="1:2">
      <c r="A1422" s="638"/>
      <c r="B1422" s="638"/>
    </row>
    <row r="1423" spans="1:2">
      <c r="A1423" s="638"/>
      <c r="B1423" s="638"/>
    </row>
    <row r="1424" spans="1:2">
      <c r="A1424" s="638"/>
      <c r="B1424" s="638"/>
    </row>
    <row r="1425" spans="1:2">
      <c r="A1425" s="638"/>
      <c r="B1425" s="638"/>
    </row>
    <row r="1426" spans="1:2">
      <c r="A1426" s="638"/>
      <c r="B1426" s="638"/>
    </row>
    <row r="1427" spans="1:2">
      <c r="A1427" s="638"/>
      <c r="B1427" s="638"/>
    </row>
    <row r="1428" spans="1:2">
      <c r="A1428" s="638"/>
      <c r="B1428" s="638"/>
    </row>
    <row r="1429" spans="1:2">
      <c r="A1429" s="638"/>
      <c r="B1429" s="638"/>
    </row>
    <row r="1430" spans="1:2">
      <c r="A1430" s="638"/>
      <c r="B1430" s="638"/>
    </row>
    <row r="1431" spans="1:2">
      <c r="A1431" s="638"/>
      <c r="B1431" s="638"/>
    </row>
    <row r="1432" spans="1:2">
      <c r="A1432" s="638"/>
      <c r="B1432" s="638"/>
    </row>
    <row r="1433" spans="1:2">
      <c r="A1433" s="638"/>
      <c r="B1433" s="638"/>
    </row>
    <row r="1434" spans="1:2">
      <c r="A1434" s="638"/>
      <c r="B1434" s="638"/>
    </row>
    <row r="1435" spans="1:2">
      <c r="A1435" s="638"/>
      <c r="B1435" s="638"/>
    </row>
    <row r="1436" spans="1:2">
      <c r="A1436" s="638"/>
      <c r="B1436" s="638"/>
    </row>
    <row r="1437" spans="1:2">
      <c r="A1437" s="638"/>
      <c r="B1437" s="638"/>
    </row>
    <row r="1438" spans="1:2">
      <c r="A1438" s="638"/>
      <c r="B1438" s="638"/>
    </row>
    <row r="1439" spans="1:2">
      <c r="A1439" s="638"/>
      <c r="B1439" s="638"/>
    </row>
    <row r="1440" spans="1:2">
      <c r="A1440" s="638"/>
      <c r="B1440" s="638"/>
    </row>
    <row r="1441" spans="1:2">
      <c r="A1441" s="638"/>
      <c r="B1441" s="638"/>
    </row>
    <row r="1442" spans="1:2">
      <c r="A1442" s="638"/>
      <c r="B1442" s="638"/>
    </row>
    <row r="1443" spans="1:2">
      <c r="A1443" s="638"/>
      <c r="B1443" s="638"/>
    </row>
    <row r="1444" spans="1:2">
      <c r="A1444" s="638"/>
      <c r="B1444" s="638"/>
    </row>
    <row r="1445" spans="1:2">
      <c r="A1445" s="638"/>
      <c r="B1445" s="638"/>
    </row>
    <row r="1446" spans="1:2">
      <c r="A1446" s="638"/>
      <c r="B1446" s="638"/>
    </row>
    <row r="1447" spans="1:2">
      <c r="A1447" s="638"/>
      <c r="B1447" s="638"/>
    </row>
    <row r="1448" spans="1:2">
      <c r="A1448" s="638"/>
      <c r="B1448" s="638"/>
    </row>
    <row r="1449" spans="1:2">
      <c r="A1449" s="638"/>
      <c r="B1449" s="638"/>
    </row>
    <row r="1450" spans="1:2">
      <c r="A1450" s="638"/>
      <c r="B1450" s="638"/>
    </row>
    <row r="1451" spans="1:2">
      <c r="A1451" s="638"/>
      <c r="B1451" s="638"/>
    </row>
    <row r="1452" spans="1:2">
      <c r="A1452" s="638"/>
      <c r="B1452" s="638"/>
    </row>
    <row r="1453" spans="1:2">
      <c r="A1453" s="638"/>
      <c r="B1453" s="638"/>
    </row>
    <row r="1454" spans="1:2">
      <c r="A1454" s="638"/>
      <c r="B1454" s="638"/>
    </row>
    <row r="1455" spans="1:2">
      <c r="A1455" s="638"/>
      <c r="B1455" s="638"/>
    </row>
    <row r="1456" spans="1:2">
      <c r="A1456" s="638"/>
      <c r="B1456" s="638"/>
    </row>
    <row r="1457" spans="1:2">
      <c r="A1457" s="638"/>
      <c r="B1457" s="638"/>
    </row>
    <row r="1458" spans="1:2">
      <c r="A1458" s="638"/>
      <c r="B1458" s="638"/>
    </row>
    <row r="1459" spans="1:2">
      <c r="A1459" s="638"/>
      <c r="B1459" s="638"/>
    </row>
    <row r="1460" spans="1:2">
      <c r="A1460" s="638"/>
      <c r="B1460" s="638"/>
    </row>
    <row r="1461" spans="1:2">
      <c r="A1461" s="638"/>
      <c r="B1461" s="638"/>
    </row>
    <row r="1462" spans="1:2">
      <c r="A1462" s="638"/>
      <c r="B1462" s="638"/>
    </row>
    <row r="1463" spans="1:2">
      <c r="A1463" s="638"/>
      <c r="B1463" s="638"/>
    </row>
    <row r="1464" spans="1:2">
      <c r="A1464" s="638"/>
      <c r="B1464" s="638"/>
    </row>
    <row r="1465" spans="1:2">
      <c r="A1465" s="638"/>
      <c r="B1465" s="638"/>
    </row>
    <row r="1466" spans="1:2">
      <c r="A1466" s="638"/>
      <c r="B1466" s="638"/>
    </row>
    <row r="1467" spans="1:2">
      <c r="A1467" s="638"/>
      <c r="B1467" s="638"/>
    </row>
    <row r="1468" spans="1:2">
      <c r="A1468" s="638"/>
      <c r="B1468" s="638"/>
    </row>
    <row r="1469" spans="1:2">
      <c r="A1469" s="638"/>
      <c r="B1469" s="638"/>
    </row>
    <row r="1470" spans="1:2">
      <c r="A1470" s="638"/>
      <c r="B1470" s="638"/>
    </row>
    <row r="1471" spans="1:2">
      <c r="A1471" s="638"/>
      <c r="B1471" s="638"/>
    </row>
    <row r="1472" spans="1:2">
      <c r="A1472" s="638"/>
      <c r="B1472" s="638"/>
    </row>
    <row r="1473" spans="1:2">
      <c r="A1473" s="638"/>
      <c r="B1473" s="638"/>
    </row>
    <row r="1474" spans="1:2">
      <c r="A1474" s="638"/>
      <c r="B1474" s="638"/>
    </row>
    <row r="1475" spans="1:2">
      <c r="A1475" s="638"/>
      <c r="B1475" s="638"/>
    </row>
    <row r="1476" spans="1:2">
      <c r="A1476" s="638"/>
      <c r="B1476" s="638"/>
    </row>
    <row r="1477" spans="1:2">
      <c r="A1477" s="638"/>
      <c r="B1477" s="638"/>
    </row>
    <row r="1478" spans="1:2">
      <c r="A1478" s="638"/>
      <c r="B1478" s="638"/>
    </row>
    <row r="1479" spans="1:2">
      <c r="A1479" s="638"/>
      <c r="B1479" s="638"/>
    </row>
    <row r="1480" spans="1:2">
      <c r="A1480" s="638"/>
      <c r="B1480" s="638"/>
    </row>
    <row r="1481" spans="1:2">
      <c r="A1481" s="638"/>
      <c r="B1481" s="638"/>
    </row>
    <row r="1482" spans="1:2">
      <c r="A1482" s="638"/>
      <c r="B1482" s="638"/>
    </row>
    <row r="1483" spans="1:2">
      <c r="A1483" s="638"/>
      <c r="B1483" s="638"/>
    </row>
    <row r="1484" spans="1:2">
      <c r="A1484" s="638"/>
      <c r="B1484" s="638"/>
    </row>
    <row r="1485" spans="1:2">
      <c r="A1485" s="638"/>
      <c r="B1485" s="638"/>
    </row>
    <row r="1486" spans="1:2">
      <c r="A1486" s="638"/>
      <c r="B1486" s="638"/>
    </row>
    <row r="1487" spans="1:2">
      <c r="A1487" s="638"/>
      <c r="B1487" s="638"/>
    </row>
    <row r="1488" spans="1:2">
      <c r="A1488" s="638"/>
      <c r="B1488" s="638"/>
    </row>
    <row r="1489" spans="1:2">
      <c r="A1489" s="638"/>
      <c r="B1489" s="638"/>
    </row>
    <row r="1490" spans="1:2">
      <c r="A1490" s="638"/>
      <c r="B1490" s="638"/>
    </row>
    <row r="1491" spans="1:2">
      <c r="A1491" s="638"/>
      <c r="B1491" s="638"/>
    </row>
    <row r="1492" spans="1:2">
      <c r="A1492" s="638"/>
      <c r="B1492" s="638"/>
    </row>
    <row r="1493" spans="1:2">
      <c r="A1493" s="638"/>
      <c r="B1493" s="638"/>
    </row>
    <row r="1494" spans="1:2">
      <c r="A1494" s="638"/>
      <c r="B1494" s="638"/>
    </row>
    <row r="1495" spans="1:2">
      <c r="A1495" s="638"/>
      <c r="B1495" s="638"/>
    </row>
    <row r="1496" spans="1:2">
      <c r="A1496" s="638"/>
      <c r="B1496" s="638"/>
    </row>
    <row r="1497" spans="1:2">
      <c r="A1497" s="638"/>
      <c r="B1497" s="638"/>
    </row>
    <row r="1498" spans="1:2">
      <c r="A1498" s="638"/>
      <c r="B1498" s="638"/>
    </row>
    <row r="1499" spans="1:2">
      <c r="A1499" s="638"/>
      <c r="B1499" s="638"/>
    </row>
    <row r="1500" spans="1:2">
      <c r="A1500" s="638"/>
      <c r="B1500" s="638"/>
    </row>
    <row r="1501" spans="1:2">
      <c r="A1501" s="638"/>
      <c r="B1501" s="638"/>
    </row>
    <row r="1502" spans="1:2">
      <c r="A1502" s="638"/>
      <c r="B1502" s="638"/>
    </row>
    <row r="1503" spans="1:2">
      <c r="A1503" s="638"/>
      <c r="B1503" s="638"/>
    </row>
    <row r="1504" spans="1:2">
      <c r="A1504" s="638"/>
      <c r="B1504" s="638"/>
    </row>
    <row r="1505" spans="1:2">
      <c r="A1505" s="638"/>
      <c r="B1505" s="638"/>
    </row>
    <row r="1506" spans="1:2">
      <c r="A1506" s="638"/>
      <c r="B1506" s="638"/>
    </row>
    <row r="1507" spans="1:2">
      <c r="A1507" s="638"/>
      <c r="B1507" s="638"/>
    </row>
    <row r="1508" spans="1:2">
      <c r="A1508" s="638"/>
      <c r="B1508" s="638"/>
    </row>
    <row r="1509" spans="1:2">
      <c r="A1509" s="638"/>
      <c r="B1509" s="638"/>
    </row>
    <row r="1510" spans="1:2">
      <c r="A1510" s="638"/>
      <c r="B1510" s="638"/>
    </row>
    <row r="1511" spans="1:2">
      <c r="A1511" s="638"/>
      <c r="B1511" s="638"/>
    </row>
    <row r="1512" spans="1:2">
      <c r="A1512" s="638"/>
      <c r="B1512" s="638"/>
    </row>
    <row r="1513" spans="1:2">
      <c r="A1513" s="638"/>
      <c r="B1513" s="638"/>
    </row>
    <row r="1514" spans="1:2">
      <c r="A1514" s="638"/>
      <c r="B1514" s="638"/>
    </row>
    <row r="1515" spans="1:2">
      <c r="A1515" s="638"/>
      <c r="B1515" s="638"/>
    </row>
    <row r="1516" spans="1:2">
      <c r="A1516" s="638"/>
      <c r="B1516" s="638"/>
    </row>
    <row r="1517" spans="1:2">
      <c r="A1517" s="638"/>
      <c r="B1517" s="638"/>
    </row>
    <row r="1518" spans="1:2">
      <c r="A1518" s="638"/>
      <c r="B1518" s="638"/>
    </row>
    <row r="1519" spans="1:2">
      <c r="A1519" s="638"/>
      <c r="B1519" s="638"/>
    </row>
    <row r="1520" spans="1:2">
      <c r="A1520" s="638"/>
      <c r="B1520" s="638"/>
    </row>
    <row r="1521" spans="1:2">
      <c r="A1521" s="638"/>
      <c r="B1521" s="638"/>
    </row>
    <row r="1522" spans="1:2">
      <c r="A1522" s="638"/>
      <c r="B1522" s="638"/>
    </row>
    <row r="1523" spans="1:2">
      <c r="A1523" s="638"/>
      <c r="B1523" s="638"/>
    </row>
    <row r="1524" spans="1:2">
      <c r="A1524" s="638"/>
      <c r="B1524" s="638"/>
    </row>
    <row r="1525" spans="1:2">
      <c r="A1525" s="638"/>
      <c r="B1525" s="638"/>
    </row>
    <row r="1526" spans="1:2">
      <c r="A1526" s="638"/>
      <c r="B1526" s="638"/>
    </row>
    <row r="1527" spans="1:2">
      <c r="A1527" s="638"/>
      <c r="B1527" s="638"/>
    </row>
    <row r="1528" spans="1:2">
      <c r="A1528" s="638"/>
      <c r="B1528" s="638"/>
    </row>
    <row r="1529" spans="1:2">
      <c r="A1529" s="638"/>
      <c r="B1529" s="638"/>
    </row>
    <row r="1530" spans="1:2">
      <c r="A1530" s="638"/>
      <c r="B1530" s="638"/>
    </row>
    <row r="1531" spans="1:2">
      <c r="A1531" s="638"/>
      <c r="B1531" s="638"/>
    </row>
    <row r="1532" spans="1:2">
      <c r="A1532" s="638"/>
      <c r="B1532" s="638"/>
    </row>
    <row r="1533" spans="1:2">
      <c r="A1533" s="638"/>
      <c r="B1533" s="638"/>
    </row>
    <row r="1534" spans="1:2">
      <c r="A1534" s="638"/>
      <c r="B1534" s="638"/>
    </row>
    <row r="1535" spans="1:2">
      <c r="A1535" s="638"/>
      <c r="B1535" s="638"/>
    </row>
    <row r="1536" spans="1:2">
      <c r="A1536" s="638"/>
      <c r="B1536" s="638"/>
    </row>
    <row r="1537" spans="1:2">
      <c r="A1537" s="638"/>
      <c r="B1537" s="638"/>
    </row>
    <row r="1538" spans="1:2">
      <c r="A1538" s="638"/>
      <c r="B1538" s="638"/>
    </row>
    <row r="1539" spans="1:2">
      <c r="A1539" s="638"/>
      <c r="B1539" s="638"/>
    </row>
    <row r="1540" spans="1:2">
      <c r="A1540" s="638"/>
      <c r="B1540" s="638"/>
    </row>
    <row r="1541" spans="1:2">
      <c r="A1541" s="638"/>
      <c r="B1541" s="638"/>
    </row>
    <row r="1542" spans="1:2">
      <c r="A1542" s="638"/>
      <c r="B1542" s="638"/>
    </row>
    <row r="1543" spans="1:2">
      <c r="A1543" s="638"/>
      <c r="B1543" s="638"/>
    </row>
    <row r="1544" spans="1:2">
      <c r="A1544" s="638"/>
      <c r="B1544" s="638"/>
    </row>
    <row r="1545" spans="1:2">
      <c r="A1545" s="638"/>
      <c r="B1545" s="638"/>
    </row>
    <row r="1546" spans="1:2">
      <c r="A1546" s="638"/>
      <c r="B1546" s="638"/>
    </row>
    <row r="1547" spans="1:2">
      <c r="A1547" s="638"/>
      <c r="B1547" s="638"/>
    </row>
    <row r="1548" spans="1:2">
      <c r="A1548" s="638"/>
      <c r="B1548" s="638"/>
    </row>
    <row r="1549" spans="1:2">
      <c r="A1549" s="638"/>
      <c r="B1549" s="638"/>
    </row>
    <row r="1550" spans="1:2">
      <c r="A1550" s="638"/>
      <c r="B1550" s="638"/>
    </row>
    <row r="1551" spans="1:2">
      <c r="A1551" s="638"/>
      <c r="B1551" s="638"/>
    </row>
    <row r="1552" spans="1:2">
      <c r="A1552" s="638"/>
      <c r="B1552" s="638"/>
    </row>
    <row r="1553" spans="1:2">
      <c r="A1553" s="638"/>
      <c r="B1553" s="638"/>
    </row>
    <row r="1554" spans="1:2">
      <c r="A1554" s="638"/>
      <c r="B1554" s="638"/>
    </row>
    <row r="1555" spans="1:2">
      <c r="A1555" s="638"/>
      <c r="B1555" s="638"/>
    </row>
    <row r="1556" spans="1:2">
      <c r="A1556" s="638"/>
      <c r="B1556" s="638"/>
    </row>
    <row r="1557" spans="1:2">
      <c r="A1557" s="638"/>
      <c r="B1557" s="638"/>
    </row>
    <row r="1558" spans="1:2">
      <c r="A1558" s="638"/>
      <c r="B1558" s="638"/>
    </row>
    <row r="1559" spans="1:2">
      <c r="A1559" s="638"/>
      <c r="B1559" s="638"/>
    </row>
    <row r="1560" spans="1:2">
      <c r="A1560" s="638"/>
      <c r="B1560" s="638"/>
    </row>
    <row r="1561" spans="1:2">
      <c r="A1561" s="638"/>
      <c r="B1561" s="638"/>
    </row>
    <row r="1562" spans="1:2">
      <c r="A1562" s="638"/>
      <c r="B1562" s="638"/>
    </row>
    <row r="1563" spans="1:2">
      <c r="A1563" s="638"/>
      <c r="B1563" s="638"/>
    </row>
    <row r="1564" spans="1:2">
      <c r="A1564" s="638"/>
      <c r="B1564" s="638"/>
    </row>
    <row r="1565" spans="1:2">
      <c r="A1565" s="638"/>
      <c r="B1565" s="638"/>
    </row>
    <row r="1566" spans="1:2">
      <c r="A1566" s="638"/>
      <c r="B1566" s="638"/>
    </row>
    <row r="1567" spans="1:2">
      <c r="A1567" s="638"/>
      <c r="B1567" s="638"/>
    </row>
    <row r="1568" spans="1:2">
      <c r="A1568" s="638"/>
      <c r="B1568" s="638"/>
    </row>
    <row r="1569" spans="1:2">
      <c r="A1569" s="638"/>
      <c r="B1569" s="638"/>
    </row>
    <row r="1570" spans="1:2">
      <c r="A1570" s="638"/>
      <c r="B1570" s="638"/>
    </row>
    <row r="1571" spans="1:2">
      <c r="A1571" s="638"/>
      <c r="B1571" s="638"/>
    </row>
    <row r="1572" spans="1:2">
      <c r="A1572" s="638"/>
      <c r="B1572" s="638"/>
    </row>
    <row r="1573" spans="1:2">
      <c r="A1573" s="638"/>
      <c r="B1573" s="638"/>
    </row>
    <row r="1574" spans="1:2">
      <c r="A1574" s="638"/>
      <c r="B1574" s="638"/>
    </row>
    <row r="1575" spans="1:2">
      <c r="A1575" s="638"/>
      <c r="B1575" s="638"/>
    </row>
    <row r="1576" spans="1:2">
      <c r="A1576" s="638"/>
      <c r="B1576" s="638"/>
    </row>
    <row r="1577" spans="1:2">
      <c r="A1577" s="638"/>
      <c r="B1577" s="638"/>
    </row>
    <row r="1578" spans="1:2">
      <c r="A1578" s="638"/>
      <c r="B1578" s="638"/>
    </row>
    <row r="1579" spans="1:2">
      <c r="A1579" s="638"/>
      <c r="B1579" s="638"/>
    </row>
    <row r="1580" spans="1:2">
      <c r="A1580" s="638"/>
      <c r="B1580" s="638"/>
    </row>
    <row r="1581" spans="1:2">
      <c r="A1581" s="638"/>
      <c r="B1581" s="638"/>
    </row>
    <row r="1582" spans="1:2">
      <c r="A1582" s="638"/>
      <c r="B1582" s="638"/>
    </row>
    <row r="1583" spans="1:2">
      <c r="A1583" s="638"/>
      <c r="B1583" s="638"/>
    </row>
    <row r="1584" spans="1:2">
      <c r="A1584" s="638"/>
      <c r="B1584" s="638"/>
    </row>
    <row r="1585" spans="1:2">
      <c r="A1585" s="638"/>
      <c r="B1585" s="638"/>
    </row>
    <row r="1586" spans="1:2">
      <c r="A1586" s="638"/>
      <c r="B1586" s="638"/>
    </row>
    <row r="1587" spans="1:2">
      <c r="A1587" s="638"/>
      <c r="B1587" s="638"/>
    </row>
    <row r="1588" spans="1:2">
      <c r="A1588" s="638"/>
      <c r="B1588" s="638"/>
    </row>
    <row r="1589" spans="1:2">
      <c r="A1589" s="638"/>
      <c r="B1589" s="638"/>
    </row>
    <row r="1590" spans="1:2">
      <c r="A1590" s="638"/>
      <c r="B1590" s="638"/>
    </row>
    <row r="1591" spans="1:2">
      <c r="A1591" s="638"/>
      <c r="B1591" s="638"/>
    </row>
    <row r="1592" spans="1:2">
      <c r="A1592" s="638"/>
      <c r="B1592" s="638"/>
    </row>
    <row r="1593" spans="1:2">
      <c r="A1593" s="638"/>
      <c r="B1593" s="638"/>
    </row>
    <row r="1594" spans="1:2">
      <c r="A1594" s="638"/>
      <c r="B1594" s="638"/>
    </row>
    <row r="1595" spans="1:2">
      <c r="A1595" s="638"/>
      <c r="B1595" s="638"/>
    </row>
    <row r="1596" spans="1:2">
      <c r="A1596" s="638"/>
      <c r="B1596" s="638"/>
    </row>
    <row r="1597" spans="1:2">
      <c r="A1597" s="638"/>
      <c r="B1597" s="638"/>
    </row>
    <row r="1598" spans="1:2">
      <c r="A1598" s="638"/>
      <c r="B1598" s="638"/>
    </row>
    <row r="1599" spans="1:2">
      <c r="A1599" s="638"/>
      <c r="B1599" s="638"/>
    </row>
    <row r="1600" spans="1:2">
      <c r="A1600" s="638"/>
      <c r="B1600" s="638"/>
    </row>
    <row r="1601" spans="1:2">
      <c r="A1601" s="638"/>
      <c r="B1601" s="638"/>
    </row>
    <row r="1602" spans="1:2">
      <c r="A1602" s="638"/>
      <c r="B1602" s="638"/>
    </row>
    <row r="1603" spans="1:2">
      <c r="A1603" s="638"/>
      <c r="B1603" s="638"/>
    </row>
    <row r="1604" spans="1:2">
      <c r="A1604" s="638"/>
      <c r="B1604" s="638"/>
    </row>
    <row r="1605" spans="1:2">
      <c r="A1605" s="638"/>
      <c r="B1605" s="638"/>
    </row>
    <row r="1606" spans="1:2">
      <c r="A1606" s="638"/>
      <c r="B1606" s="638"/>
    </row>
    <row r="1607" spans="1:2">
      <c r="A1607" s="638"/>
      <c r="B1607" s="638"/>
    </row>
    <row r="1608" spans="1:2">
      <c r="A1608" s="638"/>
      <c r="B1608" s="638"/>
    </row>
    <row r="1609" spans="1:2">
      <c r="A1609" s="638"/>
      <c r="B1609" s="638"/>
    </row>
    <row r="1610" spans="1:2">
      <c r="A1610" s="638"/>
      <c r="B1610" s="638"/>
    </row>
    <row r="1611" spans="1:2">
      <c r="A1611" s="638"/>
      <c r="B1611" s="638"/>
    </row>
    <row r="1612" spans="1:2">
      <c r="A1612" s="638"/>
      <c r="B1612" s="638"/>
    </row>
    <row r="1613" spans="1:2">
      <c r="A1613" s="638"/>
      <c r="B1613" s="638"/>
    </row>
    <row r="1614" spans="1:2">
      <c r="A1614" s="638"/>
      <c r="B1614" s="638"/>
    </row>
    <row r="1615" spans="1:2">
      <c r="A1615" s="638"/>
      <c r="B1615" s="638"/>
    </row>
    <row r="1616" spans="1:2">
      <c r="A1616" s="638"/>
      <c r="B1616" s="638"/>
    </row>
    <row r="1617" spans="1:2">
      <c r="A1617" s="638"/>
      <c r="B1617" s="638"/>
    </row>
    <row r="1618" spans="1:2">
      <c r="A1618" s="638"/>
      <c r="B1618" s="638"/>
    </row>
    <row r="1619" spans="1:2">
      <c r="A1619" s="638"/>
      <c r="B1619" s="638"/>
    </row>
    <row r="1620" spans="1:2">
      <c r="A1620" s="638"/>
      <c r="B1620" s="638"/>
    </row>
    <row r="1621" spans="1:2">
      <c r="A1621" s="638"/>
      <c r="B1621" s="638"/>
    </row>
    <row r="1622" spans="1:2">
      <c r="A1622" s="638"/>
      <c r="B1622" s="638"/>
    </row>
    <row r="1623" spans="1:2">
      <c r="A1623" s="638"/>
      <c r="B1623" s="638"/>
    </row>
    <row r="1624" spans="1:2">
      <c r="A1624" s="638"/>
      <c r="B1624" s="638"/>
    </row>
    <row r="1625" spans="1:2">
      <c r="A1625" s="638"/>
      <c r="B1625" s="638"/>
    </row>
    <row r="1626" spans="1:2">
      <c r="A1626" s="638"/>
      <c r="B1626" s="638"/>
    </row>
    <row r="1627" spans="1:2">
      <c r="A1627" s="638"/>
      <c r="B1627" s="638"/>
    </row>
    <row r="1628" spans="1:2">
      <c r="A1628" s="638"/>
      <c r="B1628" s="638"/>
    </row>
    <row r="1629" spans="1:2">
      <c r="A1629" s="638"/>
      <c r="B1629" s="638"/>
    </row>
    <row r="1630" spans="1:2">
      <c r="A1630" s="638"/>
      <c r="B1630" s="638"/>
    </row>
    <row r="1631" spans="1:2">
      <c r="A1631" s="638"/>
      <c r="B1631" s="638"/>
    </row>
    <row r="1632" spans="1:2">
      <c r="A1632" s="638"/>
      <c r="B1632" s="638"/>
    </row>
    <row r="1633" spans="1:2">
      <c r="A1633" s="638"/>
      <c r="B1633" s="638"/>
    </row>
    <row r="1634" spans="1:2">
      <c r="A1634" s="638"/>
      <c r="B1634" s="638"/>
    </row>
    <row r="1635" spans="1:2">
      <c r="A1635" s="638"/>
      <c r="B1635" s="638"/>
    </row>
    <row r="1636" spans="1:2">
      <c r="A1636" s="638"/>
      <c r="B1636" s="638"/>
    </row>
    <row r="1637" spans="1:2">
      <c r="A1637" s="638"/>
      <c r="B1637" s="638"/>
    </row>
    <row r="1638" spans="1:2">
      <c r="A1638" s="638"/>
      <c r="B1638" s="638"/>
    </row>
    <row r="1639" spans="1:2">
      <c r="A1639" s="638"/>
      <c r="B1639" s="638"/>
    </row>
    <row r="1640" spans="1:2">
      <c r="A1640" s="638"/>
      <c r="B1640" s="638"/>
    </row>
    <row r="1641" spans="1:2">
      <c r="A1641" s="638"/>
      <c r="B1641" s="638"/>
    </row>
    <row r="1642" spans="1:2">
      <c r="A1642" s="638"/>
      <c r="B1642" s="638"/>
    </row>
    <row r="1643" spans="1:2">
      <c r="A1643" s="638"/>
      <c r="B1643" s="638"/>
    </row>
    <row r="1644" spans="1:2">
      <c r="A1644" s="638"/>
      <c r="B1644" s="638"/>
    </row>
    <row r="1645" spans="1:2">
      <c r="A1645" s="638"/>
      <c r="B1645" s="638"/>
    </row>
    <row r="1646" spans="1:2">
      <c r="A1646" s="638"/>
      <c r="B1646" s="638"/>
    </row>
    <row r="1647" spans="1:2">
      <c r="A1647" s="638"/>
      <c r="B1647" s="638"/>
    </row>
    <row r="1648" spans="1:2">
      <c r="A1648" s="638"/>
      <c r="B1648" s="638"/>
    </row>
    <row r="1649" spans="1:2">
      <c r="A1649" s="638"/>
      <c r="B1649" s="638"/>
    </row>
    <row r="1650" spans="1:2">
      <c r="A1650" s="638"/>
      <c r="B1650" s="638"/>
    </row>
    <row r="1651" spans="1:2">
      <c r="A1651" s="638"/>
      <c r="B1651" s="638"/>
    </row>
    <row r="1652" spans="1:2">
      <c r="A1652" s="638"/>
      <c r="B1652" s="638"/>
    </row>
    <row r="1653" spans="1:2">
      <c r="A1653" s="638"/>
      <c r="B1653" s="638"/>
    </row>
    <row r="1654" spans="1:2">
      <c r="A1654" s="638"/>
      <c r="B1654" s="638"/>
    </row>
    <row r="1655" spans="1:2">
      <c r="A1655" s="638"/>
      <c r="B1655" s="638"/>
    </row>
    <row r="1656" spans="1:2">
      <c r="A1656" s="638"/>
      <c r="B1656" s="638"/>
    </row>
    <row r="1657" spans="1:2">
      <c r="A1657" s="638"/>
      <c r="B1657" s="638"/>
    </row>
    <row r="1658" spans="1:2">
      <c r="A1658" s="638"/>
      <c r="B1658" s="638"/>
    </row>
    <row r="1659" spans="1:2">
      <c r="A1659" s="638"/>
      <c r="B1659" s="638"/>
    </row>
    <row r="1660" spans="1:2">
      <c r="A1660" s="638"/>
      <c r="B1660" s="638"/>
    </row>
    <row r="1661" spans="1:2">
      <c r="A1661" s="638"/>
      <c r="B1661" s="638"/>
    </row>
    <row r="1662" spans="1:2">
      <c r="A1662" s="638"/>
      <c r="B1662" s="638"/>
    </row>
    <row r="1663" spans="1:2">
      <c r="A1663" s="638"/>
      <c r="B1663" s="638"/>
    </row>
    <row r="1664" spans="1:2">
      <c r="A1664" s="638"/>
      <c r="B1664" s="638"/>
    </row>
    <row r="1665" spans="1:2">
      <c r="A1665" s="638"/>
      <c r="B1665" s="638"/>
    </row>
    <row r="1666" spans="1:2">
      <c r="A1666" s="638"/>
      <c r="B1666" s="638"/>
    </row>
    <row r="1667" spans="1:2">
      <c r="A1667" s="638"/>
      <c r="B1667" s="638"/>
    </row>
    <row r="1668" spans="1:2">
      <c r="A1668" s="638"/>
      <c r="B1668" s="638"/>
    </row>
    <row r="1669" spans="1:2">
      <c r="A1669" s="638"/>
      <c r="B1669" s="638"/>
    </row>
    <row r="1670" spans="1:2">
      <c r="A1670" s="638"/>
      <c r="B1670" s="638"/>
    </row>
    <row r="1671" spans="1:2">
      <c r="A1671" s="638"/>
      <c r="B1671" s="638"/>
    </row>
    <row r="1672" spans="1:2">
      <c r="A1672" s="638"/>
      <c r="B1672" s="638"/>
    </row>
    <row r="1673" spans="1:2">
      <c r="A1673" s="638"/>
      <c r="B1673" s="638"/>
    </row>
    <row r="1674" spans="1:2">
      <c r="A1674" s="638"/>
      <c r="B1674" s="638"/>
    </row>
    <row r="1675" spans="1:2">
      <c r="A1675" s="638"/>
      <c r="B1675" s="638"/>
    </row>
    <row r="1676" spans="1:2">
      <c r="A1676" s="638"/>
      <c r="B1676" s="638"/>
    </row>
    <row r="1677" spans="1:2">
      <c r="A1677" s="638"/>
      <c r="B1677" s="638"/>
    </row>
    <row r="1678" spans="1:2">
      <c r="A1678" s="638"/>
      <c r="B1678" s="638"/>
    </row>
    <row r="1679" spans="1:2">
      <c r="A1679" s="638"/>
      <c r="B1679" s="638"/>
    </row>
    <row r="1680" spans="1:2">
      <c r="A1680" s="638"/>
      <c r="B1680" s="638"/>
    </row>
    <row r="1681" spans="1:2">
      <c r="A1681" s="638"/>
      <c r="B1681" s="638"/>
    </row>
    <row r="1682" spans="1:2">
      <c r="A1682" s="638"/>
      <c r="B1682" s="638"/>
    </row>
    <row r="1683" spans="1:2">
      <c r="A1683" s="638"/>
      <c r="B1683" s="638"/>
    </row>
    <row r="1684" spans="1:2">
      <c r="A1684" s="638"/>
      <c r="B1684" s="638"/>
    </row>
    <row r="1685" spans="1:2">
      <c r="A1685" s="638"/>
      <c r="B1685" s="638"/>
    </row>
    <row r="1686" spans="1:2">
      <c r="A1686" s="638"/>
      <c r="B1686" s="638"/>
    </row>
    <row r="1687" spans="1:2">
      <c r="A1687" s="638"/>
      <c r="B1687" s="638"/>
    </row>
    <row r="1688" spans="1:2">
      <c r="A1688" s="638"/>
      <c r="B1688" s="638"/>
    </row>
    <row r="1689" spans="1:2">
      <c r="A1689" s="638"/>
      <c r="B1689" s="638"/>
    </row>
    <row r="1690" spans="1:2">
      <c r="A1690" s="638"/>
      <c r="B1690" s="638"/>
    </row>
    <row r="1691" spans="1:2">
      <c r="A1691" s="638"/>
      <c r="B1691" s="638"/>
    </row>
    <row r="1692" spans="1:2">
      <c r="A1692" s="638"/>
      <c r="B1692" s="638"/>
    </row>
    <row r="1693" spans="1:2">
      <c r="A1693" s="638"/>
      <c r="B1693" s="638"/>
    </row>
    <row r="1694" spans="1:2">
      <c r="A1694" s="638"/>
      <c r="B1694" s="638"/>
    </row>
    <row r="1695" spans="1:2">
      <c r="A1695" s="638"/>
      <c r="B1695" s="638"/>
    </row>
    <row r="1696" spans="1:2">
      <c r="A1696" s="638"/>
      <c r="B1696" s="638"/>
    </row>
    <row r="1697" spans="1:2">
      <c r="A1697" s="638"/>
      <c r="B1697" s="638"/>
    </row>
    <row r="1698" spans="1:2">
      <c r="A1698" s="638"/>
      <c r="B1698" s="638"/>
    </row>
    <row r="1699" spans="1:2">
      <c r="A1699" s="638"/>
      <c r="B1699" s="638"/>
    </row>
    <row r="1700" spans="1:2">
      <c r="A1700" s="638"/>
      <c r="B1700" s="638"/>
    </row>
    <row r="1701" spans="1:2">
      <c r="A1701" s="638"/>
      <c r="B1701" s="638"/>
    </row>
    <row r="1702" spans="1:2">
      <c r="A1702" s="638"/>
      <c r="B1702" s="638"/>
    </row>
    <row r="1703" spans="1:2">
      <c r="A1703" s="638"/>
      <c r="B1703" s="638"/>
    </row>
    <row r="1704" spans="1:2">
      <c r="A1704" s="638"/>
      <c r="B1704" s="638"/>
    </row>
    <row r="1705" spans="1:2">
      <c r="A1705" s="638"/>
      <c r="B1705" s="638"/>
    </row>
    <row r="1706" spans="1:2">
      <c r="A1706" s="638"/>
      <c r="B1706" s="638"/>
    </row>
    <row r="1707" spans="1:2">
      <c r="A1707" s="638"/>
      <c r="B1707" s="638"/>
    </row>
    <row r="1708" spans="1:2">
      <c r="A1708" s="638"/>
      <c r="B1708" s="638"/>
    </row>
    <row r="1709" spans="1:2">
      <c r="A1709" s="638"/>
      <c r="B1709" s="638"/>
    </row>
    <row r="1710" spans="1:2">
      <c r="A1710" s="638"/>
      <c r="B1710" s="638"/>
    </row>
    <row r="1711" spans="1:2">
      <c r="A1711" s="638"/>
      <c r="B1711" s="638"/>
    </row>
    <row r="1712" spans="1:2">
      <c r="A1712" s="638"/>
      <c r="B1712" s="638"/>
    </row>
    <row r="1713" spans="1:2">
      <c r="A1713" s="638"/>
      <c r="B1713" s="638"/>
    </row>
    <row r="1714" spans="1:2">
      <c r="A1714" s="638"/>
      <c r="B1714" s="638"/>
    </row>
    <row r="1715" spans="1:2">
      <c r="A1715" s="638"/>
      <c r="B1715" s="638"/>
    </row>
    <row r="1716" spans="1:2">
      <c r="A1716" s="638"/>
      <c r="B1716" s="638"/>
    </row>
    <row r="1717" spans="1:2">
      <c r="A1717" s="638"/>
      <c r="B1717" s="638"/>
    </row>
    <row r="1718" spans="1:2">
      <c r="A1718" s="638"/>
      <c r="B1718" s="638"/>
    </row>
    <row r="1719" spans="1:2">
      <c r="A1719" s="638"/>
      <c r="B1719" s="638"/>
    </row>
    <row r="1720" spans="1:2">
      <c r="A1720" s="638"/>
      <c r="B1720" s="638"/>
    </row>
    <row r="1721" spans="1:2">
      <c r="A1721" s="638"/>
      <c r="B1721" s="638"/>
    </row>
    <row r="1722" spans="1:2">
      <c r="A1722" s="638"/>
      <c r="B1722" s="638"/>
    </row>
    <row r="1723" spans="1:2">
      <c r="A1723" s="638"/>
      <c r="B1723" s="638"/>
    </row>
    <row r="1724" spans="1:2">
      <c r="A1724" s="638"/>
      <c r="B1724" s="638"/>
    </row>
    <row r="1725" spans="1:2">
      <c r="A1725" s="638"/>
      <c r="B1725" s="638"/>
    </row>
    <row r="1726" spans="1:2">
      <c r="A1726" s="638"/>
      <c r="B1726" s="638"/>
    </row>
    <row r="1727" spans="1:2">
      <c r="A1727" s="638"/>
      <c r="B1727" s="638"/>
    </row>
    <row r="1728" spans="1:2">
      <c r="A1728" s="638"/>
      <c r="B1728" s="638"/>
    </row>
    <row r="1729" spans="1:2">
      <c r="A1729" s="638"/>
      <c r="B1729" s="638"/>
    </row>
    <row r="1730" spans="1:2">
      <c r="A1730" s="638"/>
      <c r="B1730" s="638"/>
    </row>
    <row r="1731" spans="1:2">
      <c r="A1731" s="638"/>
      <c r="B1731" s="638"/>
    </row>
    <row r="1732" spans="1:2">
      <c r="A1732" s="638"/>
      <c r="B1732" s="638"/>
    </row>
    <row r="1733" spans="1:2">
      <c r="A1733" s="638"/>
      <c r="B1733" s="638"/>
    </row>
    <row r="1734" spans="1:2">
      <c r="A1734" s="638"/>
      <c r="B1734" s="638"/>
    </row>
    <row r="1735" spans="1:2">
      <c r="A1735" s="638"/>
      <c r="B1735" s="638"/>
    </row>
    <row r="1736" spans="1:2">
      <c r="A1736" s="638"/>
      <c r="B1736" s="638"/>
    </row>
    <row r="1737" spans="1:2">
      <c r="A1737" s="638"/>
      <c r="B1737" s="638"/>
    </row>
    <row r="1738" spans="1:2">
      <c r="A1738" s="638"/>
      <c r="B1738" s="638"/>
    </row>
    <row r="1739" spans="1:2">
      <c r="A1739" s="638"/>
      <c r="B1739" s="638"/>
    </row>
    <row r="1740" spans="1:2">
      <c r="A1740" s="638"/>
      <c r="B1740" s="638"/>
    </row>
    <row r="1741" spans="1:2">
      <c r="A1741" s="638"/>
      <c r="B1741" s="638"/>
    </row>
    <row r="1742" spans="1:2">
      <c r="A1742" s="638"/>
      <c r="B1742" s="638"/>
    </row>
    <row r="1743" spans="1:2">
      <c r="A1743" s="638"/>
      <c r="B1743" s="638"/>
    </row>
    <row r="1744" spans="1:2">
      <c r="A1744" s="638"/>
      <c r="B1744" s="638"/>
    </row>
    <row r="1745" spans="1:2">
      <c r="A1745" s="638"/>
      <c r="B1745" s="638"/>
    </row>
    <row r="1746" spans="1:2">
      <c r="A1746" s="638"/>
      <c r="B1746" s="638"/>
    </row>
    <row r="1747" spans="1:2">
      <c r="A1747" s="638"/>
      <c r="B1747" s="638"/>
    </row>
    <row r="1748" spans="1:2">
      <c r="A1748" s="638"/>
      <c r="B1748" s="638"/>
    </row>
    <row r="1749" spans="1:2">
      <c r="A1749" s="638"/>
      <c r="B1749" s="638"/>
    </row>
    <row r="1750" spans="1:2">
      <c r="A1750" s="638"/>
      <c r="B1750" s="638"/>
    </row>
    <row r="1751" spans="1:2">
      <c r="A1751" s="638"/>
      <c r="B1751" s="638"/>
    </row>
    <row r="1752" spans="1:2">
      <c r="A1752" s="638"/>
      <c r="B1752" s="638"/>
    </row>
    <row r="1753" spans="1:2">
      <c r="A1753" s="638"/>
      <c r="B1753" s="638"/>
    </row>
    <row r="1754" spans="1:2">
      <c r="A1754" s="638"/>
      <c r="B1754" s="638"/>
    </row>
    <row r="1755" spans="1:2">
      <c r="A1755" s="638"/>
      <c r="B1755" s="638"/>
    </row>
    <row r="1756" spans="1:2">
      <c r="A1756" s="638"/>
      <c r="B1756" s="638"/>
    </row>
    <row r="1757" spans="1:2">
      <c r="A1757" s="638"/>
      <c r="B1757" s="638"/>
    </row>
    <row r="1758" spans="1:2">
      <c r="A1758" s="638"/>
      <c r="B1758" s="638"/>
    </row>
    <row r="1759" spans="1:2">
      <c r="A1759" s="638"/>
      <c r="B1759" s="638"/>
    </row>
    <row r="1760" spans="1:2">
      <c r="A1760" s="638"/>
      <c r="B1760" s="638"/>
    </row>
    <row r="1761" spans="1:2">
      <c r="A1761" s="638"/>
      <c r="B1761" s="638"/>
    </row>
    <row r="1762" spans="1:2">
      <c r="A1762" s="638"/>
      <c r="B1762" s="638"/>
    </row>
    <row r="1763" spans="1:2">
      <c r="A1763" s="638"/>
      <c r="B1763" s="638"/>
    </row>
    <row r="1764" spans="1:2">
      <c r="A1764" s="638"/>
      <c r="B1764" s="638"/>
    </row>
    <row r="1765" spans="1:2">
      <c r="A1765" s="638"/>
      <c r="B1765" s="638"/>
    </row>
    <row r="1766" spans="1:2">
      <c r="A1766" s="638"/>
      <c r="B1766" s="638"/>
    </row>
    <row r="1767" spans="1:2">
      <c r="A1767" s="638"/>
      <c r="B1767" s="638"/>
    </row>
    <row r="1768" spans="1:2">
      <c r="A1768" s="638"/>
      <c r="B1768" s="638"/>
    </row>
    <row r="1769" spans="1:2">
      <c r="A1769" s="638"/>
      <c r="B1769" s="638"/>
    </row>
    <row r="1770" spans="1:2">
      <c r="A1770" s="638"/>
      <c r="B1770" s="638"/>
    </row>
    <row r="1771" spans="1:2">
      <c r="A1771" s="638"/>
      <c r="B1771" s="638"/>
    </row>
    <row r="1772" spans="1:2">
      <c r="A1772" s="638"/>
      <c r="B1772" s="638"/>
    </row>
    <row r="1773" spans="1:2">
      <c r="A1773" s="638"/>
      <c r="B1773" s="638"/>
    </row>
    <row r="1774" spans="1:2">
      <c r="A1774" s="638"/>
      <c r="B1774" s="638"/>
    </row>
    <row r="1775" spans="1:2">
      <c r="A1775" s="638"/>
      <c r="B1775" s="638"/>
    </row>
    <row r="1776" spans="1:2">
      <c r="A1776" s="638"/>
      <c r="B1776" s="638"/>
    </row>
    <row r="1777" spans="1:2">
      <c r="A1777" s="638"/>
      <c r="B1777" s="638"/>
    </row>
    <row r="1778" spans="1:2">
      <c r="A1778" s="638"/>
      <c r="B1778" s="638"/>
    </row>
    <row r="1779" spans="1:2">
      <c r="A1779" s="638"/>
      <c r="B1779" s="638"/>
    </row>
    <row r="1780" spans="1:2">
      <c r="A1780" s="638"/>
      <c r="B1780" s="638"/>
    </row>
    <row r="1781" spans="1:2">
      <c r="A1781" s="638"/>
      <c r="B1781" s="638"/>
    </row>
    <row r="1782" spans="1:2">
      <c r="A1782" s="638"/>
      <c r="B1782" s="638"/>
    </row>
    <row r="1783" spans="1:2">
      <c r="A1783" s="638"/>
      <c r="B1783" s="638"/>
    </row>
    <row r="1784" spans="1:2">
      <c r="A1784" s="638"/>
      <c r="B1784" s="638"/>
    </row>
    <row r="1785" spans="1:2">
      <c r="A1785" s="638"/>
      <c r="B1785" s="638"/>
    </row>
    <row r="1786" spans="1:2">
      <c r="A1786" s="638"/>
      <c r="B1786" s="638"/>
    </row>
    <row r="1787" spans="1:2">
      <c r="A1787" s="638"/>
      <c r="B1787" s="638"/>
    </row>
    <row r="1788" spans="1:2">
      <c r="A1788" s="638"/>
      <c r="B1788" s="638"/>
    </row>
    <row r="1789" spans="1:2">
      <c r="A1789" s="638"/>
      <c r="B1789" s="638"/>
    </row>
    <row r="1790" spans="1:2">
      <c r="A1790" s="638"/>
      <c r="B1790" s="638"/>
    </row>
    <row r="1791" spans="1:2">
      <c r="A1791" s="638"/>
      <c r="B1791" s="638"/>
    </row>
    <row r="1792" spans="1:2">
      <c r="A1792" s="638"/>
      <c r="B1792" s="638"/>
    </row>
    <row r="1793" spans="1:2">
      <c r="A1793" s="638"/>
      <c r="B1793" s="638"/>
    </row>
    <row r="1794" spans="1:2">
      <c r="A1794" s="638"/>
      <c r="B1794" s="638"/>
    </row>
    <row r="1795" spans="1:2">
      <c r="A1795" s="638"/>
      <c r="B1795" s="638"/>
    </row>
    <row r="1796" spans="1:2">
      <c r="A1796" s="638"/>
      <c r="B1796" s="638"/>
    </row>
    <row r="1797" spans="1:2">
      <c r="A1797" s="638"/>
      <c r="B1797" s="638"/>
    </row>
    <row r="1798" spans="1:2">
      <c r="A1798" s="638"/>
      <c r="B1798" s="638"/>
    </row>
    <row r="1799" spans="1:2">
      <c r="A1799" s="638"/>
      <c r="B1799" s="638"/>
    </row>
    <row r="1800" spans="1:2">
      <c r="A1800" s="638"/>
      <c r="B1800" s="638"/>
    </row>
    <row r="1801" spans="1:2">
      <c r="A1801" s="638"/>
      <c r="B1801" s="638"/>
    </row>
    <row r="1802" spans="1:2">
      <c r="A1802" s="638"/>
      <c r="B1802" s="638"/>
    </row>
    <row r="1803" spans="1:2">
      <c r="A1803" s="638"/>
      <c r="B1803" s="638"/>
    </row>
    <row r="1804" spans="1:2">
      <c r="A1804" s="638"/>
      <c r="B1804" s="638"/>
    </row>
    <row r="1805" spans="1:2">
      <c r="A1805" s="638"/>
      <c r="B1805" s="638"/>
    </row>
    <row r="1806" spans="1:2">
      <c r="A1806" s="638"/>
      <c r="B1806" s="638"/>
    </row>
    <row r="1807" spans="1:2">
      <c r="A1807" s="638"/>
      <c r="B1807" s="638"/>
    </row>
    <row r="1808" spans="1:2">
      <c r="A1808" s="638"/>
      <c r="B1808" s="638"/>
    </row>
    <row r="1809" spans="1:2">
      <c r="A1809" s="638"/>
      <c r="B1809" s="638"/>
    </row>
    <row r="1810" spans="1:2">
      <c r="A1810" s="638"/>
      <c r="B1810" s="638"/>
    </row>
    <row r="1811" spans="1:2">
      <c r="A1811" s="638"/>
      <c r="B1811" s="638"/>
    </row>
    <row r="1812" spans="1:2">
      <c r="A1812" s="638"/>
      <c r="B1812" s="638"/>
    </row>
    <row r="1813" spans="1:2">
      <c r="A1813" s="638"/>
      <c r="B1813" s="638"/>
    </row>
    <row r="1814" spans="1:2">
      <c r="A1814" s="638"/>
      <c r="B1814" s="638"/>
    </row>
    <row r="1815" spans="1:2">
      <c r="A1815" s="638"/>
      <c r="B1815" s="638"/>
    </row>
    <row r="1816" spans="1:2">
      <c r="A1816" s="638"/>
      <c r="B1816" s="638"/>
    </row>
    <row r="1817" spans="1:2">
      <c r="A1817" s="638"/>
      <c r="B1817" s="638"/>
    </row>
    <row r="1818" spans="1:2">
      <c r="A1818" s="638"/>
      <c r="B1818" s="638"/>
    </row>
    <row r="1819" spans="1:2">
      <c r="A1819" s="638"/>
      <c r="B1819" s="638"/>
    </row>
    <row r="1820" spans="1:2">
      <c r="A1820" s="638"/>
      <c r="B1820" s="638"/>
    </row>
    <row r="1821" spans="1:2">
      <c r="A1821" s="638"/>
      <c r="B1821" s="638"/>
    </row>
    <row r="1822" spans="1:2">
      <c r="A1822" s="638"/>
      <c r="B1822" s="638"/>
    </row>
    <row r="1823" spans="1:2">
      <c r="A1823" s="638"/>
      <c r="B1823" s="638"/>
    </row>
    <row r="1824" spans="1:2">
      <c r="A1824" s="638"/>
      <c r="B1824" s="638"/>
    </row>
    <row r="1825" spans="1:2">
      <c r="A1825" s="638"/>
      <c r="B1825" s="638"/>
    </row>
    <row r="1826" spans="1:2">
      <c r="A1826" s="638"/>
      <c r="B1826" s="638"/>
    </row>
    <row r="1827" spans="1:2">
      <c r="A1827" s="638"/>
      <c r="B1827" s="638"/>
    </row>
    <row r="1828" spans="1:2">
      <c r="A1828" s="638"/>
      <c r="B1828" s="638"/>
    </row>
    <row r="1829" spans="1:2">
      <c r="A1829" s="638"/>
      <c r="B1829" s="638"/>
    </row>
    <row r="1830" spans="1:2">
      <c r="A1830" s="638"/>
      <c r="B1830" s="638"/>
    </row>
    <row r="1831" spans="1:2">
      <c r="A1831" s="638"/>
      <c r="B1831" s="638"/>
    </row>
    <row r="1832" spans="1:2">
      <c r="A1832" s="638"/>
      <c r="B1832" s="638"/>
    </row>
    <row r="1833" spans="1:2">
      <c r="A1833" s="638"/>
      <c r="B1833" s="638"/>
    </row>
    <row r="1834" spans="1:2">
      <c r="A1834" s="638"/>
      <c r="B1834" s="638"/>
    </row>
    <row r="1835" spans="1:2">
      <c r="A1835" s="638"/>
      <c r="B1835" s="638"/>
    </row>
    <row r="1836" spans="1:2">
      <c r="A1836" s="638"/>
      <c r="B1836" s="638"/>
    </row>
    <row r="1837" spans="1:2">
      <c r="A1837" s="638"/>
      <c r="B1837" s="638"/>
    </row>
    <row r="1838" spans="1:2">
      <c r="A1838" s="638"/>
      <c r="B1838" s="638"/>
    </row>
    <row r="1839" spans="1:2">
      <c r="A1839" s="638"/>
      <c r="B1839" s="638"/>
    </row>
    <row r="1840" spans="1:2">
      <c r="A1840" s="638"/>
      <c r="B1840" s="638"/>
    </row>
    <row r="1841" spans="1:2">
      <c r="A1841" s="638"/>
      <c r="B1841" s="638"/>
    </row>
    <row r="1842" spans="1:2">
      <c r="A1842" s="638"/>
      <c r="B1842" s="638"/>
    </row>
    <row r="1843" spans="1:2">
      <c r="A1843" s="638"/>
      <c r="B1843" s="638"/>
    </row>
    <row r="1844" spans="1:2">
      <c r="A1844" s="638"/>
      <c r="B1844" s="638"/>
    </row>
    <row r="1845" spans="1:2">
      <c r="A1845" s="638"/>
      <c r="B1845" s="638"/>
    </row>
    <row r="1846" spans="1:2">
      <c r="A1846" s="638"/>
      <c r="B1846" s="638"/>
    </row>
    <row r="1847" spans="1:2">
      <c r="A1847" s="638"/>
      <c r="B1847" s="638"/>
    </row>
    <row r="1848" spans="1:2">
      <c r="A1848" s="638"/>
      <c r="B1848" s="638"/>
    </row>
    <row r="1849" spans="1:2">
      <c r="A1849" s="638"/>
      <c r="B1849" s="638"/>
    </row>
    <row r="1850" spans="1:2">
      <c r="A1850" s="638"/>
      <c r="B1850" s="638"/>
    </row>
    <row r="1851" spans="1:2">
      <c r="A1851" s="638"/>
      <c r="B1851" s="638"/>
    </row>
    <row r="1852" spans="1:2">
      <c r="A1852" s="638"/>
      <c r="B1852" s="638"/>
    </row>
    <row r="1853" spans="1:2">
      <c r="A1853" s="638"/>
      <c r="B1853" s="638"/>
    </row>
    <row r="1854" spans="1:2">
      <c r="A1854" s="638"/>
      <c r="B1854" s="638"/>
    </row>
    <row r="1855" spans="1:2">
      <c r="A1855" s="638"/>
      <c r="B1855" s="638"/>
    </row>
    <row r="1856" spans="1:2">
      <c r="A1856" s="638"/>
      <c r="B1856" s="638"/>
    </row>
    <row r="1857" spans="1:2">
      <c r="A1857" s="638"/>
      <c r="B1857" s="638"/>
    </row>
    <row r="1858" spans="1:2">
      <c r="A1858" s="638"/>
      <c r="B1858" s="638"/>
    </row>
    <row r="1859" spans="1:2">
      <c r="A1859" s="638"/>
      <c r="B1859" s="638"/>
    </row>
    <row r="1860" spans="1:2">
      <c r="A1860" s="638"/>
      <c r="B1860" s="638"/>
    </row>
    <row r="1861" spans="1:2">
      <c r="A1861" s="638"/>
      <c r="B1861" s="638"/>
    </row>
    <row r="1862" spans="1:2">
      <c r="A1862" s="638"/>
      <c r="B1862" s="638"/>
    </row>
    <row r="1863" spans="1:2">
      <c r="A1863" s="638"/>
      <c r="B1863" s="638"/>
    </row>
    <row r="1864" spans="1:2">
      <c r="A1864" s="638"/>
      <c r="B1864" s="638"/>
    </row>
    <row r="1865" spans="1:2">
      <c r="A1865" s="638"/>
      <c r="B1865" s="638"/>
    </row>
    <row r="1866" spans="1:2">
      <c r="A1866" s="638"/>
      <c r="B1866" s="638"/>
    </row>
    <row r="1867" spans="1:2">
      <c r="A1867" s="638"/>
      <c r="B1867" s="638"/>
    </row>
    <row r="1868" spans="1:2">
      <c r="A1868" s="638"/>
      <c r="B1868" s="638"/>
    </row>
    <row r="1869" spans="1:2">
      <c r="A1869" s="638"/>
      <c r="B1869" s="638"/>
    </row>
    <row r="1870" spans="1:2">
      <c r="A1870" s="638"/>
      <c r="B1870" s="638"/>
    </row>
    <row r="1871" spans="1:2">
      <c r="A1871" s="638"/>
      <c r="B1871" s="638"/>
    </row>
    <row r="1872" spans="1:2">
      <c r="A1872" s="638"/>
      <c r="B1872" s="638"/>
    </row>
    <row r="1873" spans="1:2">
      <c r="A1873" s="638"/>
      <c r="B1873" s="638"/>
    </row>
    <row r="1874" spans="1:2">
      <c r="A1874" s="638"/>
      <c r="B1874" s="638"/>
    </row>
    <row r="1875" spans="1:2">
      <c r="A1875" s="638"/>
      <c r="B1875" s="638"/>
    </row>
    <row r="1876" spans="1:2">
      <c r="A1876" s="638"/>
      <c r="B1876" s="638"/>
    </row>
    <row r="1877" spans="1:2">
      <c r="A1877" s="638"/>
      <c r="B1877" s="638"/>
    </row>
    <row r="1878" spans="1:2">
      <c r="A1878" s="638"/>
      <c r="B1878" s="638"/>
    </row>
    <row r="1879" spans="1:2">
      <c r="A1879" s="638"/>
      <c r="B1879" s="638"/>
    </row>
    <row r="1880" spans="1:2">
      <c r="A1880" s="638"/>
      <c r="B1880" s="638"/>
    </row>
    <row r="1881" spans="1:2">
      <c r="A1881" s="638"/>
      <c r="B1881" s="638"/>
    </row>
    <row r="1882" spans="1:2">
      <c r="A1882" s="638"/>
      <c r="B1882" s="638"/>
    </row>
    <row r="1883" spans="1:2">
      <c r="A1883" s="638"/>
      <c r="B1883" s="638"/>
    </row>
    <row r="1884" spans="1:2">
      <c r="A1884" s="638"/>
      <c r="B1884" s="638"/>
    </row>
    <row r="1885" spans="1:2">
      <c r="A1885" s="638"/>
      <c r="B1885" s="638"/>
    </row>
    <row r="1886" spans="1:2">
      <c r="A1886" s="638"/>
      <c r="B1886" s="638"/>
    </row>
    <row r="1887" spans="1:2">
      <c r="A1887" s="638"/>
      <c r="B1887" s="638"/>
    </row>
    <row r="1888" spans="1:2">
      <c r="A1888" s="638"/>
      <c r="B1888" s="638"/>
    </row>
    <row r="1889" spans="1:2">
      <c r="A1889" s="638"/>
      <c r="B1889" s="638"/>
    </row>
    <row r="1890" spans="1:2">
      <c r="A1890" s="638"/>
      <c r="B1890" s="638"/>
    </row>
    <row r="1891" spans="1:2">
      <c r="A1891" s="638"/>
      <c r="B1891" s="638"/>
    </row>
    <row r="1892" spans="1:2">
      <c r="A1892" s="638"/>
      <c r="B1892" s="638"/>
    </row>
    <row r="1893" spans="1:2">
      <c r="A1893" s="638"/>
      <c r="B1893" s="638"/>
    </row>
    <row r="1894" spans="1:2">
      <c r="A1894" s="638"/>
      <c r="B1894" s="638"/>
    </row>
    <row r="1895" spans="1:2">
      <c r="A1895" s="638"/>
      <c r="B1895" s="638"/>
    </row>
    <row r="1896" spans="1:2">
      <c r="A1896" s="638"/>
      <c r="B1896" s="638"/>
    </row>
    <row r="1897" spans="1:2">
      <c r="A1897" s="638"/>
      <c r="B1897" s="638"/>
    </row>
    <row r="1898" spans="1:2">
      <c r="A1898" s="638"/>
      <c r="B1898" s="638"/>
    </row>
    <row r="1899" spans="1:2">
      <c r="A1899" s="638"/>
      <c r="B1899" s="638"/>
    </row>
    <row r="1900" spans="1:2">
      <c r="A1900" s="638"/>
      <c r="B1900" s="638"/>
    </row>
    <row r="1901" spans="1:2">
      <c r="A1901" s="638"/>
      <c r="B1901" s="638"/>
    </row>
    <row r="1902" spans="1:2">
      <c r="A1902" s="638"/>
      <c r="B1902" s="638"/>
    </row>
    <row r="1903" spans="1:2">
      <c r="A1903" s="638"/>
      <c r="B1903" s="638"/>
    </row>
    <row r="1904" spans="1:2">
      <c r="A1904" s="638"/>
      <c r="B1904" s="638"/>
    </row>
    <row r="1905" spans="1:2">
      <c r="A1905" s="638"/>
      <c r="B1905" s="638"/>
    </row>
    <row r="1906" spans="1:2">
      <c r="A1906" s="638"/>
      <c r="B1906" s="638"/>
    </row>
    <row r="1907" spans="1:2">
      <c r="A1907" s="638"/>
      <c r="B1907" s="638"/>
    </row>
    <row r="1908" spans="1:2">
      <c r="A1908" s="638"/>
      <c r="B1908" s="638"/>
    </row>
    <row r="1909" spans="1:2">
      <c r="A1909" s="638"/>
      <c r="B1909" s="638"/>
    </row>
    <row r="1910" spans="1:2">
      <c r="A1910" s="638"/>
      <c r="B1910" s="638"/>
    </row>
    <row r="1911" spans="1:2">
      <c r="A1911" s="638"/>
      <c r="B1911" s="638"/>
    </row>
    <row r="1912" spans="1:2">
      <c r="A1912" s="638"/>
      <c r="B1912" s="638"/>
    </row>
    <row r="1913" spans="1:2">
      <c r="A1913" s="638"/>
      <c r="B1913" s="638"/>
    </row>
    <row r="1914" spans="1:2">
      <c r="A1914" s="638"/>
      <c r="B1914" s="638"/>
    </row>
    <row r="1915" spans="1:2">
      <c r="A1915" s="638"/>
      <c r="B1915" s="638"/>
    </row>
    <row r="1916" spans="1:2">
      <c r="A1916" s="638"/>
      <c r="B1916" s="638"/>
    </row>
    <row r="1917" spans="1:2">
      <c r="A1917" s="638"/>
      <c r="B1917" s="638"/>
    </row>
    <row r="1918" spans="1:2">
      <c r="A1918" s="638"/>
      <c r="B1918" s="638"/>
    </row>
    <row r="1919" spans="1:2">
      <c r="A1919" s="638"/>
      <c r="B1919" s="638"/>
    </row>
    <row r="1920" spans="1:2">
      <c r="A1920" s="638"/>
      <c r="B1920" s="638"/>
    </row>
    <row r="1921" spans="1:2">
      <c r="A1921" s="638"/>
      <c r="B1921" s="638"/>
    </row>
    <row r="1922" spans="1:2">
      <c r="A1922" s="638"/>
      <c r="B1922" s="638"/>
    </row>
    <row r="1923" spans="1:2">
      <c r="A1923" s="638"/>
      <c r="B1923" s="638"/>
    </row>
    <row r="1924" spans="1:2">
      <c r="A1924" s="638"/>
      <c r="B1924" s="638"/>
    </row>
    <row r="1925" spans="1:2">
      <c r="A1925" s="638"/>
      <c r="B1925" s="638"/>
    </row>
    <row r="1926" spans="1:2">
      <c r="A1926" s="638"/>
      <c r="B1926" s="638"/>
    </row>
    <row r="1927" spans="1:2">
      <c r="A1927" s="638"/>
      <c r="B1927" s="638"/>
    </row>
    <row r="1928" spans="1:2">
      <c r="A1928" s="638"/>
      <c r="B1928" s="638"/>
    </row>
    <row r="1929" spans="1:2">
      <c r="A1929" s="638"/>
      <c r="B1929" s="638"/>
    </row>
    <row r="1930" spans="1:2">
      <c r="A1930" s="638"/>
      <c r="B1930" s="638"/>
    </row>
    <row r="1931" spans="1:2">
      <c r="A1931" s="638"/>
      <c r="B1931" s="638"/>
    </row>
    <row r="1932" spans="1:2">
      <c r="A1932" s="638"/>
      <c r="B1932" s="638"/>
    </row>
    <row r="1933" spans="1:2">
      <c r="A1933" s="638"/>
      <c r="B1933" s="638"/>
    </row>
    <row r="1934" spans="1:2">
      <c r="A1934" s="638"/>
      <c r="B1934" s="638"/>
    </row>
    <row r="1935" spans="1:2">
      <c r="A1935" s="638"/>
      <c r="B1935" s="638"/>
    </row>
    <row r="1936" spans="1:2">
      <c r="A1936" s="638"/>
      <c r="B1936" s="638"/>
    </row>
    <row r="1937" spans="1:2">
      <c r="A1937" s="638"/>
      <c r="B1937" s="638"/>
    </row>
    <row r="1938" spans="1:2">
      <c r="A1938" s="638"/>
      <c r="B1938" s="638"/>
    </row>
    <row r="1939" spans="1:2">
      <c r="A1939" s="638"/>
      <c r="B1939" s="638"/>
    </row>
    <row r="1940" spans="1:2">
      <c r="A1940" s="638"/>
      <c r="B1940" s="638"/>
    </row>
    <row r="1941" spans="1:2">
      <c r="A1941" s="638"/>
      <c r="B1941" s="638"/>
    </row>
    <row r="1942" spans="1:2">
      <c r="A1942" s="638"/>
      <c r="B1942" s="638"/>
    </row>
    <row r="1943" spans="1:2">
      <c r="A1943" s="638"/>
      <c r="B1943" s="638"/>
    </row>
    <row r="1944" spans="1:2">
      <c r="A1944" s="638"/>
      <c r="B1944" s="638"/>
    </row>
    <row r="1945" spans="1:2">
      <c r="A1945" s="638"/>
      <c r="B1945" s="638"/>
    </row>
    <row r="1946" spans="1:2">
      <c r="A1946" s="638"/>
      <c r="B1946" s="638"/>
    </row>
    <row r="1947" spans="1:2">
      <c r="A1947" s="638"/>
      <c r="B1947" s="638"/>
    </row>
    <row r="1948" spans="1:2">
      <c r="A1948" s="638"/>
      <c r="B1948" s="638"/>
    </row>
    <row r="1949" spans="1:2">
      <c r="A1949" s="638"/>
      <c r="B1949" s="638"/>
    </row>
    <row r="1950" spans="1:2">
      <c r="A1950" s="638"/>
      <c r="B1950" s="638"/>
    </row>
    <row r="1951" spans="1:2">
      <c r="A1951" s="638"/>
      <c r="B1951" s="638"/>
    </row>
    <row r="1952" spans="1:2">
      <c r="A1952" s="638"/>
      <c r="B1952" s="638"/>
    </row>
    <row r="1953" spans="1:2">
      <c r="A1953" s="638"/>
      <c r="B1953" s="638"/>
    </row>
    <row r="1954" spans="1:2">
      <c r="A1954" s="638"/>
      <c r="B1954" s="638"/>
    </row>
    <row r="1955" spans="1:2">
      <c r="A1955" s="638"/>
      <c r="B1955" s="638"/>
    </row>
    <row r="1956" spans="1:2">
      <c r="A1956" s="638"/>
      <c r="B1956" s="638"/>
    </row>
    <row r="1957" spans="1:2">
      <c r="A1957" s="638"/>
      <c r="B1957" s="638"/>
    </row>
    <row r="1958" spans="1:2">
      <c r="A1958" s="638"/>
      <c r="B1958" s="638"/>
    </row>
    <row r="1959" spans="1:2">
      <c r="A1959" s="638"/>
      <c r="B1959" s="638"/>
    </row>
    <row r="1960" spans="1:2">
      <c r="A1960" s="638"/>
      <c r="B1960" s="638"/>
    </row>
    <row r="1961" spans="1:2">
      <c r="A1961" s="638"/>
      <c r="B1961" s="638"/>
    </row>
    <row r="1962" spans="1:2">
      <c r="A1962" s="638"/>
      <c r="B1962" s="638"/>
    </row>
    <row r="1963" spans="1:2">
      <c r="A1963" s="638"/>
      <c r="B1963" s="638"/>
    </row>
    <row r="1964" spans="1:2">
      <c r="A1964" s="638"/>
      <c r="B1964" s="638"/>
    </row>
    <row r="1965" spans="1:2">
      <c r="A1965" s="638"/>
      <c r="B1965" s="638"/>
    </row>
    <row r="1966" spans="1:2">
      <c r="A1966" s="638"/>
      <c r="B1966" s="638"/>
    </row>
    <row r="1967" spans="1:2">
      <c r="A1967" s="638"/>
      <c r="B1967" s="638"/>
    </row>
    <row r="1968" spans="1:2">
      <c r="A1968" s="638"/>
      <c r="B1968" s="638"/>
    </row>
    <row r="1969" spans="1:2">
      <c r="A1969" s="638"/>
      <c r="B1969" s="638"/>
    </row>
    <row r="1970" spans="1:2">
      <c r="A1970" s="638"/>
      <c r="B1970" s="638"/>
    </row>
    <row r="1971" spans="1:2">
      <c r="A1971" s="638"/>
      <c r="B1971" s="638"/>
    </row>
    <row r="1972" spans="1:2">
      <c r="A1972" s="638"/>
      <c r="B1972" s="638"/>
    </row>
    <row r="1973" spans="1:2">
      <c r="A1973" s="638"/>
      <c r="B1973" s="638"/>
    </row>
    <row r="1974" spans="1:2">
      <c r="A1974" s="638"/>
      <c r="B1974" s="638"/>
    </row>
    <row r="1975" spans="1:2">
      <c r="A1975" s="638"/>
      <c r="B1975" s="638"/>
    </row>
    <row r="1976" spans="1:2">
      <c r="A1976" s="638"/>
      <c r="B1976" s="638"/>
    </row>
    <row r="1977" spans="1:2">
      <c r="A1977" s="638"/>
      <c r="B1977" s="638"/>
    </row>
    <row r="1978" spans="1:2">
      <c r="A1978" s="638"/>
      <c r="B1978" s="638"/>
    </row>
    <row r="1979" spans="1:2">
      <c r="A1979" s="638"/>
      <c r="B1979" s="638"/>
    </row>
    <row r="1980" spans="1:2">
      <c r="A1980" s="638"/>
      <c r="B1980" s="638"/>
    </row>
    <row r="1981" spans="1:2">
      <c r="A1981" s="638"/>
      <c r="B1981" s="638"/>
    </row>
    <row r="1982" spans="1:2">
      <c r="A1982" s="638"/>
      <c r="B1982" s="638"/>
    </row>
    <row r="1983" spans="1:2">
      <c r="A1983" s="638"/>
      <c r="B1983" s="638"/>
    </row>
    <row r="1984" spans="1:2">
      <c r="A1984" s="638"/>
      <c r="B1984" s="638"/>
    </row>
    <row r="1985" spans="1:2">
      <c r="A1985" s="638"/>
      <c r="B1985" s="638"/>
    </row>
    <row r="1986" spans="1:2">
      <c r="A1986" s="638"/>
      <c r="B1986" s="638"/>
    </row>
    <row r="1987" spans="1:2">
      <c r="A1987" s="638"/>
      <c r="B1987" s="638"/>
    </row>
    <row r="1988" spans="1:2">
      <c r="A1988" s="638"/>
      <c r="B1988" s="638"/>
    </row>
    <row r="1989" spans="1:2">
      <c r="A1989" s="638"/>
      <c r="B1989" s="638"/>
    </row>
    <row r="1990" spans="1:2">
      <c r="A1990" s="638"/>
      <c r="B1990" s="638"/>
    </row>
    <row r="1991" spans="1:2">
      <c r="A1991" s="638"/>
      <c r="B1991" s="638"/>
    </row>
    <row r="1992" spans="1:2">
      <c r="A1992" s="638"/>
      <c r="B1992" s="638"/>
    </row>
    <row r="1993" spans="1:2">
      <c r="A1993" s="638"/>
      <c r="B1993" s="638"/>
    </row>
    <row r="1994" spans="1:2">
      <c r="A1994" s="638"/>
      <c r="B1994" s="638"/>
    </row>
    <row r="1995" spans="1:2">
      <c r="A1995" s="638"/>
      <c r="B1995" s="638"/>
    </row>
    <row r="1996" spans="1:2">
      <c r="A1996" s="638"/>
      <c r="B1996" s="638"/>
    </row>
    <row r="1997" spans="1:2">
      <c r="A1997" s="638"/>
      <c r="B1997" s="638"/>
    </row>
    <row r="1998" spans="1:2">
      <c r="A1998" s="638"/>
      <c r="B1998" s="638"/>
    </row>
    <row r="1999" spans="1:2">
      <c r="A1999" s="638"/>
      <c r="B1999" s="638"/>
    </row>
    <row r="2000" spans="1:2">
      <c r="A2000" s="638"/>
      <c r="B2000" s="638"/>
    </row>
    <row r="2001" spans="1:2">
      <c r="A2001" s="638"/>
      <c r="B2001" s="638"/>
    </row>
    <row r="2002" spans="1:2">
      <c r="A2002" s="638"/>
      <c r="B2002" s="638"/>
    </row>
    <row r="2003" spans="1:2">
      <c r="A2003" s="638"/>
      <c r="B2003" s="638"/>
    </row>
    <row r="2004" spans="1:2">
      <c r="A2004" s="638"/>
      <c r="B2004" s="638"/>
    </row>
    <row r="2005" spans="1:2">
      <c r="A2005" s="638"/>
      <c r="B2005" s="638"/>
    </row>
    <row r="2006" spans="1:2">
      <c r="A2006" s="638"/>
      <c r="B2006" s="638"/>
    </row>
    <row r="2007" spans="1:2">
      <c r="A2007" s="638"/>
      <c r="B2007" s="638"/>
    </row>
    <row r="2008" spans="1:2">
      <c r="A2008" s="638"/>
      <c r="B2008" s="638"/>
    </row>
    <row r="2009" spans="1:2">
      <c r="A2009" s="638"/>
      <c r="B2009" s="638"/>
    </row>
    <row r="2010" spans="1:2">
      <c r="A2010" s="638"/>
      <c r="B2010" s="638"/>
    </row>
    <row r="2011" spans="1:2">
      <c r="A2011" s="638"/>
      <c r="B2011" s="638"/>
    </row>
    <row r="2012" spans="1:2">
      <c r="A2012" s="638"/>
      <c r="B2012" s="638"/>
    </row>
    <row r="2013" spans="1:2">
      <c r="A2013" s="638"/>
      <c r="B2013" s="638"/>
    </row>
    <row r="2014" spans="1:2">
      <c r="A2014" s="638"/>
      <c r="B2014" s="638"/>
    </row>
    <row r="2015" spans="1:2">
      <c r="A2015" s="638"/>
      <c r="B2015" s="638"/>
    </row>
    <row r="2016" spans="1:2">
      <c r="A2016" s="638"/>
      <c r="B2016" s="638"/>
    </row>
    <row r="2017" spans="1:2">
      <c r="A2017" s="638"/>
      <c r="B2017" s="638"/>
    </row>
    <row r="2018" spans="1:2">
      <c r="A2018" s="638"/>
      <c r="B2018" s="638"/>
    </row>
    <row r="2019" spans="1:2">
      <c r="A2019" s="638"/>
      <c r="B2019" s="638"/>
    </row>
    <row r="2020" spans="1:2">
      <c r="A2020" s="638"/>
      <c r="B2020" s="638"/>
    </row>
    <row r="2021" spans="1:2">
      <c r="A2021" s="638"/>
      <c r="B2021" s="638"/>
    </row>
    <row r="2022" spans="1:2">
      <c r="A2022" s="638"/>
      <c r="B2022" s="638"/>
    </row>
    <row r="2023" spans="1:2">
      <c r="A2023" s="638"/>
      <c r="B2023" s="638"/>
    </row>
    <row r="2024" spans="1:2">
      <c r="A2024" s="638"/>
      <c r="B2024" s="638"/>
    </row>
    <row r="2025" spans="1:2">
      <c r="A2025" s="638"/>
      <c r="B2025" s="638"/>
    </row>
    <row r="2026" spans="1:2">
      <c r="A2026" s="638"/>
      <c r="B2026" s="638"/>
    </row>
    <row r="2027" spans="1:2">
      <c r="A2027" s="638"/>
      <c r="B2027" s="638"/>
    </row>
    <row r="2028" spans="1:2">
      <c r="A2028" s="638"/>
      <c r="B2028" s="638"/>
    </row>
    <row r="2029" spans="1:2">
      <c r="A2029" s="638"/>
      <c r="B2029" s="638"/>
    </row>
    <row r="2030" spans="1:2">
      <c r="A2030" s="638"/>
      <c r="B2030" s="638"/>
    </row>
    <row r="2031" spans="1:2">
      <c r="A2031" s="638"/>
      <c r="B2031" s="638"/>
    </row>
    <row r="2032" spans="1:2">
      <c r="A2032" s="638"/>
      <c r="B2032" s="638"/>
    </row>
    <row r="2033" spans="1:2">
      <c r="A2033" s="638"/>
      <c r="B2033" s="638"/>
    </row>
    <row r="2034" spans="1:2">
      <c r="A2034" s="638"/>
      <c r="B2034" s="638"/>
    </row>
    <row r="2035" spans="1:2">
      <c r="A2035" s="638"/>
      <c r="B2035" s="638"/>
    </row>
    <row r="2036" spans="1:2">
      <c r="A2036" s="638"/>
      <c r="B2036" s="638"/>
    </row>
    <row r="2037" spans="1:2">
      <c r="A2037" s="638"/>
      <c r="B2037" s="638"/>
    </row>
    <row r="2038" spans="1:2">
      <c r="A2038" s="638"/>
      <c r="B2038" s="638"/>
    </row>
    <row r="2039" spans="1:2">
      <c r="A2039" s="638"/>
      <c r="B2039" s="638"/>
    </row>
    <row r="2040" spans="1:2">
      <c r="A2040" s="638"/>
      <c r="B2040" s="638"/>
    </row>
    <row r="2041" spans="1:2">
      <c r="A2041" s="638"/>
      <c r="B2041" s="638"/>
    </row>
    <row r="2042" spans="1:2">
      <c r="A2042" s="638"/>
      <c r="B2042" s="638"/>
    </row>
    <row r="2043" spans="1:2">
      <c r="A2043" s="638"/>
      <c r="B2043" s="638"/>
    </row>
    <row r="2044" spans="1:2">
      <c r="A2044" s="638"/>
      <c r="B2044" s="638"/>
    </row>
    <row r="2045" spans="1:2">
      <c r="A2045" s="638"/>
      <c r="B2045" s="638"/>
    </row>
    <row r="2046" spans="1:2">
      <c r="A2046" s="638"/>
      <c r="B2046" s="638"/>
    </row>
    <row r="2047" spans="1:2">
      <c r="A2047" s="638"/>
      <c r="B2047" s="638"/>
    </row>
    <row r="2048" spans="1:2">
      <c r="A2048" s="638"/>
      <c r="B2048" s="638"/>
    </row>
    <row r="2049" spans="1:2">
      <c r="A2049" s="638"/>
      <c r="B2049" s="638"/>
    </row>
    <row r="2050" spans="1:2">
      <c r="A2050" s="638"/>
      <c r="B2050" s="638"/>
    </row>
    <row r="2051" spans="1:2">
      <c r="A2051" s="638"/>
      <c r="B2051" s="638"/>
    </row>
    <row r="2052" spans="1:2">
      <c r="A2052" s="638"/>
      <c r="B2052" s="638"/>
    </row>
    <row r="2053" spans="1:2">
      <c r="A2053" s="638"/>
      <c r="B2053" s="638"/>
    </row>
    <row r="2054" spans="1:2">
      <c r="A2054" s="638"/>
      <c r="B2054" s="638"/>
    </row>
    <row r="2055" spans="1:2">
      <c r="A2055" s="638"/>
      <c r="B2055" s="638"/>
    </row>
    <row r="2056" spans="1:2">
      <c r="A2056" s="638"/>
      <c r="B2056" s="638"/>
    </row>
    <row r="2057" spans="1:2">
      <c r="A2057" s="638"/>
      <c r="B2057" s="638"/>
    </row>
    <row r="2058" spans="1:2">
      <c r="A2058" s="638"/>
      <c r="B2058" s="638"/>
    </row>
    <row r="2059" spans="1:2">
      <c r="A2059" s="638"/>
      <c r="B2059" s="638"/>
    </row>
    <row r="2060" spans="1:2">
      <c r="A2060" s="638"/>
      <c r="B2060" s="638"/>
    </row>
    <row r="2061" spans="1:2">
      <c r="A2061" s="638"/>
      <c r="B2061" s="638"/>
    </row>
    <row r="2062" spans="1:2">
      <c r="A2062" s="638"/>
      <c r="B2062" s="638"/>
    </row>
    <row r="2063" spans="1:2">
      <c r="A2063" s="638"/>
      <c r="B2063" s="638"/>
    </row>
    <row r="2064" spans="1:2">
      <c r="A2064" s="638"/>
      <c r="B2064" s="638"/>
    </row>
    <row r="2065" spans="1:2">
      <c r="A2065" s="638"/>
      <c r="B2065" s="638"/>
    </row>
    <row r="2066" spans="1:2">
      <c r="A2066" s="638"/>
      <c r="B2066" s="638"/>
    </row>
    <row r="2067" spans="1:2">
      <c r="A2067" s="638"/>
      <c r="B2067" s="638"/>
    </row>
    <row r="2068" spans="1:2">
      <c r="A2068" s="638"/>
      <c r="B2068" s="638"/>
    </row>
    <row r="2069" spans="1:2">
      <c r="A2069" s="638"/>
      <c r="B2069" s="638"/>
    </row>
    <row r="2070" spans="1:2">
      <c r="A2070" s="638"/>
      <c r="B2070" s="638"/>
    </row>
    <row r="2071" spans="1:2">
      <c r="A2071" s="638"/>
      <c r="B2071" s="638"/>
    </row>
    <row r="2072" spans="1:2">
      <c r="A2072" s="638"/>
      <c r="B2072" s="638"/>
    </row>
    <row r="2073" spans="1:2">
      <c r="A2073" s="638"/>
      <c r="B2073" s="638"/>
    </row>
    <row r="2074" spans="1:2">
      <c r="A2074" s="638"/>
      <c r="B2074" s="638"/>
    </row>
    <row r="2075" spans="1:2">
      <c r="A2075" s="638"/>
      <c r="B2075" s="638"/>
    </row>
    <row r="2076" spans="1:2">
      <c r="A2076" s="638"/>
      <c r="B2076" s="638"/>
    </row>
    <row r="2077" spans="1:2">
      <c r="A2077" s="638"/>
      <c r="B2077" s="638"/>
    </row>
    <row r="2078" spans="1:2">
      <c r="A2078" s="638"/>
      <c r="B2078" s="638"/>
    </row>
    <row r="2079" spans="1:2">
      <c r="A2079" s="638"/>
      <c r="B2079" s="638"/>
    </row>
    <row r="2080" spans="1:2">
      <c r="A2080" s="638"/>
      <c r="B2080" s="638"/>
    </row>
    <row r="2081" spans="1:2">
      <c r="A2081" s="638"/>
      <c r="B2081" s="638"/>
    </row>
    <row r="2082" spans="1:2">
      <c r="A2082" s="638"/>
      <c r="B2082" s="638"/>
    </row>
    <row r="2083" spans="1:2">
      <c r="A2083" s="638"/>
      <c r="B2083" s="638"/>
    </row>
    <row r="2084" spans="1:2">
      <c r="A2084" s="638"/>
      <c r="B2084" s="638"/>
    </row>
    <row r="2085" spans="1:2">
      <c r="A2085" s="638"/>
      <c r="B2085" s="638"/>
    </row>
    <row r="2086" spans="1:2">
      <c r="A2086" s="638"/>
      <c r="B2086" s="638"/>
    </row>
    <row r="2087" spans="1:2">
      <c r="A2087" s="638"/>
      <c r="B2087" s="638"/>
    </row>
    <row r="2088" spans="1:2">
      <c r="A2088" s="638"/>
      <c r="B2088" s="638"/>
    </row>
    <row r="2089" spans="1:2">
      <c r="A2089" s="638"/>
      <c r="B2089" s="638"/>
    </row>
    <row r="2090" spans="1:2">
      <c r="A2090" s="638"/>
      <c r="B2090" s="638"/>
    </row>
    <row r="2091" spans="1:2">
      <c r="A2091" s="638"/>
      <c r="B2091" s="638"/>
    </row>
    <row r="2092" spans="1:2">
      <c r="A2092" s="638"/>
      <c r="B2092" s="638"/>
    </row>
    <row r="2093" spans="1:2">
      <c r="A2093" s="638"/>
      <c r="B2093" s="638"/>
    </row>
    <row r="2094" spans="1:2">
      <c r="A2094" s="638"/>
      <c r="B2094" s="638"/>
    </row>
    <row r="2095" spans="1:2">
      <c r="A2095" s="638"/>
      <c r="B2095" s="638"/>
    </row>
    <row r="2096" spans="1:2">
      <c r="A2096" s="638"/>
      <c r="B2096" s="638"/>
    </row>
    <row r="2097" spans="1:2">
      <c r="A2097" s="638"/>
      <c r="B2097" s="638"/>
    </row>
    <row r="2098" spans="1:2">
      <c r="A2098" s="638"/>
      <c r="B2098" s="638"/>
    </row>
    <row r="2099" spans="1:2">
      <c r="A2099" s="638"/>
      <c r="B2099" s="638"/>
    </row>
    <row r="2100" spans="1:2">
      <c r="A2100" s="638"/>
      <c r="B2100" s="638"/>
    </row>
    <row r="2101" spans="1:2">
      <c r="A2101" s="638"/>
      <c r="B2101" s="638"/>
    </row>
    <row r="2102" spans="1:2">
      <c r="A2102" s="638"/>
      <c r="B2102" s="638"/>
    </row>
    <row r="2103" spans="1:2">
      <c r="A2103" s="638"/>
      <c r="B2103" s="638"/>
    </row>
    <row r="2104" spans="1:2">
      <c r="A2104" s="638"/>
      <c r="B2104" s="638"/>
    </row>
    <row r="2105" spans="1:2">
      <c r="A2105" s="638"/>
      <c r="B2105" s="638"/>
    </row>
    <row r="2106" spans="1:2">
      <c r="A2106" s="638"/>
      <c r="B2106" s="638"/>
    </row>
    <row r="2107" spans="1:2">
      <c r="A2107" s="638"/>
      <c r="B2107" s="638"/>
    </row>
    <row r="2108" spans="1:2">
      <c r="A2108" s="638"/>
      <c r="B2108" s="638"/>
    </row>
    <row r="2109" spans="1:2">
      <c r="A2109" s="638"/>
      <c r="B2109" s="638"/>
    </row>
    <row r="2110" spans="1:2">
      <c r="A2110" s="638"/>
      <c r="B2110" s="638"/>
    </row>
    <row r="2111" spans="1:2">
      <c r="A2111" s="638"/>
      <c r="B2111" s="638"/>
    </row>
    <row r="2112" spans="1:2">
      <c r="A2112" s="638"/>
      <c r="B2112" s="638"/>
    </row>
    <row r="2113" spans="1:2">
      <c r="A2113" s="638"/>
      <c r="B2113" s="638"/>
    </row>
    <row r="2114" spans="1:2">
      <c r="A2114" s="638"/>
      <c r="B2114" s="638"/>
    </row>
    <row r="2115" spans="1:2">
      <c r="A2115" s="638"/>
      <c r="B2115" s="638"/>
    </row>
    <row r="2116" spans="1:2">
      <c r="A2116" s="638"/>
      <c r="B2116" s="638"/>
    </row>
    <row r="2117" spans="1:2">
      <c r="A2117" s="638"/>
      <c r="B2117" s="638"/>
    </row>
    <row r="2118" spans="1:2">
      <c r="A2118" s="638"/>
      <c r="B2118" s="638"/>
    </row>
    <row r="2119" spans="1:2">
      <c r="A2119" s="638"/>
      <c r="B2119" s="638"/>
    </row>
    <row r="2120" spans="1:2">
      <c r="A2120" s="638"/>
      <c r="B2120" s="638"/>
    </row>
    <row r="2121" spans="1:2">
      <c r="A2121" s="638"/>
      <c r="B2121" s="638"/>
    </row>
    <row r="2122" spans="1:2">
      <c r="A2122" s="638"/>
      <c r="B2122" s="638"/>
    </row>
    <row r="2123" spans="1:2">
      <c r="A2123" s="638"/>
      <c r="B2123" s="638"/>
    </row>
    <row r="2124" spans="1:2">
      <c r="A2124" s="638"/>
      <c r="B2124" s="638"/>
    </row>
    <row r="2125" spans="1:2">
      <c r="A2125" s="638"/>
      <c r="B2125" s="638"/>
    </row>
    <row r="2126" spans="1:2">
      <c r="A2126" s="638"/>
      <c r="B2126" s="638"/>
    </row>
    <row r="2127" spans="1:2">
      <c r="A2127" s="638"/>
      <c r="B2127" s="638"/>
    </row>
    <row r="2128" spans="1:2">
      <c r="A2128" s="638"/>
      <c r="B2128" s="638"/>
    </row>
    <row r="2129" spans="1:2">
      <c r="A2129" s="638"/>
      <c r="B2129" s="638"/>
    </row>
    <row r="2130" spans="1:2">
      <c r="A2130" s="638"/>
      <c r="B2130" s="638"/>
    </row>
    <row r="2131" spans="1:2">
      <c r="A2131" s="638"/>
      <c r="B2131" s="638"/>
    </row>
    <row r="2132" spans="1:2">
      <c r="A2132" s="638"/>
      <c r="B2132" s="638"/>
    </row>
    <row r="2133" spans="1:2">
      <c r="A2133" s="638"/>
      <c r="B2133" s="638"/>
    </row>
    <row r="2134" spans="1:2">
      <c r="A2134" s="638"/>
      <c r="B2134" s="638"/>
    </row>
    <row r="2135" spans="1:2">
      <c r="A2135" s="638"/>
      <c r="B2135" s="638"/>
    </row>
    <row r="2136" spans="1:2">
      <c r="A2136" s="638"/>
      <c r="B2136" s="638"/>
    </row>
    <row r="2137" spans="1:2">
      <c r="A2137" s="638"/>
      <c r="B2137" s="638"/>
    </row>
    <row r="2138" spans="1:2">
      <c r="A2138" s="638"/>
      <c r="B2138" s="638"/>
    </row>
    <row r="2139" spans="1:2">
      <c r="A2139" s="638"/>
      <c r="B2139" s="638"/>
    </row>
    <row r="2140" spans="1:2">
      <c r="A2140" s="638"/>
      <c r="B2140" s="638"/>
    </row>
    <row r="2141" spans="1:2">
      <c r="A2141" s="638"/>
      <c r="B2141" s="638"/>
    </row>
    <row r="2142" spans="1:2">
      <c r="A2142" s="638"/>
      <c r="B2142" s="638"/>
    </row>
    <row r="2143" spans="1:2">
      <c r="A2143" s="638"/>
      <c r="B2143" s="638"/>
    </row>
    <row r="2144" spans="1:2">
      <c r="A2144" s="638"/>
      <c r="B2144" s="638"/>
    </row>
    <row r="2145" spans="1:2">
      <c r="A2145" s="638"/>
      <c r="B2145" s="638"/>
    </row>
    <row r="2146" spans="1:2">
      <c r="A2146" s="638"/>
      <c r="B2146" s="638"/>
    </row>
    <row r="2147" spans="1:2">
      <c r="A2147" s="638"/>
      <c r="B2147" s="638"/>
    </row>
    <row r="2148" spans="1:2">
      <c r="A2148" s="638"/>
      <c r="B2148" s="638"/>
    </row>
    <row r="2149" spans="1:2">
      <c r="A2149" s="638"/>
      <c r="B2149" s="638"/>
    </row>
    <row r="2150" spans="1:2">
      <c r="A2150" s="638"/>
      <c r="B2150" s="638"/>
    </row>
    <row r="2151" spans="1:2">
      <c r="A2151" s="638"/>
      <c r="B2151" s="638"/>
    </row>
    <row r="2152" spans="1:2">
      <c r="A2152" s="638"/>
      <c r="B2152" s="638"/>
    </row>
    <row r="2153" spans="1:2">
      <c r="A2153" s="638"/>
      <c r="B2153" s="638"/>
    </row>
    <row r="2154" spans="1:2">
      <c r="A2154" s="638"/>
      <c r="B2154" s="638"/>
    </row>
    <row r="2155" spans="1:2">
      <c r="A2155" s="638"/>
      <c r="B2155" s="638"/>
    </row>
    <row r="2156" spans="1:2">
      <c r="A2156" s="638"/>
      <c r="B2156" s="638"/>
    </row>
    <row r="2157" spans="1:2">
      <c r="A2157" s="638"/>
      <c r="B2157" s="638"/>
    </row>
    <row r="2158" spans="1:2">
      <c r="A2158" s="638"/>
      <c r="B2158" s="638"/>
    </row>
    <row r="2159" spans="1:2">
      <c r="A2159" s="638"/>
      <c r="B2159" s="638"/>
    </row>
    <row r="2160" spans="1:2">
      <c r="A2160" s="638"/>
      <c r="B2160" s="638"/>
    </row>
    <row r="2161" spans="1:2">
      <c r="A2161" s="638"/>
      <c r="B2161" s="638"/>
    </row>
    <row r="2162" spans="1:2">
      <c r="A2162" s="638"/>
      <c r="B2162" s="638"/>
    </row>
    <row r="2163" spans="1:2">
      <c r="A2163" s="638"/>
      <c r="B2163" s="638"/>
    </row>
    <row r="2164" spans="1:2">
      <c r="A2164" s="638"/>
      <c r="B2164" s="638"/>
    </row>
    <row r="2165" spans="1:2">
      <c r="A2165" s="638"/>
      <c r="B2165" s="638"/>
    </row>
    <row r="2166" spans="1:2">
      <c r="A2166" s="638"/>
      <c r="B2166" s="638"/>
    </row>
    <row r="2167" spans="1:2">
      <c r="A2167" s="638"/>
      <c r="B2167" s="638"/>
    </row>
    <row r="2168" spans="1:2">
      <c r="A2168" s="638"/>
      <c r="B2168" s="638"/>
    </row>
    <row r="2169" spans="1:2">
      <c r="A2169" s="638"/>
      <c r="B2169" s="638"/>
    </row>
    <row r="2170" spans="1:2">
      <c r="A2170" s="638"/>
      <c r="B2170" s="638"/>
    </row>
    <row r="2171" spans="1:2">
      <c r="A2171" s="638"/>
      <c r="B2171" s="638"/>
    </row>
    <row r="2172" spans="1:2">
      <c r="A2172" s="638"/>
      <c r="B2172" s="638"/>
    </row>
    <row r="2173" spans="1:2">
      <c r="A2173" s="638"/>
      <c r="B2173" s="638"/>
    </row>
    <row r="2174" spans="1:2">
      <c r="A2174" s="638"/>
      <c r="B2174" s="638"/>
    </row>
    <row r="2175" spans="1:2">
      <c r="A2175" s="638"/>
      <c r="B2175" s="638"/>
    </row>
    <row r="2176" spans="1:2">
      <c r="A2176" s="638"/>
      <c r="B2176" s="638"/>
    </row>
    <row r="2177" spans="1:2">
      <c r="A2177" s="638"/>
      <c r="B2177" s="638"/>
    </row>
    <row r="2178" spans="1:2">
      <c r="A2178" s="638"/>
      <c r="B2178" s="638"/>
    </row>
    <row r="2179" spans="1:2">
      <c r="A2179" s="638"/>
      <c r="B2179" s="638"/>
    </row>
    <row r="2180" spans="1:2">
      <c r="A2180" s="638"/>
      <c r="B2180" s="638"/>
    </row>
    <row r="2181" spans="1:2">
      <c r="A2181" s="638"/>
      <c r="B2181" s="638"/>
    </row>
    <row r="2182" spans="1:2">
      <c r="A2182" s="638"/>
      <c r="B2182" s="638"/>
    </row>
    <row r="2183" spans="1:2">
      <c r="A2183" s="638"/>
      <c r="B2183" s="638"/>
    </row>
    <row r="2184" spans="1:2">
      <c r="A2184" s="638"/>
      <c r="B2184" s="638"/>
    </row>
    <row r="2185" spans="1:2">
      <c r="A2185" s="638"/>
      <c r="B2185" s="638"/>
    </row>
    <row r="2186" spans="1:2">
      <c r="A2186" s="638"/>
      <c r="B2186" s="638"/>
    </row>
    <row r="2187" spans="1:2">
      <c r="A2187" s="638"/>
      <c r="B2187" s="638"/>
    </row>
    <row r="2188" spans="1:2">
      <c r="A2188" s="638"/>
      <c r="B2188" s="638"/>
    </row>
    <row r="2189" spans="1:2">
      <c r="A2189" s="638"/>
      <c r="B2189" s="638"/>
    </row>
    <row r="2190" spans="1:2">
      <c r="A2190" s="638"/>
      <c r="B2190" s="638"/>
    </row>
    <row r="2191" spans="1:2">
      <c r="A2191" s="638"/>
      <c r="B2191" s="638"/>
    </row>
    <row r="2192" spans="1:2">
      <c r="A2192" s="638"/>
      <c r="B2192" s="638"/>
    </row>
    <row r="2193" spans="1:2">
      <c r="A2193" s="638"/>
      <c r="B2193" s="638"/>
    </row>
    <row r="2194" spans="1:2">
      <c r="A2194" s="638"/>
      <c r="B2194" s="638"/>
    </row>
    <row r="2195" spans="1:2">
      <c r="A2195" s="638"/>
      <c r="B2195" s="638"/>
    </row>
    <row r="2196" spans="1:2">
      <c r="A2196" s="638"/>
      <c r="B2196" s="638"/>
    </row>
    <row r="2197" spans="1:2">
      <c r="A2197" s="638"/>
      <c r="B2197" s="638"/>
    </row>
    <row r="2198" spans="1:2">
      <c r="A2198" s="638"/>
      <c r="B2198" s="638"/>
    </row>
    <row r="2199" spans="1:2">
      <c r="A2199" s="638"/>
      <c r="B2199" s="638"/>
    </row>
    <row r="2200" spans="1:2">
      <c r="A2200" s="638"/>
      <c r="B2200" s="638"/>
    </row>
    <row r="2201" spans="1:2">
      <c r="A2201" s="638"/>
      <c r="B2201" s="638"/>
    </row>
    <row r="2202" spans="1:2">
      <c r="A2202" s="638"/>
      <c r="B2202" s="638"/>
    </row>
    <row r="2203" spans="1:2">
      <c r="A2203" s="638"/>
      <c r="B2203" s="638"/>
    </row>
    <row r="2204" spans="1:2">
      <c r="A2204" s="638"/>
      <c r="B2204" s="638"/>
    </row>
    <row r="2205" spans="1:2">
      <c r="A2205" s="638"/>
      <c r="B2205" s="638"/>
    </row>
    <row r="2206" spans="1:2">
      <c r="A2206" s="638"/>
      <c r="B2206" s="638"/>
    </row>
    <row r="2207" spans="1:2">
      <c r="A2207" s="638"/>
      <c r="B2207" s="638"/>
    </row>
    <row r="2208" spans="1:2">
      <c r="A2208" s="638"/>
      <c r="B2208" s="638"/>
    </row>
    <row r="2209" spans="1:2">
      <c r="A2209" s="638"/>
      <c r="B2209" s="638"/>
    </row>
    <row r="2210" spans="1:2">
      <c r="A2210" s="638"/>
      <c r="B2210" s="638"/>
    </row>
    <row r="2211" spans="1:2">
      <c r="A2211" s="638"/>
      <c r="B2211" s="638"/>
    </row>
    <row r="2212" spans="1:2">
      <c r="A2212" s="638"/>
      <c r="B2212" s="638"/>
    </row>
    <row r="2213" spans="1:2">
      <c r="A2213" s="638"/>
      <c r="B2213" s="638"/>
    </row>
    <row r="2214" spans="1:2">
      <c r="A2214" s="638"/>
      <c r="B2214" s="638"/>
    </row>
    <row r="2215" spans="1:2">
      <c r="A2215" s="638"/>
      <c r="B2215" s="638"/>
    </row>
    <row r="2216" spans="1:2">
      <c r="A2216" s="638"/>
      <c r="B2216" s="638"/>
    </row>
    <row r="2217" spans="1:2">
      <c r="A2217" s="638"/>
      <c r="B2217" s="638"/>
    </row>
    <row r="2218" spans="1:2">
      <c r="A2218" s="638"/>
      <c r="B2218" s="638"/>
    </row>
    <row r="2219" spans="1:2">
      <c r="A2219" s="638"/>
      <c r="B2219" s="638"/>
    </row>
    <row r="2220" spans="1:2">
      <c r="A2220" s="638"/>
      <c r="B2220" s="638"/>
    </row>
    <row r="2221" spans="1:2">
      <c r="A2221" s="638"/>
      <c r="B2221" s="638"/>
    </row>
    <row r="2222" spans="1:2">
      <c r="A2222" s="638"/>
      <c r="B2222" s="638"/>
    </row>
    <row r="2223" spans="1:2">
      <c r="A2223" s="638"/>
      <c r="B2223" s="638"/>
    </row>
    <row r="2224" spans="1:2">
      <c r="A2224" s="638"/>
      <c r="B2224" s="638"/>
    </row>
    <row r="2225" spans="1:2">
      <c r="A2225" s="638"/>
      <c r="B2225" s="638"/>
    </row>
    <row r="2226" spans="1:2">
      <c r="A2226" s="638"/>
      <c r="B2226" s="638"/>
    </row>
    <row r="2227" spans="1:2">
      <c r="A2227" s="638"/>
      <c r="B2227" s="638"/>
    </row>
    <row r="2228" spans="1:2">
      <c r="A2228" s="638"/>
      <c r="B2228" s="638"/>
    </row>
    <row r="2229" spans="1:2">
      <c r="A2229" s="638"/>
      <c r="B2229" s="638"/>
    </row>
    <row r="2230" spans="1:2">
      <c r="A2230" s="638"/>
      <c r="B2230" s="638"/>
    </row>
    <row r="2231" spans="1:2">
      <c r="A2231" s="638"/>
      <c r="B2231" s="638"/>
    </row>
    <row r="2232" spans="1:2">
      <c r="A2232" s="638"/>
      <c r="B2232" s="638"/>
    </row>
    <row r="2233" spans="1:2">
      <c r="A2233" s="638"/>
      <c r="B2233" s="638"/>
    </row>
    <row r="2234" spans="1:2">
      <c r="A2234" s="638"/>
      <c r="B2234" s="638"/>
    </row>
    <row r="2235" spans="1:2">
      <c r="A2235" s="638"/>
      <c r="B2235" s="638"/>
    </row>
    <row r="2236" spans="1:2">
      <c r="A2236" s="638"/>
      <c r="B2236" s="638"/>
    </row>
    <row r="2237" spans="1:2">
      <c r="A2237" s="638"/>
      <c r="B2237" s="638"/>
    </row>
    <row r="2238" spans="1:2">
      <c r="A2238" s="638"/>
      <c r="B2238" s="638"/>
    </row>
    <row r="2239" spans="1:2">
      <c r="A2239" s="638"/>
      <c r="B2239" s="638"/>
    </row>
    <row r="2240" spans="1:2">
      <c r="A2240" s="638"/>
      <c r="B2240" s="638"/>
    </row>
    <row r="2241" spans="1:2">
      <c r="A2241" s="638"/>
      <c r="B2241" s="638"/>
    </row>
    <row r="2242" spans="1:2">
      <c r="A2242" s="638"/>
      <c r="B2242" s="638"/>
    </row>
    <row r="2243" spans="1:2">
      <c r="A2243" s="638"/>
      <c r="B2243" s="638"/>
    </row>
    <row r="2244" spans="1:2">
      <c r="A2244" s="638"/>
      <c r="B2244" s="638"/>
    </row>
    <row r="2245" spans="1:2">
      <c r="A2245" s="638"/>
      <c r="B2245" s="638"/>
    </row>
    <row r="2246" spans="1:2">
      <c r="A2246" s="638"/>
      <c r="B2246" s="638"/>
    </row>
    <row r="2247" spans="1:2">
      <c r="A2247" s="638"/>
      <c r="B2247" s="638"/>
    </row>
    <row r="2248" spans="1:2">
      <c r="A2248" s="638"/>
      <c r="B2248" s="638"/>
    </row>
    <row r="2249" spans="1:2">
      <c r="A2249" s="638"/>
      <c r="B2249" s="638"/>
    </row>
    <row r="2250" spans="1:2">
      <c r="A2250" s="638"/>
      <c r="B2250" s="638"/>
    </row>
    <row r="2251" spans="1:2">
      <c r="A2251" s="638"/>
      <c r="B2251" s="638"/>
    </row>
    <row r="2252" spans="1:2">
      <c r="A2252" s="638"/>
      <c r="B2252" s="638"/>
    </row>
    <row r="2253" spans="1:2">
      <c r="A2253" s="638"/>
      <c r="B2253" s="638"/>
    </row>
    <row r="2254" spans="1:2">
      <c r="A2254" s="638"/>
      <c r="B2254" s="638"/>
    </row>
    <row r="2255" spans="1:2">
      <c r="A2255" s="638"/>
      <c r="B2255" s="638"/>
    </row>
    <row r="2256" spans="1:2">
      <c r="A2256" s="638"/>
      <c r="B2256" s="638"/>
    </row>
    <row r="2257" spans="1:2">
      <c r="A2257" s="638"/>
      <c r="B2257" s="638"/>
    </row>
    <row r="2258" spans="1:2">
      <c r="A2258" s="638"/>
      <c r="B2258" s="638"/>
    </row>
    <row r="2259" spans="1:2">
      <c r="A2259" s="638"/>
      <c r="B2259" s="638"/>
    </row>
    <row r="2260" spans="1:2">
      <c r="A2260" s="638"/>
      <c r="B2260" s="638"/>
    </row>
    <row r="2261" spans="1:2">
      <c r="A2261" s="638"/>
      <c r="B2261" s="638"/>
    </row>
    <row r="2262" spans="1:2">
      <c r="A2262" s="638"/>
      <c r="B2262" s="638"/>
    </row>
    <row r="2263" spans="1:2">
      <c r="A2263" s="638"/>
      <c r="B2263" s="638"/>
    </row>
    <row r="2264" spans="1:2">
      <c r="A2264" s="638"/>
      <c r="B2264" s="638"/>
    </row>
    <row r="2265" spans="1:2">
      <c r="A2265" s="638"/>
      <c r="B2265" s="638"/>
    </row>
    <row r="2266" spans="1:2">
      <c r="A2266" s="638"/>
      <c r="B2266" s="638"/>
    </row>
    <row r="2267" spans="1:2">
      <c r="A2267" s="638"/>
      <c r="B2267" s="638"/>
    </row>
    <row r="2268" spans="1:2">
      <c r="A2268" s="638"/>
      <c r="B2268" s="638"/>
    </row>
    <row r="2269" spans="1:2">
      <c r="A2269" s="638"/>
      <c r="B2269" s="638"/>
    </row>
    <row r="2270" spans="1:2">
      <c r="A2270" s="638"/>
      <c r="B2270" s="638"/>
    </row>
    <row r="2271" spans="1:2">
      <c r="A2271" s="638"/>
      <c r="B2271" s="638"/>
    </row>
    <row r="2272" spans="1:2">
      <c r="A2272" s="638"/>
      <c r="B2272" s="638"/>
    </row>
    <row r="2273" spans="1:2">
      <c r="A2273" s="638"/>
      <c r="B2273" s="638"/>
    </row>
    <row r="2274" spans="1:2">
      <c r="A2274" s="638"/>
      <c r="B2274" s="638"/>
    </row>
    <row r="2275" spans="1:2">
      <c r="A2275" s="638"/>
      <c r="B2275" s="638"/>
    </row>
    <row r="2276" spans="1:2">
      <c r="A2276" s="638"/>
      <c r="B2276" s="638"/>
    </row>
    <row r="2277" spans="1:2">
      <c r="A2277" s="638"/>
      <c r="B2277" s="638"/>
    </row>
    <row r="2278" spans="1:2">
      <c r="A2278" s="638"/>
      <c r="B2278" s="638"/>
    </row>
    <row r="2279" spans="1:2">
      <c r="A2279" s="638"/>
      <c r="B2279" s="638"/>
    </row>
    <row r="2280" spans="1:2">
      <c r="A2280" s="638"/>
      <c r="B2280" s="638"/>
    </row>
    <row r="2281" spans="1:2">
      <c r="A2281" s="638"/>
      <c r="B2281" s="638"/>
    </row>
    <row r="2282" spans="1:2">
      <c r="A2282" s="638"/>
      <c r="B2282" s="638"/>
    </row>
    <row r="2283" spans="1:2">
      <c r="A2283" s="638"/>
      <c r="B2283" s="638"/>
    </row>
    <row r="2284" spans="1:2">
      <c r="A2284" s="638"/>
      <c r="B2284" s="638"/>
    </row>
    <row r="2285" spans="1:2">
      <c r="A2285" s="638"/>
      <c r="B2285" s="638"/>
    </row>
    <row r="2286" spans="1:2">
      <c r="A2286" s="638"/>
      <c r="B2286" s="638"/>
    </row>
    <row r="2287" spans="1:2">
      <c r="A2287" s="638"/>
      <c r="B2287" s="638"/>
    </row>
    <row r="2288" spans="1:2">
      <c r="A2288" s="638"/>
      <c r="B2288" s="638"/>
    </row>
    <row r="2289" spans="1:2">
      <c r="A2289" s="638"/>
      <c r="B2289" s="638"/>
    </row>
    <row r="2290" spans="1:2">
      <c r="A2290" s="638"/>
      <c r="B2290" s="638"/>
    </row>
    <row r="2291" spans="1:2">
      <c r="A2291" s="638"/>
      <c r="B2291" s="638"/>
    </row>
    <row r="2292" spans="1:2">
      <c r="A2292" s="638"/>
      <c r="B2292" s="638"/>
    </row>
    <row r="2293" spans="1:2">
      <c r="A2293" s="638"/>
      <c r="B2293" s="638"/>
    </row>
    <row r="2294" spans="1:2">
      <c r="A2294" s="638"/>
      <c r="B2294" s="638"/>
    </row>
    <row r="2295" spans="1:2">
      <c r="A2295" s="638"/>
      <c r="B2295" s="638"/>
    </row>
    <row r="2296" spans="1:2">
      <c r="A2296" s="638"/>
      <c r="B2296" s="638"/>
    </row>
    <row r="2297" spans="1:2">
      <c r="A2297" s="638"/>
      <c r="B2297" s="638"/>
    </row>
    <row r="2298" spans="1:2">
      <c r="A2298" s="638"/>
      <c r="B2298" s="638"/>
    </row>
    <row r="2299" spans="1:2">
      <c r="A2299" s="638"/>
      <c r="B2299" s="638"/>
    </row>
    <row r="2300" spans="1:2">
      <c r="A2300" s="638"/>
      <c r="B2300" s="638"/>
    </row>
    <row r="2301" spans="1:2">
      <c r="A2301" s="638"/>
      <c r="B2301" s="638"/>
    </row>
    <row r="2302" spans="1:2">
      <c r="A2302" s="638"/>
      <c r="B2302" s="638"/>
    </row>
    <row r="2303" spans="1:2">
      <c r="A2303" s="638"/>
      <c r="B2303" s="638"/>
    </row>
    <row r="2304" spans="1:2">
      <c r="A2304" s="638"/>
      <c r="B2304" s="638"/>
    </row>
    <row r="2305" spans="1:2">
      <c r="A2305" s="638"/>
      <c r="B2305" s="638"/>
    </row>
    <row r="2306" spans="1:2">
      <c r="A2306" s="638"/>
      <c r="B2306" s="638"/>
    </row>
    <row r="2307" spans="1:2">
      <c r="A2307" s="638"/>
      <c r="B2307" s="638"/>
    </row>
    <row r="2308" spans="1:2">
      <c r="A2308" s="638"/>
      <c r="B2308" s="638"/>
    </row>
    <row r="2309" spans="1:2">
      <c r="A2309" s="638"/>
      <c r="B2309" s="638"/>
    </row>
    <row r="2310" spans="1:2">
      <c r="A2310" s="638"/>
      <c r="B2310" s="638"/>
    </row>
    <row r="2311" spans="1:2">
      <c r="A2311" s="638"/>
      <c r="B2311" s="638"/>
    </row>
    <row r="2312" spans="1:2">
      <c r="A2312" s="638"/>
      <c r="B2312" s="638"/>
    </row>
    <row r="2313" spans="1:2">
      <c r="A2313" s="638"/>
      <c r="B2313" s="638"/>
    </row>
    <row r="2314" spans="1:2">
      <c r="A2314" s="638"/>
      <c r="B2314" s="638"/>
    </row>
    <row r="2315" spans="1:2">
      <c r="A2315" s="638"/>
      <c r="B2315" s="638"/>
    </row>
    <row r="2316" spans="1:2">
      <c r="A2316" s="638"/>
      <c r="B2316" s="638"/>
    </row>
    <row r="2317" spans="1:2">
      <c r="A2317" s="638"/>
      <c r="B2317" s="638"/>
    </row>
    <row r="2318" spans="1:2">
      <c r="A2318" s="638"/>
      <c r="B2318" s="638"/>
    </row>
    <row r="2319" spans="1:2">
      <c r="A2319" s="638"/>
      <c r="B2319" s="638"/>
    </row>
    <row r="2320" spans="1:2">
      <c r="A2320" s="638"/>
      <c r="B2320" s="638"/>
    </row>
    <row r="2321" spans="1:2">
      <c r="A2321" s="638"/>
      <c r="B2321" s="638"/>
    </row>
    <row r="2322" spans="1:2">
      <c r="A2322" s="638"/>
      <c r="B2322" s="638"/>
    </row>
    <row r="2323" spans="1:2">
      <c r="A2323" s="638"/>
      <c r="B2323" s="638"/>
    </row>
    <row r="2324" spans="1:2">
      <c r="A2324" s="638"/>
      <c r="B2324" s="638"/>
    </row>
    <row r="2325" spans="1:2">
      <c r="A2325" s="638"/>
      <c r="B2325" s="638"/>
    </row>
    <row r="2326" spans="1:2">
      <c r="A2326" s="638"/>
      <c r="B2326" s="638"/>
    </row>
    <row r="2327" spans="1:2">
      <c r="A2327" s="638"/>
      <c r="B2327" s="638"/>
    </row>
    <row r="2328" spans="1:2">
      <c r="A2328" s="638"/>
      <c r="B2328" s="638"/>
    </row>
    <row r="2329" spans="1:2">
      <c r="A2329" s="638"/>
      <c r="B2329" s="638"/>
    </row>
    <row r="2330" spans="1:2">
      <c r="A2330" s="638"/>
      <c r="B2330" s="638"/>
    </row>
    <row r="2331" spans="1:2">
      <c r="A2331" s="638"/>
      <c r="B2331" s="638"/>
    </row>
    <row r="2332" spans="1:2">
      <c r="A2332" s="638"/>
      <c r="B2332" s="638"/>
    </row>
    <row r="2333" spans="1:2">
      <c r="A2333" s="638"/>
      <c r="B2333" s="638"/>
    </row>
    <row r="2334" spans="1:2">
      <c r="A2334" s="638"/>
      <c r="B2334" s="638"/>
    </row>
    <row r="2335" spans="1:2">
      <c r="A2335" s="638"/>
      <c r="B2335" s="638"/>
    </row>
    <row r="2336" spans="1:2">
      <c r="A2336" s="638"/>
      <c r="B2336" s="638"/>
    </row>
    <row r="2337" spans="1:2">
      <c r="A2337" s="638"/>
      <c r="B2337" s="638"/>
    </row>
    <row r="2338" spans="1:2">
      <c r="A2338" s="638"/>
      <c r="B2338" s="638"/>
    </row>
    <row r="2339" spans="1:2">
      <c r="A2339" s="638"/>
      <c r="B2339" s="638"/>
    </row>
    <row r="2340" spans="1:2">
      <c r="A2340" s="638"/>
      <c r="B2340" s="638"/>
    </row>
    <row r="2341" spans="1:2">
      <c r="A2341" s="638"/>
      <c r="B2341" s="638"/>
    </row>
    <row r="2342" spans="1:2">
      <c r="A2342" s="638"/>
      <c r="B2342" s="638"/>
    </row>
    <row r="2343" spans="1:2">
      <c r="A2343" s="638"/>
      <c r="B2343" s="638"/>
    </row>
    <row r="2344" spans="1:2">
      <c r="A2344" s="638"/>
      <c r="B2344" s="638"/>
    </row>
    <row r="2345" spans="1:2">
      <c r="A2345" s="638"/>
      <c r="B2345" s="638"/>
    </row>
    <row r="2346" spans="1:2">
      <c r="A2346" s="638"/>
      <c r="B2346" s="638"/>
    </row>
    <row r="2347" spans="1:2">
      <c r="A2347" s="638"/>
      <c r="B2347" s="638"/>
    </row>
    <row r="2348" spans="1:2">
      <c r="A2348" s="638"/>
      <c r="B2348" s="638"/>
    </row>
    <row r="2349" spans="1:2">
      <c r="A2349" s="638"/>
      <c r="B2349" s="638"/>
    </row>
    <row r="2350" spans="1:2">
      <c r="A2350" s="638"/>
      <c r="B2350" s="638"/>
    </row>
    <row r="2351" spans="1:2">
      <c r="A2351" s="638"/>
      <c r="B2351" s="638"/>
    </row>
    <row r="2352" spans="1:2">
      <c r="A2352" s="638"/>
      <c r="B2352" s="638"/>
    </row>
    <row r="2353" spans="1:2">
      <c r="A2353" s="638"/>
      <c r="B2353" s="638"/>
    </row>
    <row r="2354" spans="1:2">
      <c r="A2354" s="638"/>
      <c r="B2354" s="638"/>
    </row>
    <row r="2355" spans="1:2">
      <c r="A2355" s="638"/>
      <c r="B2355" s="638"/>
    </row>
    <row r="2356" spans="1:2">
      <c r="A2356" s="638"/>
      <c r="B2356" s="638"/>
    </row>
    <row r="2357" spans="1:2">
      <c r="A2357" s="638"/>
      <c r="B2357" s="638"/>
    </row>
    <row r="2358" spans="1:2">
      <c r="A2358" s="638"/>
      <c r="B2358" s="638"/>
    </row>
    <row r="2359" spans="1:2">
      <c r="A2359" s="638"/>
      <c r="B2359" s="638"/>
    </row>
    <row r="2360" spans="1:2">
      <c r="A2360" s="638"/>
      <c r="B2360" s="638"/>
    </row>
    <row r="2361" spans="1:2">
      <c r="A2361" s="638"/>
      <c r="B2361" s="638"/>
    </row>
    <row r="2362" spans="1:2">
      <c r="A2362" s="638"/>
      <c r="B2362" s="638"/>
    </row>
    <row r="2363" spans="1:2">
      <c r="A2363" s="638"/>
      <c r="B2363" s="638"/>
    </row>
    <row r="2364" spans="1:2">
      <c r="A2364" s="638"/>
      <c r="B2364" s="638"/>
    </row>
    <row r="2365" spans="1:2">
      <c r="A2365" s="638"/>
      <c r="B2365" s="638"/>
    </row>
    <row r="2366" spans="1:2">
      <c r="A2366" s="638"/>
      <c r="B2366" s="638"/>
    </row>
    <row r="2367" spans="1:2">
      <c r="A2367" s="638"/>
      <c r="B2367" s="638"/>
    </row>
    <row r="2368" spans="1:2">
      <c r="A2368" s="638"/>
      <c r="B2368" s="638"/>
    </row>
    <row r="2369" spans="1:2">
      <c r="A2369" s="638"/>
      <c r="B2369" s="638"/>
    </row>
    <row r="2370" spans="1:2">
      <c r="A2370" s="638"/>
      <c r="B2370" s="638"/>
    </row>
    <row r="2371" spans="1:2">
      <c r="A2371" s="638"/>
      <c r="B2371" s="638"/>
    </row>
    <row r="2372" spans="1:2">
      <c r="A2372" s="638"/>
      <c r="B2372" s="638"/>
    </row>
    <row r="2373" spans="1:2">
      <c r="A2373" s="638"/>
      <c r="B2373" s="638"/>
    </row>
    <row r="2374" spans="1:2">
      <c r="A2374" s="638"/>
      <c r="B2374" s="638"/>
    </row>
    <row r="2375" spans="1:2">
      <c r="A2375" s="638"/>
      <c r="B2375" s="638"/>
    </row>
    <row r="2376" spans="1:2">
      <c r="A2376" s="638"/>
      <c r="B2376" s="638"/>
    </row>
    <row r="2377" spans="1:2">
      <c r="A2377" s="638"/>
      <c r="B2377" s="638"/>
    </row>
    <row r="2378" spans="1:2">
      <c r="A2378" s="638"/>
      <c r="B2378" s="638"/>
    </row>
    <row r="2379" spans="1:2">
      <c r="A2379" s="638"/>
      <c r="B2379" s="638"/>
    </row>
    <row r="2380" spans="1:2">
      <c r="A2380" s="638"/>
      <c r="B2380" s="638"/>
    </row>
    <row r="2381" spans="1:2">
      <c r="A2381" s="638"/>
      <c r="B2381" s="638"/>
    </row>
    <row r="2382" spans="1:2">
      <c r="A2382" s="638"/>
      <c r="B2382" s="638"/>
    </row>
    <row r="2383" spans="1:2">
      <c r="A2383" s="638"/>
      <c r="B2383" s="638"/>
    </row>
    <row r="2384" spans="1:2">
      <c r="A2384" s="638"/>
      <c r="B2384" s="638"/>
    </row>
    <row r="2385" spans="1:2">
      <c r="A2385" s="638"/>
      <c r="B2385" s="638"/>
    </row>
    <row r="2386" spans="1:2">
      <c r="A2386" s="638"/>
      <c r="B2386" s="638"/>
    </row>
    <row r="2387" spans="1:2">
      <c r="A2387" s="638"/>
      <c r="B2387" s="638"/>
    </row>
    <row r="2388" spans="1:2">
      <c r="A2388" s="638"/>
      <c r="B2388" s="638"/>
    </row>
    <row r="2389" spans="1:2">
      <c r="A2389" s="638"/>
      <c r="B2389" s="638"/>
    </row>
    <row r="2390" spans="1:2">
      <c r="A2390" s="638"/>
      <c r="B2390" s="638"/>
    </row>
    <row r="2391" spans="1:2">
      <c r="A2391" s="638"/>
      <c r="B2391" s="638"/>
    </row>
    <row r="2392" spans="1:2">
      <c r="A2392" s="638"/>
      <c r="B2392" s="638"/>
    </row>
    <row r="2393" spans="1:2">
      <c r="A2393" s="638"/>
      <c r="B2393" s="638"/>
    </row>
    <row r="2394" spans="1:2">
      <c r="A2394" s="638"/>
      <c r="B2394" s="638"/>
    </row>
    <row r="2395" spans="1:2">
      <c r="A2395" s="638"/>
      <c r="B2395" s="638"/>
    </row>
    <row r="2396" spans="1:2">
      <c r="A2396" s="638"/>
      <c r="B2396" s="638"/>
    </row>
    <row r="2397" spans="1:2">
      <c r="A2397" s="638"/>
      <c r="B2397" s="638"/>
    </row>
    <row r="2398" spans="1:2">
      <c r="A2398" s="638"/>
      <c r="B2398" s="638"/>
    </row>
    <row r="2399" spans="1:2">
      <c r="A2399" s="638"/>
      <c r="B2399" s="638"/>
    </row>
    <row r="2400" spans="1:2">
      <c r="A2400" s="638"/>
      <c r="B2400" s="638"/>
    </row>
    <row r="2401" spans="1:2">
      <c r="A2401" s="638"/>
      <c r="B2401" s="638"/>
    </row>
    <row r="2402" spans="1:2">
      <c r="A2402" s="638"/>
      <c r="B2402" s="638"/>
    </row>
    <row r="2403" spans="1:2">
      <c r="A2403" s="638"/>
      <c r="B2403" s="638"/>
    </row>
    <row r="2404" spans="1:2">
      <c r="A2404" s="638"/>
      <c r="B2404" s="638"/>
    </row>
    <row r="2405" spans="1:2">
      <c r="A2405" s="638"/>
      <c r="B2405" s="638"/>
    </row>
    <row r="2406" spans="1:2">
      <c r="A2406" s="638"/>
      <c r="B2406" s="638"/>
    </row>
    <row r="2407" spans="1:2">
      <c r="A2407" s="638"/>
      <c r="B2407" s="638"/>
    </row>
    <row r="2408" spans="1:2">
      <c r="A2408" s="638"/>
      <c r="B2408" s="638"/>
    </row>
    <row r="2409" spans="1:2">
      <c r="A2409" s="638"/>
      <c r="B2409" s="638"/>
    </row>
    <row r="2410" spans="1:2">
      <c r="A2410" s="638"/>
      <c r="B2410" s="638"/>
    </row>
    <row r="2411" spans="1:2">
      <c r="A2411" s="638"/>
      <c r="B2411" s="638"/>
    </row>
    <row r="2412" spans="1:2">
      <c r="A2412" s="638"/>
      <c r="B2412" s="638"/>
    </row>
    <row r="2413" spans="1:2">
      <c r="A2413" s="638"/>
      <c r="B2413" s="638"/>
    </row>
    <row r="2414" spans="1:2">
      <c r="A2414" s="638"/>
      <c r="B2414" s="638"/>
    </row>
    <row r="2415" spans="1:2">
      <c r="A2415" s="638"/>
      <c r="B2415" s="638"/>
    </row>
    <row r="2416" spans="1:2">
      <c r="A2416" s="638"/>
      <c r="B2416" s="638"/>
    </row>
    <row r="2417" spans="1:2">
      <c r="A2417" s="638"/>
      <c r="B2417" s="638"/>
    </row>
    <row r="2418" spans="1:2">
      <c r="A2418" s="638"/>
      <c r="B2418" s="638"/>
    </row>
    <row r="2419" spans="1:2">
      <c r="A2419" s="638"/>
      <c r="B2419" s="638"/>
    </row>
    <row r="2420" spans="1:2">
      <c r="A2420" s="638"/>
      <c r="B2420" s="638"/>
    </row>
    <row r="2421" spans="1:2">
      <c r="A2421" s="638"/>
      <c r="B2421" s="638"/>
    </row>
    <row r="2422" spans="1:2">
      <c r="A2422" s="638"/>
      <c r="B2422" s="638"/>
    </row>
    <row r="2423" spans="1:2">
      <c r="A2423" s="638"/>
      <c r="B2423" s="638"/>
    </row>
    <row r="2424" spans="1:2">
      <c r="A2424" s="638"/>
      <c r="B2424" s="638"/>
    </row>
    <row r="2425" spans="1:2">
      <c r="A2425" s="638"/>
      <c r="B2425" s="638"/>
    </row>
    <row r="2426" spans="1:2">
      <c r="A2426" s="638"/>
      <c r="B2426" s="638"/>
    </row>
    <row r="2427" spans="1:2">
      <c r="A2427" s="638"/>
      <c r="B2427" s="638"/>
    </row>
    <row r="2428" spans="1:2">
      <c r="A2428" s="638"/>
      <c r="B2428" s="638"/>
    </row>
    <row r="2429" spans="1:2">
      <c r="A2429" s="638"/>
      <c r="B2429" s="638"/>
    </row>
    <row r="2430" spans="1:2">
      <c r="A2430" s="638"/>
      <c r="B2430" s="638"/>
    </row>
    <row r="2431" spans="1:2">
      <c r="A2431" s="638"/>
      <c r="B2431" s="638"/>
    </row>
    <row r="2432" spans="1:2">
      <c r="A2432" s="638"/>
      <c r="B2432" s="638"/>
    </row>
    <row r="2433" spans="1:2">
      <c r="A2433" s="638"/>
      <c r="B2433" s="638"/>
    </row>
    <row r="2434" spans="1:2">
      <c r="A2434" s="638"/>
      <c r="B2434" s="638"/>
    </row>
    <row r="2435" spans="1:2">
      <c r="A2435" s="638"/>
      <c r="B2435" s="638"/>
    </row>
    <row r="2436" spans="1:2">
      <c r="A2436" s="638"/>
      <c r="B2436" s="638"/>
    </row>
    <row r="2437" spans="1:2">
      <c r="A2437" s="638"/>
      <c r="B2437" s="638"/>
    </row>
    <row r="2438" spans="1:2">
      <c r="A2438" s="638"/>
      <c r="B2438" s="638"/>
    </row>
    <row r="2439" spans="1:2">
      <c r="A2439" s="638"/>
      <c r="B2439" s="638"/>
    </row>
    <row r="2440" spans="1:2">
      <c r="A2440" s="638"/>
      <c r="B2440" s="638"/>
    </row>
    <row r="2441" spans="1:2">
      <c r="A2441" s="638"/>
      <c r="B2441" s="638"/>
    </row>
    <row r="2442" spans="1:2">
      <c r="A2442" s="638"/>
      <c r="B2442" s="638"/>
    </row>
    <row r="2443" spans="1:2">
      <c r="A2443" s="638"/>
      <c r="B2443" s="638"/>
    </row>
    <row r="2444" spans="1:2">
      <c r="A2444" s="638"/>
      <c r="B2444" s="638"/>
    </row>
    <row r="2445" spans="1:2">
      <c r="A2445" s="638"/>
      <c r="B2445" s="638"/>
    </row>
    <row r="2446" spans="1:2">
      <c r="A2446" s="638"/>
      <c r="B2446" s="638"/>
    </row>
    <row r="2447" spans="1:2">
      <c r="A2447" s="638"/>
      <c r="B2447" s="638"/>
    </row>
    <row r="2448" spans="1:2">
      <c r="A2448" s="638"/>
      <c r="B2448" s="638"/>
    </row>
    <row r="2449" spans="1:2">
      <c r="A2449" s="638"/>
      <c r="B2449" s="638"/>
    </row>
    <row r="2450" spans="1:2">
      <c r="A2450" s="638"/>
      <c r="B2450" s="638"/>
    </row>
    <row r="2451" spans="1:2">
      <c r="A2451" s="638"/>
      <c r="B2451" s="638"/>
    </row>
    <row r="2452" spans="1:2">
      <c r="A2452" s="638"/>
      <c r="B2452" s="638"/>
    </row>
    <row r="2453" spans="1:2">
      <c r="A2453" s="638"/>
      <c r="B2453" s="638"/>
    </row>
    <row r="2454" spans="1:2">
      <c r="A2454" s="638"/>
      <c r="B2454" s="638"/>
    </row>
    <row r="2455" spans="1:2">
      <c r="A2455" s="638"/>
      <c r="B2455" s="638"/>
    </row>
    <row r="2456" spans="1:2">
      <c r="A2456" s="638"/>
      <c r="B2456" s="638"/>
    </row>
    <row r="2457" spans="1:2">
      <c r="A2457" s="638"/>
      <c r="B2457" s="638"/>
    </row>
    <row r="2458" spans="1:2">
      <c r="A2458" s="638"/>
      <c r="B2458" s="638"/>
    </row>
    <row r="2459" spans="1:2">
      <c r="A2459" s="638"/>
      <c r="B2459" s="638"/>
    </row>
    <row r="2460" spans="1:2">
      <c r="A2460" s="638"/>
      <c r="B2460" s="638"/>
    </row>
    <row r="2461" spans="1:2">
      <c r="A2461" s="638"/>
      <c r="B2461" s="638"/>
    </row>
    <row r="2462" spans="1:2">
      <c r="A2462" s="638"/>
      <c r="B2462" s="638"/>
    </row>
    <row r="2463" spans="1:2">
      <c r="A2463" s="638"/>
      <c r="B2463" s="638"/>
    </row>
    <row r="2464" spans="1:2">
      <c r="A2464" s="638"/>
      <c r="B2464" s="638"/>
    </row>
    <row r="2465" spans="1:2">
      <c r="A2465" s="638"/>
      <c r="B2465" s="638"/>
    </row>
    <row r="2466" spans="1:2">
      <c r="A2466" s="638"/>
      <c r="B2466" s="638"/>
    </row>
    <row r="2467" spans="1:2">
      <c r="A2467" s="638"/>
      <c r="B2467" s="638"/>
    </row>
    <row r="2468" spans="1:2">
      <c r="A2468" s="638"/>
      <c r="B2468" s="638"/>
    </row>
    <row r="2469" spans="1:2">
      <c r="A2469" s="638"/>
      <c r="B2469" s="638"/>
    </row>
    <row r="2470" spans="1:2">
      <c r="A2470" s="638"/>
      <c r="B2470" s="638"/>
    </row>
    <row r="2471" spans="1:2">
      <c r="A2471" s="638"/>
      <c r="B2471" s="638"/>
    </row>
    <row r="2472" spans="1:2">
      <c r="A2472" s="638"/>
      <c r="B2472" s="638"/>
    </row>
    <row r="2473" spans="1:2">
      <c r="A2473" s="638"/>
      <c r="B2473" s="638"/>
    </row>
    <row r="2474" spans="1:2">
      <c r="A2474" s="638"/>
      <c r="B2474" s="638"/>
    </row>
    <row r="2475" spans="1:2">
      <c r="A2475" s="638"/>
      <c r="B2475" s="638"/>
    </row>
    <row r="2476" spans="1:2">
      <c r="A2476" s="638"/>
      <c r="B2476" s="638"/>
    </row>
    <row r="2477" spans="1:2">
      <c r="A2477" s="638"/>
      <c r="B2477" s="638"/>
    </row>
    <row r="2478" spans="1:2">
      <c r="A2478" s="638"/>
      <c r="B2478" s="638"/>
    </row>
    <row r="2479" spans="1:2">
      <c r="A2479" s="638"/>
      <c r="B2479" s="638"/>
    </row>
    <row r="2480" spans="1:2">
      <c r="A2480" s="638"/>
      <c r="B2480" s="638"/>
    </row>
    <row r="2481" spans="1:2">
      <c r="A2481" s="638"/>
      <c r="B2481" s="638"/>
    </row>
    <row r="2482" spans="1:2">
      <c r="A2482" s="638"/>
      <c r="B2482" s="638"/>
    </row>
    <row r="2483" spans="1:2">
      <c r="A2483" s="638"/>
      <c r="B2483" s="638"/>
    </row>
    <row r="2484" spans="1:2">
      <c r="A2484" s="638"/>
      <c r="B2484" s="638"/>
    </row>
    <row r="2485" spans="1:2">
      <c r="A2485" s="638"/>
      <c r="B2485" s="638"/>
    </row>
    <row r="2486" spans="1:2">
      <c r="A2486" s="638"/>
      <c r="B2486" s="638"/>
    </row>
    <row r="2487" spans="1:2">
      <c r="A2487" s="638"/>
      <c r="B2487" s="638"/>
    </row>
    <row r="2488" spans="1:2">
      <c r="A2488" s="638"/>
      <c r="B2488" s="638"/>
    </row>
    <row r="2489" spans="1:2">
      <c r="A2489" s="638"/>
      <c r="B2489" s="638"/>
    </row>
    <row r="2490" spans="1:2">
      <c r="A2490" s="638"/>
      <c r="B2490" s="638"/>
    </row>
    <row r="2491" spans="1:2">
      <c r="A2491" s="638"/>
      <c r="B2491" s="638"/>
    </row>
    <row r="2492" spans="1:2">
      <c r="A2492" s="638"/>
      <c r="B2492" s="638"/>
    </row>
    <row r="2493" spans="1:2">
      <c r="A2493" s="638"/>
      <c r="B2493" s="638"/>
    </row>
    <row r="2494" spans="1:2">
      <c r="A2494" s="638"/>
      <c r="B2494" s="638"/>
    </row>
    <row r="2495" spans="1:2">
      <c r="A2495" s="638"/>
      <c r="B2495" s="638"/>
    </row>
    <row r="2496" spans="1:2">
      <c r="A2496" s="638"/>
      <c r="B2496" s="638"/>
    </row>
    <row r="2497" spans="1:2">
      <c r="A2497" s="638"/>
      <c r="B2497" s="638"/>
    </row>
    <row r="2498" spans="1:2">
      <c r="A2498" s="638"/>
      <c r="B2498" s="638"/>
    </row>
    <row r="2499" spans="1:2">
      <c r="A2499" s="638"/>
      <c r="B2499" s="638"/>
    </row>
    <row r="2500" spans="1:2">
      <c r="A2500" s="638"/>
      <c r="B2500" s="638"/>
    </row>
    <row r="2501" spans="1:2">
      <c r="A2501" s="638"/>
      <c r="B2501" s="638"/>
    </row>
    <row r="2502" spans="1:2">
      <c r="A2502" s="638"/>
      <c r="B2502" s="638"/>
    </row>
    <row r="2503" spans="1:2">
      <c r="A2503" s="638"/>
      <c r="B2503" s="638"/>
    </row>
    <row r="2504" spans="1:2">
      <c r="A2504" s="638"/>
      <c r="B2504" s="638"/>
    </row>
    <row r="2505" spans="1:2">
      <c r="A2505" s="638"/>
      <c r="B2505" s="638"/>
    </row>
    <row r="2506" spans="1:2">
      <c r="A2506" s="638"/>
      <c r="B2506" s="638"/>
    </row>
    <row r="2507" spans="1:2">
      <c r="A2507" s="638"/>
      <c r="B2507" s="638"/>
    </row>
    <row r="2508" spans="1:2">
      <c r="A2508" s="638"/>
      <c r="B2508" s="638"/>
    </row>
    <row r="2509" spans="1:2">
      <c r="A2509" s="638"/>
      <c r="B2509" s="638"/>
    </row>
    <row r="2510" spans="1:2">
      <c r="A2510" s="638"/>
      <c r="B2510" s="638"/>
    </row>
    <row r="2511" spans="1:2">
      <c r="A2511" s="638"/>
      <c r="B2511" s="638"/>
    </row>
    <row r="2512" spans="1:2">
      <c r="A2512" s="638"/>
      <c r="B2512" s="638"/>
    </row>
    <row r="2513" spans="1:2">
      <c r="A2513" s="638"/>
      <c r="B2513" s="638"/>
    </row>
    <row r="2514" spans="1:2">
      <c r="A2514" s="638"/>
      <c r="B2514" s="638"/>
    </row>
    <row r="2515" spans="1:2">
      <c r="A2515" s="638"/>
      <c r="B2515" s="638"/>
    </row>
    <row r="2516" spans="1:2">
      <c r="A2516" s="638"/>
      <c r="B2516" s="638"/>
    </row>
    <row r="2517" spans="1:2">
      <c r="A2517" s="638"/>
      <c r="B2517" s="638"/>
    </row>
    <row r="2518" spans="1:2">
      <c r="A2518" s="638"/>
      <c r="B2518" s="638"/>
    </row>
    <row r="2519" spans="1:2">
      <c r="A2519" s="638"/>
      <c r="B2519" s="638"/>
    </row>
    <row r="2520" spans="1:2">
      <c r="A2520" s="638"/>
      <c r="B2520" s="638"/>
    </row>
    <row r="2521" spans="1:2">
      <c r="A2521" s="638"/>
      <c r="B2521" s="638"/>
    </row>
    <row r="2522" spans="1:2">
      <c r="A2522" s="638"/>
      <c r="B2522" s="638"/>
    </row>
    <row r="2523" spans="1:2">
      <c r="A2523" s="638"/>
      <c r="B2523" s="638"/>
    </row>
    <row r="2524" spans="1:2">
      <c r="A2524" s="638"/>
      <c r="B2524" s="638"/>
    </row>
    <row r="2525" spans="1:2">
      <c r="A2525" s="638"/>
      <c r="B2525" s="638"/>
    </row>
    <row r="2526" spans="1:2">
      <c r="A2526" s="638"/>
      <c r="B2526" s="638"/>
    </row>
    <row r="2527" spans="1:2">
      <c r="A2527" s="638"/>
      <c r="B2527" s="638"/>
    </row>
    <row r="2528" spans="1:2">
      <c r="A2528" s="638"/>
      <c r="B2528" s="638"/>
    </row>
    <row r="2529" spans="1:2">
      <c r="A2529" s="638"/>
      <c r="B2529" s="638"/>
    </row>
    <row r="2530" spans="1:2">
      <c r="A2530" s="638"/>
      <c r="B2530" s="638"/>
    </row>
    <row r="2531" spans="1:2">
      <c r="A2531" s="638"/>
      <c r="B2531" s="638"/>
    </row>
    <row r="2532" spans="1:2">
      <c r="A2532" s="638"/>
      <c r="B2532" s="638"/>
    </row>
    <row r="2533" spans="1:2">
      <c r="A2533" s="638"/>
      <c r="B2533" s="638"/>
    </row>
    <row r="2534" spans="1:2">
      <c r="A2534" s="638"/>
      <c r="B2534" s="638"/>
    </row>
    <row r="2535" spans="1:2">
      <c r="A2535" s="638"/>
      <c r="B2535" s="638"/>
    </row>
    <row r="2536" spans="1:2">
      <c r="A2536" s="638"/>
      <c r="B2536" s="638"/>
    </row>
    <row r="2537" spans="1:2">
      <c r="A2537" s="638"/>
      <c r="B2537" s="638"/>
    </row>
    <row r="2538" spans="1:2">
      <c r="A2538" s="638"/>
      <c r="B2538" s="638"/>
    </row>
    <row r="2539" spans="1:2">
      <c r="A2539" s="638"/>
      <c r="B2539" s="638"/>
    </row>
    <row r="2540" spans="1:2">
      <c r="A2540" s="638"/>
      <c r="B2540" s="638"/>
    </row>
    <row r="2541" spans="1:2">
      <c r="A2541" s="638"/>
      <c r="B2541" s="638"/>
    </row>
    <row r="2542" spans="1:2">
      <c r="A2542" s="638"/>
      <c r="B2542" s="638"/>
    </row>
    <row r="2543" spans="1:2">
      <c r="A2543" s="638"/>
      <c r="B2543" s="638"/>
    </row>
    <row r="2544" spans="1:2">
      <c r="A2544" s="638"/>
      <c r="B2544" s="638"/>
    </row>
    <row r="2545" spans="1:2">
      <c r="A2545" s="638"/>
      <c r="B2545" s="638"/>
    </row>
    <row r="2546" spans="1:2">
      <c r="A2546" s="638"/>
      <c r="B2546" s="638"/>
    </row>
    <row r="2547" spans="1:2">
      <c r="A2547" s="638"/>
      <c r="B2547" s="638"/>
    </row>
    <row r="2548" spans="1:2">
      <c r="A2548" s="638"/>
      <c r="B2548" s="638"/>
    </row>
    <row r="2549" spans="1:2">
      <c r="A2549" s="638"/>
      <c r="B2549" s="638"/>
    </row>
    <row r="2550" spans="1:2">
      <c r="A2550" s="638"/>
      <c r="B2550" s="638"/>
    </row>
    <row r="2551" spans="1:2">
      <c r="A2551" s="638"/>
      <c r="B2551" s="638"/>
    </row>
    <row r="2552" spans="1:2">
      <c r="A2552" s="638"/>
      <c r="B2552" s="638"/>
    </row>
    <row r="2553" spans="1:2">
      <c r="A2553" s="638"/>
      <c r="B2553" s="638"/>
    </row>
    <row r="2554" spans="1:2">
      <c r="A2554" s="638"/>
      <c r="B2554" s="638"/>
    </row>
    <row r="2555" spans="1:2">
      <c r="A2555" s="638"/>
      <c r="B2555" s="638"/>
    </row>
    <row r="2556" spans="1:2">
      <c r="A2556" s="638"/>
      <c r="B2556" s="638"/>
    </row>
    <row r="2557" spans="1:2">
      <c r="A2557" s="638"/>
      <c r="B2557" s="638"/>
    </row>
    <row r="2558" spans="1:2">
      <c r="A2558" s="638"/>
      <c r="B2558" s="638"/>
    </row>
    <row r="2559" spans="1:2">
      <c r="A2559" s="638"/>
      <c r="B2559" s="638"/>
    </row>
    <row r="2560" spans="1:2">
      <c r="A2560" s="638"/>
      <c r="B2560" s="638"/>
    </row>
    <row r="2561" spans="1:2">
      <c r="A2561" s="638"/>
      <c r="B2561" s="638"/>
    </row>
    <row r="2562" spans="1:2">
      <c r="A2562" s="638"/>
      <c r="B2562" s="638"/>
    </row>
    <row r="2563" spans="1:2">
      <c r="A2563" s="638"/>
      <c r="B2563" s="638"/>
    </row>
    <row r="2564" spans="1:2">
      <c r="A2564" s="638"/>
      <c r="B2564" s="638"/>
    </row>
    <row r="2565" spans="1:2">
      <c r="A2565" s="638"/>
      <c r="B2565" s="638"/>
    </row>
    <row r="2566" spans="1:2">
      <c r="A2566" s="638"/>
      <c r="B2566" s="638"/>
    </row>
    <row r="2567" spans="1:2">
      <c r="A2567" s="638"/>
      <c r="B2567" s="638"/>
    </row>
    <row r="2568" spans="1:2">
      <c r="A2568" s="638"/>
      <c r="B2568" s="638"/>
    </row>
    <row r="2569" spans="1:2">
      <c r="A2569" s="638"/>
      <c r="B2569" s="638"/>
    </row>
    <row r="2570" spans="1:2">
      <c r="A2570" s="638"/>
      <c r="B2570" s="638"/>
    </row>
    <row r="2571" spans="1:2">
      <c r="A2571" s="638"/>
      <c r="B2571" s="638"/>
    </row>
    <row r="2572" spans="1:2">
      <c r="A2572" s="638"/>
      <c r="B2572" s="638"/>
    </row>
    <row r="2573" spans="1:2">
      <c r="A2573" s="638"/>
      <c r="B2573" s="638"/>
    </row>
    <row r="2574" spans="1:2">
      <c r="A2574" s="638"/>
      <c r="B2574" s="638"/>
    </row>
    <row r="2575" spans="1:2">
      <c r="A2575" s="638"/>
      <c r="B2575" s="638"/>
    </row>
    <row r="2576" spans="1:2">
      <c r="A2576" s="638"/>
      <c r="B2576" s="638"/>
    </row>
    <row r="2577" spans="1:2">
      <c r="A2577" s="638"/>
      <c r="B2577" s="638"/>
    </row>
    <row r="2578" spans="1:2">
      <c r="A2578" s="638"/>
      <c r="B2578" s="638"/>
    </row>
    <row r="2579" spans="1:2">
      <c r="A2579" s="638"/>
      <c r="B2579" s="638"/>
    </row>
    <row r="2580" spans="1:2">
      <c r="A2580" s="638"/>
      <c r="B2580" s="638"/>
    </row>
    <row r="2581" spans="1:2">
      <c r="A2581" s="638"/>
      <c r="B2581" s="638"/>
    </row>
    <row r="2582" spans="1:2">
      <c r="A2582" s="638"/>
      <c r="B2582" s="638"/>
    </row>
    <row r="2583" spans="1:2">
      <c r="A2583" s="638"/>
      <c r="B2583" s="638"/>
    </row>
    <row r="2584" spans="1:2">
      <c r="A2584" s="638"/>
      <c r="B2584" s="638"/>
    </row>
    <row r="2585" spans="1:2">
      <c r="A2585" s="638"/>
      <c r="B2585" s="638"/>
    </row>
    <row r="2586" spans="1:2">
      <c r="A2586" s="638"/>
      <c r="B2586" s="638"/>
    </row>
    <row r="2587" spans="1:2">
      <c r="A2587" s="638"/>
      <c r="B2587" s="638"/>
    </row>
    <row r="2588" spans="1:2">
      <c r="A2588" s="638"/>
      <c r="B2588" s="638"/>
    </row>
    <row r="2589" spans="1:2">
      <c r="A2589" s="638"/>
      <c r="B2589" s="638"/>
    </row>
    <row r="2590" spans="1:2">
      <c r="A2590" s="638"/>
      <c r="B2590" s="638"/>
    </row>
    <row r="2591" spans="1:2">
      <c r="A2591" s="638"/>
      <c r="B2591" s="638"/>
    </row>
    <row r="2592" spans="1:2">
      <c r="A2592" s="638"/>
      <c r="B2592" s="638"/>
    </row>
    <row r="2593" spans="1:2">
      <c r="A2593" s="638"/>
      <c r="B2593" s="638"/>
    </row>
    <row r="2594" spans="1:2">
      <c r="A2594" s="638"/>
      <c r="B2594" s="638"/>
    </row>
    <row r="2595" spans="1:2">
      <c r="A2595" s="638"/>
      <c r="B2595" s="638"/>
    </row>
    <row r="2596" spans="1:2">
      <c r="A2596" s="638"/>
      <c r="B2596" s="638"/>
    </row>
    <row r="2597" spans="1:2">
      <c r="A2597" s="638"/>
      <c r="B2597" s="638"/>
    </row>
    <row r="2598" spans="1:2">
      <c r="A2598" s="638"/>
      <c r="B2598" s="638"/>
    </row>
    <row r="2599" spans="1:2">
      <c r="A2599" s="638"/>
      <c r="B2599" s="638"/>
    </row>
    <row r="2600" spans="1:2">
      <c r="A2600" s="638"/>
      <c r="B2600" s="638"/>
    </row>
    <row r="2601" spans="1:2">
      <c r="A2601" s="638"/>
      <c r="B2601" s="638"/>
    </row>
    <row r="2602" spans="1:2">
      <c r="A2602" s="638"/>
      <c r="B2602" s="638"/>
    </row>
    <row r="2603" spans="1:2">
      <c r="A2603" s="638"/>
      <c r="B2603" s="638"/>
    </row>
    <row r="2604" spans="1:2">
      <c r="A2604" s="638"/>
      <c r="B2604" s="638"/>
    </row>
    <row r="2605" spans="1:2">
      <c r="A2605" s="638"/>
      <c r="B2605" s="638"/>
    </row>
    <row r="2606" spans="1:2">
      <c r="A2606" s="638"/>
      <c r="B2606" s="638"/>
    </row>
    <row r="2607" spans="1:2">
      <c r="A2607" s="638"/>
      <c r="B2607" s="638"/>
    </row>
    <row r="2608" spans="1:2">
      <c r="A2608" s="638"/>
      <c r="B2608" s="638"/>
    </row>
    <row r="2609" spans="1:2">
      <c r="A2609" s="638"/>
      <c r="B2609" s="638"/>
    </row>
    <row r="2610" spans="1:2">
      <c r="A2610" s="638"/>
      <c r="B2610" s="638"/>
    </row>
    <row r="2611" spans="1:2">
      <c r="A2611" s="638"/>
      <c r="B2611" s="638"/>
    </row>
    <row r="2612" spans="1:2">
      <c r="A2612" s="638"/>
      <c r="B2612" s="638"/>
    </row>
    <row r="2613" spans="1:2">
      <c r="A2613" s="638"/>
      <c r="B2613" s="638"/>
    </row>
    <row r="2614" spans="1:2">
      <c r="A2614" s="638"/>
      <c r="B2614" s="638"/>
    </row>
    <row r="2615" spans="1:2">
      <c r="A2615" s="638"/>
      <c r="B2615" s="638"/>
    </row>
    <row r="2616" spans="1:2">
      <c r="A2616" s="638"/>
      <c r="B2616" s="638"/>
    </row>
    <row r="2617" spans="1:2">
      <c r="A2617" s="638"/>
      <c r="B2617" s="638"/>
    </row>
    <row r="2618" spans="1:2">
      <c r="A2618" s="638"/>
      <c r="B2618" s="638"/>
    </row>
    <row r="2619" spans="1:2">
      <c r="A2619" s="638"/>
      <c r="B2619" s="638"/>
    </row>
    <row r="2620" spans="1:2">
      <c r="A2620" s="638"/>
      <c r="B2620" s="638"/>
    </row>
    <row r="2621" spans="1:2">
      <c r="A2621" s="638"/>
      <c r="B2621" s="638"/>
    </row>
    <row r="2622" spans="1:2">
      <c r="A2622" s="638"/>
      <c r="B2622" s="638"/>
    </row>
    <row r="2623" spans="1:2">
      <c r="A2623" s="638"/>
      <c r="B2623" s="638"/>
    </row>
    <row r="2624" spans="1:2">
      <c r="A2624" s="638"/>
      <c r="B2624" s="638"/>
    </row>
    <row r="2625" spans="1:2">
      <c r="A2625" s="638"/>
      <c r="B2625" s="638"/>
    </row>
    <row r="2626" spans="1:2">
      <c r="A2626" s="638"/>
      <c r="B2626" s="638"/>
    </row>
    <row r="2627" spans="1:2">
      <c r="A2627" s="638"/>
      <c r="B2627" s="638"/>
    </row>
    <row r="2628" spans="1:2">
      <c r="A2628" s="638"/>
      <c r="B2628" s="638"/>
    </row>
    <row r="2629" spans="1:2">
      <c r="A2629" s="638"/>
      <c r="B2629" s="638"/>
    </row>
    <row r="2630" spans="1:2">
      <c r="A2630" s="638"/>
      <c r="B2630" s="638"/>
    </row>
    <row r="2631" spans="1:2">
      <c r="A2631" s="638"/>
      <c r="B2631" s="638"/>
    </row>
    <row r="2632" spans="1:2">
      <c r="A2632" s="638"/>
      <c r="B2632" s="638"/>
    </row>
    <row r="2633" spans="1:2">
      <c r="A2633" s="638"/>
      <c r="B2633" s="638"/>
    </row>
    <row r="2634" spans="1:2">
      <c r="A2634" s="638"/>
      <c r="B2634" s="638"/>
    </row>
    <row r="2635" spans="1:2">
      <c r="A2635" s="638"/>
      <c r="B2635" s="638"/>
    </row>
    <row r="2636" spans="1:2">
      <c r="A2636" s="638"/>
      <c r="B2636" s="638"/>
    </row>
    <row r="2637" spans="1:2">
      <c r="A2637" s="638"/>
      <c r="B2637" s="638"/>
    </row>
    <row r="2638" spans="1:2">
      <c r="A2638" s="638"/>
      <c r="B2638" s="638"/>
    </row>
    <row r="2639" spans="1:2">
      <c r="A2639" s="638"/>
      <c r="B2639" s="638"/>
    </row>
    <row r="2640" spans="1:2">
      <c r="A2640" s="638"/>
      <c r="B2640" s="638"/>
    </row>
    <row r="2641" spans="1:2">
      <c r="A2641" s="638"/>
      <c r="B2641" s="638"/>
    </row>
    <row r="2642" spans="1:2">
      <c r="A2642" s="638"/>
      <c r="B2642" s="638"/>
    </row>
    <row r="2643" spans="1:2">
      <c r="A2643" s="638"/>
      <c r="B2643" s="638"/>
    </row>
    <row r="2644" spans="1:2">
      <c r="A2644" s="638"/>
      <c r="B2644" s="638"/>
    </row>
    <row r="2645" spans="1:2">
      <c r="A2645" s="638"/>
      <c r="B2645" s="638"/>
    </row>
    <row r="2646" spans="1:2">
      <c r="A2646" s="638"/>
      <c r="B2646" s="638"/>
    </row>
    <row r="2647" spans="1:2">
      <c r="A2647" s="638"/>
      <c r="B2647" s="638"/>
    </row>
    <row r="2648" spans="1:2">
      <c r="A2648" s="638"/>
      <c r="B2648" s="638"/>
    </row>
    <row r="2649" spans="1:2">
      <c r="A2649" s="638"/>
      <c r="B2649" s="638"/>
    </row>
    <row r="2650" spans="1:2">
      <c r="A2650" s="638"/>
      <c r="B2650" s="638"/>
    </row>
    <row r="2651" spans="1:2">
      <c r="A2651" s="638"/>
      <c r="B2651" s="638"/>
    </row>
    <row r="2652" spans="1:2">
      <c r="A2652" s="638"/>
      <c r="B2652" s="638"/>
    </row>
    <row r="2653" spans="1:2">
      <c r="A2653" s="638"/>
      <c r="B2653" s="638"/>
    </row>
    <row r="2654" spans="1:2">
      <c r="A2654" s="638"/>
      <c r="B2654" s="638"/>
    </row>
    <row r="2655" spans="1:2">
      <c r="A2655" s="638"/>
      <c r="B2655" s="638"/>
    </row>
    <row r="2656" spans="1:2">
      <c r="A2656" s="638"/>
      <c r="B2656" s="638"/>
    </row>
    <row r="2657" spans="1:2">
      <c r="A2657" s="638"/>
      <c r="B2657" s="638"/>
    </row>
    <row r="2658" spans="1:2">
      <c r="A2658" s="638"/>
      <c r="B2658" s="638"/>
    </row>
    <row r="2659" spans="1:2">
      <c r="A2659" s="638"/>
      <c r="B2659" s="638"/>
    </row>
    <row r="2660" spans="1:2">
      <c r="A2660" s="638"/>
      <c r="B2660" s="638"/>
    </row>
    <row r="2661" spans="1:2">
      <c r="A2661" s="638"/>
      <c r="B2661" s="638"/>
    </row>
    <row r="2662" spans="1:2">
      <c r="A2662" s="638"/>
      <c r="B2662" s="638"/>
    </row>
    <row r="2663" spans="1:2">
      <c r="A2663" s="638"/>
      <c r="B2663" s="638"/>
    </row>
    <row r="2664" spans="1:2">
      <c r="A2664" s="638"/>
      <c r="B2664" s="638"/>
    </row>
    <row r="2665" spans="1:2">
      <c r="A2665" s="638"/>
      <c r="B2665" s="638"/>
    </row>
    <row r="2666" spans="1:2">
      <c r="A2666" s="638"/>
      <c r="B2666" s="638"/>
    </row>
    <row r="2667" spans="1:2">
      <c r="A2667" s="638"/>
      <c r="B2667" s="638"/>
    </row>
    <row r="2668" spans="1:2">
      <c r="A2668" s="638"/>
      <c r="B2668" s="638"/>
    </row>
    <row r="2669" spans="1:2">
      <c r="A2669" s="638"/>
      <c r="B2669" s="638"/>
    </row>
    <row r="2670" spans="1:2">
      <c r="A2670" s="638"/>
      <c r="B2670" s="638"/>
    </row>
    <row r="2671" spans="1:2">
      <c r="A2671" s="638"/>
      <c r="B2671" s="638"/>
    </row>
    <row r="2672" spans="1:2">
      <c r="A2672" s="638"/>
      <c r="B2672" s="638"/>
    </row>
    <row r="2673" spans="1:2">
      <c r="A2673" s="638"/>
      <c r="B2673" s="638"/>
    </row>
    <row r="2674" spans="1:2">
      <c r="A2674" s="638"/>
      <c r="B2674" s="638"/>
    </row>
    <row r="2675" spans="1:2">
      <c r="A2675" s="638"/>
      <c r="B2675" s="638"/>
    </row>
    <row r="2676" spans="1:2">
      <c r="A2676" s="638"/>
      <c r="B2676" s="638"/>
    </row>
    <row r="2677" spans="1:2">
      <c r="A2677" s="638"/>
      <c r="B2677" s="638"/>
    </row>
    <row r="2678" spans="1:2">
      <c r="A2678" s="638"/>
      <c r="B2678" s="638"/>
    </row>
    <row r="2679" spans="1:2">
      <c r="A2679" s="638"/>
      <c r="B2679" s="638"/>
    </row>
    <row r="2680" spans="1:2">
      <c r="A2680" s="638"/>
      <c r="B2680" s="638"/>
    </row>
    <row r="2681" spans="1:2">
      <c r="A2681" s="638"/>
      <c r="B2681" s="638"/>
    </row>
    <row r="2682" spans="1:2">
      <c r="A2682" s="638"/>
      <c r="B2682" s="638"/>
    </row>
    <row r="2683" spans="1:2">
      <c r="A2683" s="638"/>
      <c r="B2683" s="638"/>
    </row>
    <row r="2684" spans="1:2">
      <c r="A2684" s="638"/>
      <c r="B2684" s="638"/>
    </row>
    <row r="2685" spans="1:2">
      <c r="A2685" s="638"/>
      <c r="B2685" s="638"/>
    </row>
    <row r="2686" spans="1:2">
      <c r="A2686" s="638"/>
      <c r="B2686" s="638"/>
    </row>
    <row r="2687" spans="1:2">
      <c r="A2687" s="638"/>
      <c r="B2687" s="638"/>
    </row>
    <row r="2688" spans="1:2">
      <c r="A2688" s="638"/>
      <c r="B2688" s="638"/>
    </row>
    <row r="2689" spans="1:2">
      <c r="A2689" s="638"/>
      <c r="B2689" s="638"/>
    </row>
    <row r="2690" spans="1:2">
      <c r="A2690" s="638"/>
      <c r="B2690" s="638"/>
    </row>
    <row r="2691" spans="1:2">
      <c r="A2691" s="638"/>
      <c r="B2691" s="638"/>
    </row>
    <row r="2692" spans="1:2">
      <c r="A2692" s="638"/>
      <c r="B2692" s="638"/>
    </row>
    <row r="2693" spans="1:2">
      <c r="A2693" s="638"/>
      <c r="B2693" s="638"/>
    </row>
    <row r="2694" spans="1:2">
      <c r="A2694" s="638"/>
      <c r="B2694" s="638"/>
    </row>
    <row r="2695" spans="1:2">
      <c r="A2695" s="638"/>
      <c r="B2695" s="638"/>
    </row>
    <row r="2696" spans="1:2">
      <c r="A2696" s="638"/>
      <c r="B2696" s="638"/>
    </row>
    <row r="2697" spans="1:2">
      <c r="A2697" s="638"/>
      <c r="B2697" s="638"/>
    </row>
    <row r="2698" spans="1:2">
      <c r="A2698" s="638"/>
      <c r="B2698" s="638"/>
    </row>
    <row r="2699" spans="1:2">
      <c r="A2699" s="638"/>
      <c r="B2699" s="638"/>
    </row>
    <row r="2700" spans="1:2">
      <c r="A2700" s="638"/>
      <c r="B2700" s="638"/>
    </row>
    <row r="2701" spans="1:2">
      <c r="A2701" s="638"/>
      <c r="B2701" s="638"/>
    </row>
    <row r="2702" spans="1:2">
      <c r="A2702" s="638"/>
      <c r="B2702" s="638"/>
    </row>
    <row r="2703" spans="1:2">
      <c r="A2703" s="638"/>
      <c r="B2703" s="638"/>
    </row>
    <row r="2704" spans="1:2">
      <c r="A2704" s="638"/>
      <c r="B2704" s="638"/>
    </row>
    <row r="2705" spans="1:2">
      <c r="A2705" s="638"/>
      <c r="B2705" s="638"/>
    </row>
    <row r="2706" spans="1:2">
      <c r="A2706" s="638"/>
      <c r="B2706" s="638"/>
    </row>
    <row r="2707" spans="1:2">
      <c r="A2707" s="638"/>
      <c r="B2707" s="638"/>
    </row>
    <row r="2708" spans="1:2">
      <c r="A2708" s="638"/>
      <c r="B2708" s="638"/>
    </row>
    <row r="2709" spans="1:2">
      <c r="A2709" s="638"/>
      <c r="B2709" s="638"/>
    </row>
    <row r="2710" spans="1:2">
      <c r="A2710" s="638"/>
      <c r="B2710" s="638"/>
    </row>
    <row r="2711" spans="1:2">
      <c r="A2711" s="638"/>
      <c r="B2711" s="638"/>
    </row>
    <row r="2712" spans="1:2">
      <c r="A2712" s="638"/>
      <c r="B2712" s="638"/>
    </row>
    <row r="2713" spans="1:2">
      <c r="A2713" s="638"/>
      <c r="B2713" s="638"/>
    </row>
    <row r="2714" spans="1:2">
      <c r="A2714" s="638"/>
      <c r="B2714" s="638"/>
    </row>
    <row r="2715" spans="1:2">
      <c r="A2715" s="638"/>
      <c r="B2715" s="638"/>
    </row>
    <row r="2716" spans="1:2">
      <c r="A2716" s="638"/>
      <c r="B2716" s="638"/>
    </row>
    <row r="2717" spans="1:2">
      <c r="A2717" s="638"/>
      <c r="B2717" s="638"/>
    </row>
    <row r="2718" spans="1:2">
      <c r="A2718" s="638"/>
      <c r="B2718" s="638"/>
    </row>
    <row r="2719" spans="1:2">
      <c r="A2719" s="638"/>
      <c r="B2719" s="638"/>
    </row>
    <row r="2720" spans="1:2">
      <c r="A2720" s="638"/>
      <c r="B2720" s="638"/>
    </row>
    <row r="2721" spans="1:2">
      <c r="A2721" s="638"/>
      <c r="B2721" s="638"/>
    </row>
    <row r="2722" spans="1:2">
      <c r="A2722" s="638"/>
      <c r="B2722" s="638"/>
    </row>
    <row r="2723" spans="1:2">
      <c r="A2723" s="638"/>
      <c r="B2723" s="638"/>
    </row>
    <row r="2724" spans="1:2">
      <c r="A2724" s="638"/>
      <c r="B2724" s="638"/>
    </row>
    <row r="2725" spans="1:2">
      <c r="A2725" s="638"/>
      <c r="B2725" s="638"/>
    </row>
    <row r="2726" spans="1:2">
      <c r="A2726" s="638"/>
      <c r="B2726" s="638"/>
    </row>
    <row r="2727" spans="1:2">
      <c r="A2727" s="638"/>
      <c r="B2727" s="638"/>
    </row>
    <row r="2728" spans="1:2">
      <c r="A2728" s="638"/>
      <c r="B2728" s="638"/>
    </row>
    <row r="2729" spans="1:2">
      <c r="A2729" s="638"/>
      <c r="B2729" s="638"/>
    </row>
    <row r="2730" spans="1:2">
      <c r="A2730" s="638"/>
      <c r="B2730" s="638"/>
    </row>
    <row r="2731" spans="1:2">
      <c r="A2731" s="638"/>
      <c r="B2731" s="638"/>
    </row>
    <row r="2732" spans="1:2">
      <c r="A2732" s="638"/>
      <c r="B2732" s="638"/>
    </row>
    <row r="2733" spans="1:2">
      <c r="A2733" s="638"/>
      <c r="B2733" s="638"/>
    </row>
    <row r="2734" spans="1:2">
      <c r="A2734" s="638"/>
      <c r="B2734" s="638"/>
    </row>
    <row r="2735" spans="1:2">
      <c r="A2735" s="638"/>
      <c r="B2735" s="638"/>
    </row>
    <row r="2736" spans="1:2">
      <c r="A2736" s="638"/>
      <c r="B2736" s="638"/>
    </row>
    <row r="2737" spans="1:2">
      <c r="A2737" s="638"/>
      <c r="B2737" s="638"/>
    </row>
    <row r="2738" spans="1:2">
      <c r="A2738" s="638"/>
      <c r="B2738" s="638"/>
    </row>
    <row r="2739" spans="1:2">
      <c r="A2739" s="638"/>
      <c r="B2739" s="638"/>
    </row>
    <row r="2740" spans="1:2">
      <c r="A2740" s="638"/>
      <c r="B2740" s="638"/>
    </row>
    <row r="2741" spans="1:2">
      <c r="A2741" s="638"/>
      <c r="B2741" s="638"/>
    </row>
    <row r="2742" spans="1:2">
      <c r="A2742" s="638"/>
      <c r="B2742" s="638"/>
    </row>
    <row r="2743" spans="1:2">
      <c r="A2743" s="638"/>
      <c r="B2743" s="638"/>
    </row>
    <row r="2744" spans="1:2">
      <c r="A2744" s="638"/>
      <c r="B2744" s="638"/>
    </row>
    <row r="2745" spans="1:2">
      <c r="A2745" s="638"/>
      <c r="B2745" s="638"/>
    </row>
    <row r="2746" spans="1:2">
      <c r="A2746" s="638"/>
      <c r="B2746" s="638"/>
    </row>
    <row r="2747" spans="1:2">
      <c r="A2747" s="638"/>
      <c r="B2747" s="638"/>
    </row>
    <row r="2748" spans="1:2">
      <c r="A2748" s="638"/>
      <c r="B2748" s="638"/>
    </row>
    <row r="2749" spans="1:2">
      <c r="A2749" s="638"/>
      <c r="B2749" s="638"/>
    </row>
    <row r="2750" spans="1:2">
      <c r="A2750" s="638"/>
      <c r="B2750" s="638"/>
    </row>
    <row r="2751" spans="1:2">
      <c r="A2751" s="638"/>
      <c r="B2751" s="638"/>
    </row>
    <row r="2752" spans="1:2">
      <c r="A2752" s="638"/>
      <c r="B2752" s="638"/>
    </row>
    <row r="2753" spans="1:2">
      <c r="A2753" s="638"/>
      <c r="B2753" s="638"/>
    </row>
    <row r="2754" spans="1:2">
      <c r="A2754" s="638"/>
      <c r="B2754" s="638"/>
    </row>
    <row r="2755" spans="1:2">
      <c r="A2755" s="638"/>
      <c r="B2755" s="638"/>
    </row>
    <row r="2756" spans="1:2">
      <c r="A2756" s="638"/>
      <c r="B2756" s="638"/>
    </row>
    <row r="2757" spans="1:2">
      <c r="A2757" s="638"/>
      <c r="B2757" s="638"/>
    </row>
    <row r="2758" spans="1:2">
      <c r="A2758" s="638"/>
      <c r="B2758" s="638"/>
    </row>
    <row r="2759" spans="1:2">
      <c r="A2759" s="638"/>
      <c r="B2759" s="638"/>
    </row>
    <row r="2760" spans="1:2">
      <c r="A2760" s="638"/>
      <c r="B2760" s="638"/>
    </row>
    <row r="2761" spans="1:2">
      <c r="A2761" s="638"/>
      <c r="B2761" s="638"/>
    </row>
    <row r="2762" spans="1:2">
      <c r="A2762" s="638"/>
      <c r="B2762" s="638"/>
    </row>
    <row r="2763" spans="1:2">
      <c r="A2763" s="638"/>
      <c r="B2763" s="638"/>
    </row>
    <row r="2764" spans="1:2">
      <c r="A2764" s="638"/>
      <c r="B2764" s="638"/>
    </row>
    <row r="2765" spans="1:2">
      <c r="A2765" s="638"/>
      <c r="B2765" s="638"/>
    </row>
    <row r="2766" spans="1:2">
      <c r="A2766" s="638"/>
      <c r="B2766" s="638"/>
    </row>
    <row r="2767" spans="1:2">
      <c r="A2767" s="638"/>
      <c r="B2767" s="638"/>
    </row>
    <row r="2768" spans="1:2">
      <c r="A2768" s="638"/>
      <c r="B2768" s="638"/>
    </row>
    <row r="2769" spans="1:2">
      <c r="A2769" s="638"/>
      <c r="B2769" s="638"/>
    </row>
    <row r="2770" spans="1:2">
      <c r="A2770" s="638"/>
      <c r="B2770" s="638"/>
    </row>
    <row r="2771" spans="1:2">
      <c r="A2771" s="638"/>
      <c r="B2771" s="638"/>
    </row>
    <row r="2772" spans="1:2">
      <c r="A2772" s="638"/>
      <c r="B2772" s="638"/>
    </row>
    <row r="2773" spans="1:2">
      <c r="A2773" s="638"/>
      <c r="B2773" s="638"/>
    </row>
    <row r="2774" spans="1:2">
      <c r="A2774" s="638"/>
      <c r="B2774" s="638"/>
    </row>
    <row r="2775" spans="1:2">
      <c r="A2775" s="638"/>
      <c r="B2775" s="638"/>
    </row>
    <row r="2776" spans="1:2">
      <c r="A2776" s="638"/>
      <c r="B2776" s="638"/>
    </row>
    <row r="2777" spans="1:2">
      <c r="A2777" s="638"/>
      <c r="B2777" s="638"/>
    </row>
    <row r="2778" spans="1:2">
      <c r="A2778" s="638"/>
      <c r="B2778" s="638"/>
    </row>
    <row r="2779" spans="1:2">
      <c r="A2779" s="638"/>
      <c r="B2779" s="638"/>
    </row>
    <row r="2780" spans="1:2">
      <c r="A2780" s="638"/>
      <c r="B2780" s="638"/>
    </row>
    <row r="2781" spans="1:2">
      <c r="A2781" s="638"/>
      <c r="B2781" s="638"/>
    </row>
    <row r="2782" spans="1:2">
      <c r="A2782" s="638"/>
      <c r="B2782" s="638"/>
    </row>
    <row r="2783" spans="1:2">
      <c r="A2783" s="638"/>
      <c r="B2783" s="638"/>
    </row>
    <row r="2784" spans="1:2">
      <c r="A2784" s="638"/>
      <c r="B2784" s="638"/>
    </row>
    <row r="2785" spans="1:2">
      <c r="A2785" s="638"/>
      <c r="B2785" s="638"/>
    </row>
    <row r="2786" spans="1:2">
      <c r="A2786" s="638"/>
      <c r="B2786" s="638"/>
    </row>
    <row r="2787" spans="1:2">
      <c r="A2787" s="638"/>
      <c r="B2787" s="638"/>
    </row>
    <row r="2788" spans="1:2">
      <c r="A2788" s="638"/>
      <c r="B2788" s="638"/>
    </row>
    <row r="2789" spans="1:2">
      <c r="A2789" s="638"/>
      <c r="B2789" s="638"/>
    </row>
    <row r="2790" spans="1:2">
      <c r="A2790" s="638"/>
      <c r="B2790" s="638"/>
    </row>
    <row r="2791" spans="1:2">
      <c r="A2791" s="638"/>
      <c r="B2791" s="638"/>
    </row>
    <row r="2792" spans="1:2">
      <c r="A2792" s="638"/>
      <c r="B2792" s="638"/>
    </row>
    <row r="2793" spans="1:2">
      <c r="A2793" s="638"/>
      <c r="B2793" s="638"/>
    </row>
    <row r="2794" spans="1:2">
      <c r="A2794" s="638"/>
      <c r="B2794" s="638"/>
    </row>
    <row r="2795" spans="1:2">
      <c r="A2795" s="638"/>
      <c r="B2795" s="638"/>
    </row>
    <row r="2796" spans="1:2">
      <c r="A2796" s="638"/>
      <c r="B2796" s="638"/>
    </row>
    <row r="2797" spans="1:2">
      <c r="A2797" s="638"/>
      <c r="B2797" s="638"/>
    </row>
    <row r="2798" spans="1:2">
      <c r="A2798" s="638"/>
      <c r="B2798" s="638"/>
    </row>
    <row r="2799" spans="1:2">
      <c r="A2799" s="638"/>
      <c r="B2799" s="638"/>
    </row>
    <row r="2800" spans="1:2">
      <c r="A2800" s="638"/>
      <c r="B2800" s="638"/>
    </row>
    <row r="2801" spans="1:2">
      <c r="A2801" s="638"/>
      <c r="B2801" s="638"/>
    </row>
    <row r="2802" spans="1:2">
      <c r="A2802" s="638"/>
      <c r="B2802" s="638"/>
    </row>
    <row r="2803" spans="1:2">
      <c r="A2803" s="638"/>
      <c r="B2803" s="638"/>
    </row>
    <row r="2804" spans="1:2">
      <c r="A2804" s="638"/>
      <c r="B2804" s="638"/>
    </row>
    <row r="2805" spans="1:2">
      <c r="A2805" s="638"/>
      <c r="B2805" s="638"/>
    </row>
    <row r="2806" spans="1:2">
      <c r="A2806" s="638"/>
      <c r="B2806" s="638"/>
    </row>
    <row r="2807" spans="1:2">
      <c r="A2807" s="638"/>
      <c r="B2807" s="638"/>
    </row>
    <row r="2808" spans="1:2">
      <c r="A2808" s="638"/>
      <c r="B2808" s="638"/>
    </row>
    <row r="2809" spans="1:2">
      <c r="A2809" s="638"/>
      <c r="B2809" s="638"/>
    </row>
    <row r="2810" spans="1:2">
      <c r="A2810" s="638"/>
      <c r="B2810" s="638"/>
    </row>
    <row r="2811" spans="1:2">
      <c r="A2811" s="638"/>
      <c r="B2811" s="638"/>
    </row>
    <row r="2812" spans="1:2">
      <c r="A2812" s="638"/>
      <c r="B2812" s="638"/>
    </row>
    <row r="2813" spans="1:2">
      <c r="A2813" s="638"/>
      <c r="B2813" s="638"/>
    </row>
    <row r="2814" spans="1:2">
      <c r="A2814" s="638"/>
      <c r="B2814" s="638"/>
    </row>
    <row r="2815" spans="1:2">
      <c r="A2815" s="638"/>
      <c r="B2815" s="638"/>
    </row>
    <row r="2816" spans="1:2">
      <c r="A2816" s="638"/>
      <c r="B2816" s="638"/>
    </row>
    <row r="2817" spans="1:2">
      <c r="A2817" s="638"/>
      <c r="B2817" s="638"/>
    </row>
    <row r="2818" spans="1:2">
      <c r="A2818" s="638"/>
      <c r="B2818" s="638"/>
    </row>
    <row r="2819" spans="1:2">
      <c r="A2819" s="638"/>
      <c r="B2819" s="638"/>
    </row>
    <row r="2820" spans="1:2">
      <c r="A2820" s="638"/>
      <c r="B2820" s="638"/>
    </row>
    <row r="2821" spans="1:2">
      <c r="A2821" s="638"/>
      <c r="B2821" s="638"/>
    </row>
    <row r="2822" spans="1:2">
      <c r="A2822" s="638"/>
      <c r="B2822" s="638"/>
    </row>
    <row r="2823" spans="1:2">
      <c r="A2823" s="638"/>
      <c r="B2823" s="638"/>
    </row>
    <row r="2824" spans="1:2">
      <c r="A2824" s="638"/>
      <c r="B2824" s="638"/>
    </row>
    <row r="2825" spans="1:2">
      <c r="A2825" s="638"/>
      <c r="B2825" s="638"/>
    </row>
    <row r="2826" spans="1:2">
      <c r="A2826" s="638"/>
      <c r="B2826" s="638"/>
    </row>
    <row r="2827" spans="1:2">
      <c r="A2827" s="638"/>
      <c r="B2827" s="638"/>
    </row>
    <row r="2828" spans="1:2">
      <c r="A2828" s="638"/>
      <c r="B2828" s="638"/>
    </row>
    <row r="2829" spans="1:2">
      <c r="A2829" s="638"/>
      <c r="B2829" s="638"/>
    </row>
    <row r="2830" spans="1:2">
      <c r="A2830" s="638"/>
      <c r="B2830" s="638"/>
    </row>
    <row r="2831" spans="1:2">
      <c r="A2831" s="638"/>
      <c r="B2831" s="638"/>
    </row>
    <row r="2832" spans="1:2">
      <c r="A2832" s="638"/>
      <c r="B2832" s="638"/>
    </row>
    <row r="2833" spans="1:2">
      <c r="A2833" s="638"/>
      <c r="B2833" s="638"/>
    </row>
    <row r="2834" spans="1:2">
      <c r="A2834" s="638"/>
      <c r="B2834" s="638"/>
    </row>
    <row r="2835" spans="1:2">
      <c r="A2835" s="638"/>
      <c r="B2835" s="638"/>
    </row>
    <row r="2836" spans="1:2">
      <c r="A2836" s="638"/>
      <c r="B2836" s="638"/>
    </row>
    <row r="2837" spans="1:2">
      <c r="A2837" s="638"/>
      <c r="B2837" s="638"/>
    </row>
    <row r="2838" spans="1:2">
      <c r="A2838" s="638"/>
      <c r="B2838" s="638"/>
    </row>
    <row r="2839" spans="1:2">
      <c r="A2839" s="638"/>
      <c r="B2839" s="638"/>
    </row>
    <row r="2840" spans="1:2">
      <c r="A2840" s="638"/>
      <c r="B2840" s="638"/>
    </row>
    <row r="2841" spans="1:2">
      <c r="A2841" s="638"/>
      <c r="B2841" s="638"/>
    </row>
    <row r="2842" spans="1:2">
      <c r="A2842" s="638"/>
      <c r="B2842" s="638"/>
    </row>
    <row r="2843" spans="1:2">
      <c r="A2843" s="638"/>
      <c r="B2843" s="638"/>
    </row>
    <row r="2844" spans="1:2">
      <c r="A2844" s="638"/>
      <c r="B2844" s="638"/>
    </row>
    <row r="2845" spans="1:2">
      <c r="A2845" s="638"/>
      <c r="B2845" s="638"/>
    </row>
    <row r="2846" spans="1:2">
      <c r="A2846" s="638"/>
      <c r="B2846" s="638"/>
    </row>
    <row r="2847" spans="1:2">
      <c r="A2847" s="638"/>
      <c r="B2847" s="638"/>
    </row>
    <row r="2848" spans="1:2">
      <c r="A2848" s="638"/>
      <c r="B2848" s="638"/>
    </row>
    <row r="2849" spans="1:2">
      <c r="A2849" s="638"/>
      <c r="B2849" s="638"/>
    </row>
    <row r="2850" spans="1:2">
      <c r="A2850" s="638"/>
      <c r="B2850" s="638"/>
    </row>
    <row r="2851" spans="1:2">
      <c r="A2851" s="638"/>
      <c r="B2851" s="638"/>
    </row>
    <row r="2852" spans="1:2">
      <c r="A2852" s="638"/>
      <c r="B2852" s="638"/>
    </row>
    <row r="2853" spans="1:2">
      <c r="A2853" s="638"/>
      <c r="B2853" s="638"/>
    </row>
    <row r="2854" spans="1:2">
      <c r="A2854" s="638"/>
      <c r="B2854" s="638"/>
    </row>
    <row r="2855" spans="1:2">
      <c r="A2855" s="638"/>
      <c r="B2855" s="638"/>
    </row>
    <row r="2856" spans="1:2">
      <c r="A2856" s="638"/>
      <c r="B2856" s="638"/>
    </row>
    <row r="2857" spans="1:2">
      <c r="A2857" s="638"/>
      <c r="B2857" s="638"/>
    </row>
    <row r="2858" spans="1:2">
      <c r="A2858" s="638"/>
      <c r="B2858" s="638"/>
    </row>
    <row r="2859" spans="1:2">
      <c r="A2859" s="638"/>
      <c r="B2859" s="638"/>
    </row>
    <row r="2860" spans="1:2">
      <c r="A2860" s="638"/>
      <c r="B2860" s="638"/>
    </row>
    <row r="2861" spans="1:2">
      <c r="A2861" s="638"/>
      <c r="B2861" s="638"/>
    </row>
    <row r="2862" spans="1:2">
      <c r="A2862" s="638"/>
      <c r="B2862" s="638"/>
    </row>
    <row r="2863" spans="1:2">
      <c r="A2863" s="638"/>
      <c r="B2863" s="638"/>
    </row>
    <row r="2864" spans="1:2">
      <c r="A2864" s="638"/>
      <c r="B2864" s="638"/>
    </row>
    <row r="2865" spans="1:2">
      <c r="A2865" s="638"/>
      <c r="B2865" s="638"/>
    </row>
    <row r="2866" spans="1:2">
      <c r="A2866" s="638"/>
      <c r="B2866" s="638"/>
    </row>
    <row r="2867" spans="1:2">
      <c r="A2867" s="638"/>
      <c r="B2867" s="638"/>
    </row>
    <row r="2868" spans="1:2">
      <c r="A2868" s="638"/>
      <c r="B2868" s="638"/>
    </row>
    <row r="2869" spans="1:2">
      <c r="A2869" s="638"/>
      <c r="B2869" s="638"/>
    </row>
    <row r="2870" spans="1:2">
      <c r="A2870" s="638"/>
      <c r="B2870" s="638"/>
    </row>
    <row r="2871" spans="1:2">
      <c r="A2871" s="638"/>
      <c r="B2871" s="638"/>
    </row>
    <row r="2872" spans="1:2">
      <c r="A2872" s="638"/>
      <c r="B2872" s="638"/>
    </row>
    <row r="2873" spans="1:2">
      <c r="A2873" s="638"/>
      <c r="B2873" s="638"/>
    </row>
    <row r="2874" spans="1:2">
      <c r="A2874" s="638"/>
      <c r="B2874" s="638"/>
    </row>
    <row r="2875" spans="1:2">
      <c r="A2875" s="638"/>
      <c r="B2875" s="638"/>
    </row>
    <row r="2876" spans="1:2">
      <c r="A2876" s="638"/>
      <c r="B2876" s="638"/>
    </row>
    <row r="2877" spans="1:2">
      <c r="A2877" s="638"/>
      <c r="B2877" s="638"/>
    </row>
    <row r="2878" spans="1:2">
      <c r="A2878" s="638"/>
      <c r="B2878" s="638"/>
    </row>
    <row r="2879" spans="1:2">
      <c r="A2879" s="638"/>
      <c r="B2879" s="638"/>
    </row>
    <row r="2880" spans="1:2">
      <c r="A2880" s="638"/>
      <c r="B2880" s="638"/>
    </row>
    <row r="2881" spans="1:2">
      <c r="A2881" s="638"/>
      <c r="B2881" s="638"/>
    </row>
    <row r="2882" spans="1:2">
      <c r="A2882" s="638"/>
      <c r="B2882" s="638"/>
    </row>
    <row r="2883" spans="1:2">
      <c r="A2883" s="638"/>
      <c r="B2883" s="638"/>
    </row>
    <row r="2884" spans="1:2">
      <c r="A2884" s="638"/>
      <c r="B2884" s="638"/>
    </row>
    <row r="2885" spans="1:2">
      <c r="A2885" s="638"/>
      <c r="B2885" s="638"/>
    </row>
    <row r="2886" spans="1:2">
      <c r="A2886" s="638"/>
      <c r="B2886" s="638"/>
    </row>
    <row r="2887" spans="1:2">
      <c r="A2887" s="638"/>
      <c r="B2887" s="638"/>
    </row>
    <row r="2888" spans="1:2">
      <c r="A2888" s="638"/>
      <c r="B2888" s="638"/>
    </row>
    <row r="2889" spans="1:2">
      <c r="A2889" s="638"/>
      <c r="B2889" s="638"/>
    </row>
    <row r="2890" spans="1:2">
      <c r="A2890" s="638"/>
      <c r="B2890" s="638"/>
    </row>
    <row r="2891" spans="1:2">
      <c r="A2891" s="638"/>
      <c r="B2891" s="638"/>
    </row>
    <row r="2892" spans="1:2">
      <c r="A2892" s="638"/>
      <c r="B2892" s="638"/>
    </row>
    <row r="2893" spans="1:2">
      <c r="A2893" s="638"/>
      <c r="B2893" s="638"/>
    </row>
    <row r="2894" spans="1:2">
      <c r="A2894" s="638"/>
      <c r="B2894" s="638"/>
    </row>
    <row r="2895" spans="1:2">
      <c r="A2895" s="638"/>
      <c r="B2895" s="638"/>
    </row>
    <row r="2896" spans="1:2">
      <c r="A2896" s="638"/>
      <c r="B2896" s="638"/>
    </row>
    <row r="2897" spans="1:2">
      <c r="A2897" s="638"/>
      <c r="B2897" s="638"/>
    </row>
    <row r="2898" spans="1:2">
      <c r="A2898" s="638"/>
      <c r="B2898" s="638"/>
    </row>
    <row r="2899" spans="1:2">
      <c r="A2899" s="638"/>
      <c r="B2899" s="638"/>
    </row>
    <row r="2900" spans="1:2">
      <c r="A2900" s="638"/>
      <c r="B2900" s="638"/>
    </row>
    <row r="2901" spans="1:2">
      <c r="A2901" s="638"/>
      <c r="B2901" s="638"/>
    </row>
    <row r="2902" spans="1:2">
      <c r="A2902" s="638"/>
      <c r="B2902" s="638"/>
    </row>
    <row r="2903" spans="1:2">
      <c r="A2903" s="638"/>
      <c r="B2903" s="638"/>
    </row>
    <row r="2904" spans="1:2">
      <c r="A2904" s="638"/>
      <c r="B2904" s="638"/>
    </row>
    <row r="2905" spans="1:2">
      <c r="A2905" s="638"/>
      <c r="B2905" s="638"/>
    </row>
    <row r="2906" spans="1:2">
      <c r="A2906" s="638"/>
      <c r="B2906" s="638"/>
    </row>
    <row r="2907" spans="1:2">
      <c r="A2907" s="638"/>
      <c r="B2907" s="638"/>
    </row>
    <row r="2908" spans="1:2">
      <c r="A2908" s="638"/>
      <c r="B2908" s="638"/>
    </row>
    <row r="2909" spans="1:2">
      <c r="A2909" s="638"/>
      <c r="B2909" s="638"/>
    </row>
    <row r="2910" spans="1:2">
      <c r="A2910" s="638"/>
      <c r="B2910" s="638"/>
    </row>
    <row r="2911" spans="1:2">
      <c r="A2911" s="638"/>
      <c r="B2911" s="638"/>
    </row>
    <row r="2912" spans="1:2">
      <c r="A2912" s="638"/>
      <c r="B2912" s="638"/>
    </row>
    <row r="2913" spans="1:2">
      <c r="A2913" s="638"/>
      <c r="B2913" s="638"/>
    </row>
    <row r="2914" spans="1:2">
      <c r="A2914" s="638"/>
      <c r="B2914" s="638"/>
    </row>
    <row r="2915" spans="1:2">
      <c r="A2915" s="638"/>
      <c r="B2915" s="638"/>
    </row>
    <row r="2916" spans="1:2">
      <c r="A2916" s="638"/>
      <c r="B2916" s="638"/>
    </row>
    <row r="2917" spans="1:2">
      <c r="A2917" s="638"/>
      <c r="B2917" s="638"/>
    </row>
    <row r="2918" spans="1:2">
      <c r="A2918" s="638"/>
      <c r="B2918" s="638"/>
    </row>
    <row r="2919" spans="1:2">
      <c r="A2919" s="638"/>
      <c r="B2919" s="638"/>
    </row>
    <row r="2920" spans="1:2">
      <c r="A2920" s="638"/>
      <c r="B2920" s="638"/>
    </row>
    <row r="2921" spans="1:2">
      <c r="A2921" s="638"/>
      <c r="B2921" s="638"/>
    </row>
    <row r="2922" spans="1:2">
      <c r="A2922" s="638"/>
      <c r="B2922" s="638"/>
    </row>
    <row r="2923" spans="1:2">
      <c r="A2923" s="638"/>
      <c r="B2923" s="638"/>
    </row>
    <row r="2924" spans="1:2">
      <c r="A2924" s="638"/>
      <c r="B2924" s="638"/>
    </row>
    <row r="2925" spans="1:2">
      <c r="A2925" s="638"/>
      <c r="B2925" s="638"/>
    </row>
    <row r="2926" spans="1:2">
      <c r="A2926" s="638"/>
      <c r="B2926" s="638"/>
    </row>
    <row r="2927" spans="1:2">
      <c r="A2927" s="638"/>
      <c r="B2927" s="638"/>
    </row>
    <row r="2928" spans="1:2">
      <c r="A2928" s="638"/>
      <c r="B2928" s="638"/>
    </row>
    <row r="2929" spans="1:2">
      <c r="A2929" s="638"/>
      <c r="B2929" s="638"/>
    </row>
    <row r="2930" spans="1:2">
      <c r="A2930" s="638"/>
      <c r="B2930" s="638"/>
    </row>
    <row r="2931" spans="1:2">
      <c r="A2931" s="638"/>
      <c r="B2931" s="638"/>
    </row>
    <row r="2932" spans="1:2">
      <c r="A2932" s="638"/>
      <c r="B2932" s="638"/>
    </row>
    <row r="2933" spans="1:2">
      <c r="A2933" s="638"/>
      <c r="B2933" s="638"/>
    </row>
    <row r="2934" spans="1:2">
      <c r="A2934" s="638"/>
      <c r="B2934" s="638"/>
    </row>
    <row r="2935" spans="1:2">
      <c r="A2935" s="638"/>
      <c r="B2935" s="638"/>
    </row>
    <row r="2936" spans="1:2">
      <c r="A2936" s="638"/>
      <c r="B2936" s="638"/>
    </row>
    <row r="2937" spans="1:2">
      <c r="A2937" s="638"/>
      <c r="B2937" s="638"/>
    </row>
    <row r="2938" spans="1:2">
      <c r="A2938" s="638"/>
      <c r="B2938" s="638"/>
    </row>
    <row r="2939" spans="1:2">
      <c r="A2939" s="638"/>
      <c r="B2939" s="638"/>
    </row>
    <row r="2940" spans="1:2">
      <c r="A2940" s="638"/>
      <c r="B2940" s="638"/>
    </row>
    <row r="2941" spans="1:2">
      <c r="A2941" s="638"/>
      <c r="B2941" s="638"/>
    </row>
    <row r="2942" spans="1:2">
      <c r="A2942" s="638"/>
      <c r="B2942" s="638"/>
    </row>
    <row r="2943" spans="1:2">
      <c r="A2943" s="638"/>
      <c r="B2943" s="638"/>
    </row>
    <row r="2944" spans="1:2">
      <c r="A2944" s="638"/>
      <c r="B2944" s="638"/>
    </row>
    <row r="2945" spans="1:2">
      <c r="A2945" s="638"/>
      <c r="B2945" s="638"/>
    </row>
    <row r="2946" spans="1:2">
      <c r="A2946" s="638"/>
      <c r="B2946" s="638"/>
    </row>
    <row r="2947" spans="1:2">
      <c r="A2947" s="638"/>
      <c r="B2947" s="638"/>
    </row>
    <row r="2948" spans="1:2">
      <c r="A2948" s="638"/>
      <c r="B2948" s="638"/>
    </row>
    <row r="2949" spans="1:2">
      <c r="A2949" s="638"/>
      <c r="B2949" s="638"/>
    </row>
    <row r="2950" spans="1:2">
      <c r="A2950" s="638"/>
      <c r="B2950" s="638"/>
    </row>
    <row r="2951" spans="1:2">
      <c r="A2951" s="638"/>
      <c r="B2951" s="638"/>
    </row>
    <row r="2952" spans="1:2">
      <c r="A2952" s="638"/>
      <c r="B2952" s="638"/>
    </row>
    <row r="2953" spans="1:2">
      <c r="A2953" s="638"/>
      <c r="B2953" s="638"/>
    </row>
    <row r="2954" spans="1:2">
      <c r="A2954" s="638"/>
      <c r="B2954" s="638"/>
    </row>
    <row r="2955" spans="1:2">
      <c r="A2955" s="638"/>
      <c r="B2955" s="638"/>
    </row>
    <row r="2956" spans="1:2">
      <c r="A2956" s="638"/>
      <c r="B2956" s="638"/>
    </row>
    <row r="2957" spans="1:2">
      <c r="A2957" s="638"/>
      <c r="B2957" s="638"/>
    </row>
    <row r="2958" spans="1:2">
      <c r="A2958" s="638"/>
      <c r="B2958" s="638"/>
    </row>
    <row r="2959" spans="1:2">
      <c r="A2959" s="638"/>
      <c r="B2959" s="638"/>
    </row>
    <row r="2960" spans="1:2">
      <c r="A2960" s="638"/>
      <c r="B2960" s="638"/>
    </row>
    <row r="2961" spans="1:2">
      <c r="A2961" s="638"/>
      <c r="B2961" s="638"/>
    </row>
    <row r="2962" spans="1:2">
      <c r="A2962" s="638"/>
      <c r="B2962" s="638"/>
    </row>
    <row r="2963" spans="1:2">
      <c r="A2963" s="638"/>
      <c r="B2963" s="638"/>
    </row>
    <row r="2964" spans="1:2">
      <c r="A2964" s="638"/>
      <c r="B2964" s="638"/>
    </row>
    <row r="2965" spans="1:2">
      <c r="A2965" s="638"/>
      <c r="B2965" s="638"/>
    </row>
    <row r="2966" spans="1:2">
      <c r="A2966" s="638"/>
      <c r="B2966" s="638"/>
    </row>
    <row r="2967" spans="1:2">
      <c r="A2967" s="638"/>
      <c r="B2967" s="638"/>
    </row>
    <row r="2968" spans="1:2">
      <c r="A2968" s="638"/>
      <c r="B2968" s="638"/>
    </row>
    <row r="2969" spans="1:2">
      <c r="A2969" s="638"/>
      <c r="B2969" s="638"/>
    </row>
    <row r="2970" spans="1:2">
      <c r="A2970" s="638"/>
      <c r="B2970" s="638"/>
    </row>
    <row r="2971" spans="1:2">
      <c r="A2971" s="638"/>
      <c r="B2971" s="638"/>
    </row>
    <row r="2972" spans="1:2">
      <c r="A2972" s="638"/>
      <c r="B2972" s="638"/>
    </row>
    <row r="2973" spans="1:2">
      <c r="A2973" s="638"/>
      <c r="B2973" s="638"/>
    </row>
    <row r="2974" spans="1:2">
      <c r="A2974" s="638"/>
      <c r="B2974" s="638"/>
    </row>
    <row r="2975" spans="1:2">
      <c r="A2975" s="638"/>
      <c r="B2975" s="638"/>
    </row>
    <row r="2976" spans="1:2">
      <c r="A2976" s="638"/>
      <c r="B2976" s="638"/>
    </row>
    <row r="2977" spans="1:2">
      <c r="A2977" s="638"/>
      <c r="B2977" s="638"/>
    </row>
    <row r="2978" spans="1:2">
      <c r="A2978" s="638"/>
      <c r="B2978" s="638"/>
    </row>
    <row r="2979" spans="1:2">
      <c r="A2979" s="638"/>
      <c r="B2979" s="638"/>
    </row>
    <row r="2980" spans="1:2">
      <c r="A2980" s="638"/>
      <c r="B2980" s="638"/>
    </row>
    <row r="2981" spans="1:2">
      <c r="A2981" s="638"/>
      <c r="B2981" s="638"/>
    </row>
    <row r="2982" spans="1:2">
      <c r="A2982" s="638"/>
      <c r="B2982" s="638"/>
    </row>
    <row r="2983" spans="1:2">
      <c r="A2983" s="638"/>
      <c r="B2983" s="638"/>
    </row>
    <row r="2984" spans="1:2">
      <c r="A2984" s="638"/>
      <c r="B2984" s="638"/>
    </row>
    <row r="2985" spans="1:2">
      <c r="A2985" s="638"/>
      <c r="B2985" s="638"/>
    </row>
    <row r="2986" spans="1:2">
      <c r="A2986" s="638"/>
      <c r="B2986" s="638"/>
    </row>
    <row r="2987" spans="1:2">
      <c r="A2987" s="638"/>
      <c r="B2987" s="638"/>
    </row>
    <row r="2988" spans="1:2">
      <c r="A2988" s="638"/>
      <c r="B2988" s="638"/>
    </row>
    <row r="2989" spans="1:2">
      <c r="A2989" s="638"/>
      <c r="B2989" s="638"/>
    </row>
    <row r="2990" spans="1:2">
      <c r="A2990" s="638"/>
      <c r="B2990" s="638"/>
    </row>
    <row r="2991" spans="1:2">
      <c r="A2991" s="638"/>
      <c r="B2991" s="638"/>
    </row>
    <row r="2992" spans="1:2">
      <c r="A2992" s="638"/>
      <c r="B2992" s="638"/>
    </row>
    <row r="2993" spans="1:2">
      <c r="A2993" s="638"/>
      <c r="B2993" s="638"/>
    </row>
    <row r="2994" spans="1:2">
      <c r="A2994" s="638"/>
      <c r="B2994" s="638"/>
    </row>
    <row r="2995" spans="1:2">
      <c r="A2995" s="638"/>
      <c r="B2995" s="638"/>
    </row>
    <row r="2996" spans="1:2">
      <c r="A2996" s="638"/>
      <c r="B2996" s="638"/>
    </row>
    <row r="2997" spans="1:2">
      <c r="A2997" s="638"/>
      <c r="B2997" s="638"/>
    </row>
    <row r="2998" spans="1:2">
      <c r="A2998" s="638"/>
      <c r="B2998" s="638"/>
    </row>
    <row r="2999" spans="1:2">
      <c r="A2999" s="638"/>
      <c r="B2999" s="638"/>
    </row>
    <row r="3000" spans="1:2">
      <c r="A3000" s="638"/>
      <c r="B3000" s="638"/>
    </row>
    <row r="3001" spans="1:2">
      <c r="A3001" s="638"/>
      <c r="B3001" s="638"/>
    </row>
    <row r="3002" spans="1:2">
      <c r="A3002" s="638"/>
      <c r="B3002" s="638"/>
    </row>
    <row r="3003" spans="1:2">
      <c r="A3003" s="638"/>
      <c r="B3003" s="638"/>
    </row>
    <row r="3004" spans="1:2">
      <c r="A3004" s="638"/>
      <c r="B3004" s="638"/>
    </row>
    <row r="3005" spans="1:2">
      <c r="A3005" s="638"/>
      <c r="B3005" s="638"/>
    </row>
    <row r="3006" spans="1:2">
      <c r="A3006" s="638"/>
      <c r="B3006" s="638"/>
    </row>
    <row r="3007" spans="1:2">
      <c r="A3007" s="638"/>
      <c r="B3007" s="638"/>
    </row>
    <row r="3008" spans="1:2">
      <c r="A3008" s="638"/>
      <c r="B3008" s="638"/>
    </row>
    <row r="3009" spans="1:2">
      <c r="A3009" s="638"/>
      <c r="B3009" s="638"/>
    </row>
    <row r="3010" spans="1:2">
      <c r="A3010" s="638"/>
      <c r="B3010" s="638"/>
    </row>
    <row r="3011" spans="1:2">
      <c r="A3011" s="638"/>
      <c r="B3011" s="638"/>
    </row>
    <row r="3012" spans="1:2">
      <c r="A3012" s="638"/>
      <c r="B3012" s="638"/>
    </row>
    <row r="3013" spans="1:2">
      <c r="A3013" s="638"/>
      <c r="B3013" s="638"/>
    </row>
    <row r="3014" spans="1:2">
      <c r="A3014" s="638"/>
      <c r="B3014" s="638"/>
    </row>
    <row r="3015" spans="1:2">
      <c r="A3015" s="638"/>
      <c r="B3015" s="638"/>
    </row>
    <row r="3016" spans="1:2">
      <c r="A3016" s="638"/>
      <c r="B3016" s="638"/>
    </row>
    <row r="3017" spans="1:2">
      <c r="A3017" s="638"/>
      <c r="B3017" s="638"/>
    </row>
    <row r="3018" spans="1:2">
      <c r="A3018" s="638"/>
      <c r="B3018" s="638"/>
    </row>
    <row r="3019" spans="1:2">
      <c r="A3019" s="638"/>
      <c r="B3019" s="638"/>
    </row>
    <row r="3020" spans="1:2">
      <c r="A3020" s="638"/>
      <c r="B3020" s="638"/>
    </row>
    <row r="3021" spans="1:2">
      <c r="A3021" s="638"/>
      <c r="B3021" s="638"/>
    </row>
    <row r="3022" spans="1:2">
      <c r="A3022" s="638"/>
      <c r="B3022" s="638"/>
    </row>
    <row r="3023" spans="1:2">
      <c r="A3023" s="638"/>
      <c r="B3023" s="638"/>
    </row>
    <row r="3024" spans="1:2">
      <c r="A3024" s="638"/>
      <c r="B3024" s="638"/>
    </row>
    <row r="3025" spans="1:2">
      <c r="A3025" s="638"/>
      <c r="B3025" s="638"/>
    </row>
    <row r="3026" spans="1:2">
      <c r="A3026" s="638"/>
      <c r="B3026" s="638"/>
    </row>
    <row r="3027" spans="1:2">
      <c r="A3027" s="638"/>
      <c r="B3027" s="638"/>
    </row>
    <row r="3028" spans="1:2">
      <c r="A3028" s="638"/>
      <c r="B3028" s="638"/>
    </row>
    <row r="3029" spans="1:2">
      <c r="A3029" s="638"/>
      <c r="B3029" s="638"/>
    </row>
    <row r="3030" spans="1:2">
      <c r="A3030" s="638"/>
      <c r="B3030" s="638"/>
    </row>
    <row r="3031" spans="1:2">
      <c r="A3031" s="638"/>
      <c r="B3031" s="638"/>
    </row>
    <row r="3032" spans="1:2">
      <c r="A3032" s="638"/>
      <c r="B3032" s="638"/>
    </row>
    <row r="3033" spans="1:2">
      <c r="A3033" s="638"/>
      <c r="B3033" s="638"/>
    </row>
    <row r="3034" spans="1:2">
      <c r="A3034" s="638"/>
      <c r="B3034" s="638"/>
    </row>
    <row r="3035" spans="1:2">
      <c r="A3035" s="638"/>
      <c r="B3035" s="638"/>
    </row>
    <row r="3036" spans="1:2">
      <c r="A3036" s="638"/>
      <c r="B3036" s="638"/>
    </row>
    <row r="3037" spans="1:2">
      <c r="A3037" s="638"/>
      <c r="B3037" s="638"/>
    </row>
    <row r="3038" spans="1:2">
      <c r="A3038" s="638"/>
      <c r="B3038" s="638"/>
    </row>
    <row r="3039" spans="1:2">
      <c r="A3039" s="638"/>
      <c r="B3039" s="638"/>
    </row>
    <row r="3040" spans="1:2">
      <c r="A3040" s="638"/>
      <c r="B3040" s="638"/>
    </row>
    <row r="3041" spans="1:2">
      <c r="A3041" s="638"/>
      <c r="B3041" s="638"/>
    </row>
    <row r="3042" spans="1:2">
      <c r="A3042" s="638"/>
      <c r="B3042" s="638"/>
    </row>
    <row r="3043" spans="1:2">
      <c r="A3043" s="638"/>
      <c r="B3043" s="638"/>
    </row>
    <row r="3044" spans="1:2">
      <c r="A3044" s="638"/>
      <c r="B3044" s="638"/>
    </row>
    <row r="3045" spans="1:2">
      <c r="A3045" s="638"/>
      <c r="B3045" s="638"/>
    </row>
    <row r="3046" spans="1:2">
      <c r="A3046" s="638"/>
      <c r="B3046" s="638"/>
    </row>
    <row r="3047" spans="1:2">
      <c r="A3047" s="638"/>
      <c r="B3047" s="638"/>
    </row>
    <row r="3048" spans="1:2">
      <c r="A3048" s="638"/>
      <c r="B3048" s="638"/>
    </row>
    <row r="3049" spans="1:2">
      <c r="A3049" s="638"/>
      <c r="B3049" s="638"/>
    </row>
    <row r="3050" spans="1:2">
      <c r="A3050" s="638"/>
      <c r="B3050" s="638"/>
    </row>
    <row r="3051" spans="1:2">
      <c r="A3051" s="638"/>
      <c r="B3051" s="638"/>
    </row>
    <row r="3052" spans="1:2">
      <c r="A3052" s="638"/>
      <c r="B3052" s="638"/>
    </row>
    <row r="3053" spans="1:2">
      <c r="A3053" s="638"/>
      <c r="B3053" s="638"/>
    </row>
    <row r="3054" spans="1:2">
      <c r="A3054" s="638"/>
      <c r="B3054" s="638"/>
    </row>
    <row r="3055" spans="1:2">
      <c r="A3055" s="638"/>
      <c r="B3055" s="638"/>
    </row>
    <row r="3056" spans="1:2">
      <c r="A3056" s="638"/>
      <c r="B3056" s="638"/>
    </row>
    <row r="3057" spans="1:2">
      <c r="A3057" s="638"/>
      <c r="B3057" s="638"/>
    </row>
    <row r="3058" spans="1:2">
      <c r="A3058" s="638"/>
      <c r="B3058" s="638"/>
    </row>
    <row r="3059" spans="1:2">
      <c r="A3059" s="638"/>
      <c r="B3059" s="638"/>
    </row>
    <row r="3060" spans="1:2">
      <c r="A3060" s="638"/>
      <c r="B3060" s="638"/>
    </row>
    <row r="3061" spans="1:2">
      <c r="A3061" s="638"/>
      <c r="B3061" s="638"/>
    </row>
    <row r="3062" spans="1:2">
      <c r="A3062" s="638"/>
      <c r="B3062" s="638"/>
    </row>
    <row r="3063" spans="1:2">
      <c r="A3063" s="638"/>
      <c r="B3063" s="638"/>
    </row>
    <row r="3064" spans="1:2">
      <c r="A3064" s="638"/>
      <c r="B3064" s="638"/>
    </row>
    <row r="3065" spans="1:2">
      <c r="A3065" s="638"/>
      <c r="B3065" s="638"/>
    </row>
    <row r="3066" spans="1:2">
      <c r="A3066" s="638"/>
      <c r="B3066" s="638"/>
    </row>
    <row r="3067" spans="1:2">
      <c r="A3067" s="638"/>
      <c r="B3067" s="638"/>
    </row>
    <row r="3068" spans="1:2">
      <c r="A3068" s="638"/>
      <c r="B3068" s="638"/>
    </row>
    <row r="3069" spans="1:2">
      <c r="A3069" s="638"/>
      <c r="B3069" s="638"/>
    </row>
    <row r="3070" spans="1:2">
      <c r="A3070" s="638"/>
      <c r="B3070" s="638"/>
    </row>
    <row r="3071" spans="1:2">
      <c r="A3071" s="638"/>
      <c r="B3071" s="638"/>
    </row>
    <row r="3072" spans="1:2">
      <c r="A3072" s="638"/>
      <c r="B3072" s="638"/>
    </row>
    <row r="3073" spans="1:2">
      <c r="A3073" s="638"/>
      <c r="B3073" s="638"/>
    </row>
    <row r="3074" spans="1:2">
      <c r="A3074" s="638"/>
      <c r="B3074" s="638"/>
    </row>
    <row r="3075" spans="1:2">
      <c r="A3075" s="638"/>
      <c r="B3075" s="638"/>
    </row>
    <row r="3076" spans="1:2">
      <c r="A3076" s="638"/>
      <c r="B3076" s="638"/>
    </row>
    <row r="3077" spans="1:2">
      <c r="A3077" s="638"/>
      <c r="B3077" s="638"/>
    </row>
    <row r="3078" spans="1:2">
      <c r="A3078" s="638"/>
      <c r="B3078" s="638"/>
    </row>
    <row r="3079" spans="1:2">
      <c r="A3079" s="638"/>
      <c r="B3079" s="638"/>
    </row>
    <row r="3080" spans="1:2">
      <c r="A3080" s="638"/>
      <c r="B3080" s="638"/>
    </row>
    <row r="3081" spans="1:2">
      <c r="A3081" s="638"/>
      <c r="B3081" s="638"/>
    </row>
    <row r="3082" spans="1:2">
      <c r="A3082" s="638"/>
      <c r="B3082" s="638"/>
    </row>
    <row r="3083" spans="1:2">
      <c r="A3083" s="638"/>
      <c r="B3083" s="638"/>
    </row>
    <row r="3084" spans="1:2">
      <c r="A3084" s="638"/>
      <c r="B3084" s="638"/>
    </row>
    <row r="3085" spans="1:2">
      <c r="A3085" s="638"/>
      <c r="B3085" s="638"/>
    </row>
    <row r="3086" spans="1:2">
      <c r="A3086" s="638"/>
      <c r="B3086" s="638"/>
    </row>
    <row r="3087" spans="1:2">
      <c r="A3087" s="638"/>
      <c r="B3087" s="638"/>
    </row>
    <row r="3088" spans="1:2">
      <c r="A3088" s="638"/>
      <c r="B3088" s="638"/>
    </row>
    <row r="3089" spans="1:2">
      <c r="A3089" s="638"/>
      <c r="B3089" s="638"/>
    </row>
    <row r="3090" spans="1:2">
      <c r="A3090" s="638"/>
      <c r="B3090" s="638"/>
    </row>
    <row r="3091" spans="1:2">
      <c r="A3091" s="638"/>
      <c r="B3091" s="638"/>
    </row>
    <row r="3092" spans="1:2">
      <c r="A3092" s="638"/>
      <c r="B3092" s="638"/>
    </row>
    <row r="3093" spans="1:2">
      <c r="A3093" s="638"/>
      <c r="B3093" s="638"/>
    </row>
    <row r="3094" spans="1:2">
      <c r="A3094" s="638"/>
      <c r="B3094" s="638"/>
    </row>
    <row r="3095" spans="1:2">
      <c r="A3095" s="638"/>
      <c r="B3095" s="638"/>
    </row>
    <row r="3096" spans="1:2">
      <c r="A3096" s="638"/>
      <c r="B3096" s="638"/>
    </row>
    <row r="3097" spans="1:2">
      <c r="A3097" s="638"/>
      <c r="B3097" s="638"/>
    </row>
    <row r="3098" spans="1:2">
      <c r="A3098" s="638"/>
      <c r="B3098" s="638"/>
    </row>
    <row r="3099" spans="1:2">
      <c r="A3099" s="638"/>
      <c r="B3099" s="638"/>
    </row>
    <row r="3100" spans="1:2">
      <c r="A3100" s="638"/>
      <c r="B3100" s="638"/>
    </row>
    <row r="3101" spans="1:2">
      <c r="A3101" s="638"/>
      <c r="B3101" s="638"/>
    </row>
    <row r="3102" spans="1:2">
      <c r="A3102" s="638"/>
      <c r="B3102" s="638"/>
    </row>
    <row r="3103" spans="1:2">
      <c r="A3103" s="638"/>
      <c r="B3103" s="638"/>
    </row>
    <row r="3104" spans="1:2">
      <c r="A3104" s="638"/>
      <c r="B3104" s="638"/>
    </row>
    <row r="3105" spans="1:2">
      <c r="A3105" s="638"/>
      <c r="B3105" s="638"/>
    </row>
    <row r="3106" spans="1:2">
      <c r="A3106" s="638"/>
      <c r="B3106" s="638"/>
    </row>
    <row r="3107" spans="1:2">
      <c r="A3107" s="638"/>
      <c r="B3107" s="638"/>
    </row>
    <row r="3108" spans="1:2">
      <c r="A3108" s="638"/>
      <c r="B3108" s="638"/>
    </row>
    <row r="3109" spans="1:2">
      <c r="A3109" s="638"/>
      <c r="B3109" s="638"/>
    </row>
    <row r="3110" spans="1:2">
      <c r="A3110" s="638"/>
      <c r="B3110" s="638"/>
    </row>
    <row r="3111" spans="1:2">
      <c r="A3111" s="638"/>
      <c r="B3111" s="638"/>
    </row>
    <row r="3112" spans="1:2">
      <c r="A3112" s="638"/>
      <c r="B3112" s="638"/>
    </row>
    <row r="3113" spans="1:2">
      <c r="A3113" s="638"/>
      <c r="B3113" s="638"/>
    </row>
    <row r="3114" spans="1:2">
      <c r="A3114" s="638"/>
      <c r="B3114" s="638"/>
    </row>
    <row r="3115" spans="1:2">
      <c r="A3115" s="638"/>
      <c r="B3115" s="638"/>
    </row>
    <row r="3116" spans="1:2">
      <c r="A3116" s="638"/>
      <c r="B3116" s="638"/>
    </row>
    <row r="3117" spans="1:2">
      <c r="A3117" s="638"/>
      <c r="B3117" s="638"/>
    </row>
    <row r="3118" spans="1:2">
      <c r="A3118" s="638"/>
      <c r="B3118" s="638"/>
    </row>
    <row r="3119" spans="1:2">
      <c r="A3119" s="638"/>
      <c r="B3119" s="638"/>
    </row>
    <row r="3120" spans="1:2">
      <c r="A3120" s="638"/>
      <c r="B3120" s="638"/>
    </row>
    <row r="3121" spans="1:2">
      <c r="A3121" s="638"/>
      <c r="B3121" s="638"/>
    </row>
    <row r="3122" spans="1:2">
      <c r="A3122" s="638"/>
      <c r="B3122" s="638"/>
    </row>
    <row r="3123" spans="1:2">
      <c r="A3123" s="638"/>
      <c r="B3123" s="638"/>
    </row>
    <row r="3124" spans="1:2">
      <c r="A3124" s="638"/>
      <c r="B3124" s="638"/>
    </row>
    <row r="3125" spans="1:2">
      <c r="A3125" s="638"/>
      <c r="B3125" s="638"/>
    </row>
    <row r="3126" spans="1:2">
      <c r="A3126" s="638"/>
      <c r="B3126" s="638"/>
    </row>
    <row r="3127" spans="1:2">
      <c r="A3127" s="638"/>
      <c r="B3127" s="638"/>
    </row>
    <row r="3128" spans="1:2">
      <c r="A3128" s="638"/>
      <c r="B3128" s="638"/>
    </row>
    <row r="3129" spans="1:2">
      <c r="A3129" s="638"/>
      <c r="B3129" s="638"/>
    </row>
    <row r="3130" spans="1:2">
      <c r="A3130" s="638"/>
      <c r="B3130" s="638"/>
    </row>
    <row r="3131" spans="1:2">
      <c r="A3131" s="638"/>
      <c r="B3131" s="638"/>
    </row>
    <row r="3132" spans="1:2">
      <c r="A3132" s="638"/>
      <c r="B3132" s="638"/>
    </row>
    <row r="3133" spans="1:2">
      <c r="A3133" s="638"/>
      <c r="B3133" s="638"/>
    </row>
    <row r="3134" spans="1:2">
      <c r="A3134" s="638"/>
      <c r="B3134" s="638"/>
    </row>
    <row r="3135" spans="1:2">
      <c r="A3135" s="638"/>
      <c r="B3135" s="638"/>
    </row>
    <row r="3136" spans="1:2">
      <c r="A3136" s="638"/>
      <c r="B3136" s="638"/>
    </row>
    <row r="3137" spans="1:2">
      <c r="A3137" s="638"/>
      <c r="B3137" s="638"/>
    </row>
    <row r="3138" spans="1:2">
      <c r="A3138" s="638"/>
      <c r="B3138" s="638"/>
    </row>
    <row r="3139" spans="1:2">
      <c r="A3139" s="638"/>
      <c r="B3139" s="638"/>
    </row>
    <row r="3140" spans="1:2">
      <c r="A3140" s="638"/>
      <c r="B3140" s="638"/>
    </row>
    <row r="3141" spans="1:2">
      <c r="A3141" s="638"/>
      <c r="B3141" s="638"/>
    </row>
    <row r="3142" spans="1:2">
      <c r="A3142" s="638"/>
      <c r="B3142" s="638"/>
    </row>
    <row r="3143" spans="1:2">
      <c r="A3143" s="638"/>
      <c r="B3143" s="638"/>
    </row>
    <row r="3144" spans="1:2">
      <c r="A3144" s="638"/>
      <c r="B3144" s="638"/>
    </row>
    <row r="3145" spans="1:2">
      <c r="A3145" s="638"/>
      <c r="B3145" s="638"/>
    </row>
    <row r="3146" spans="1:2">
      <c r="A3146" s="638"/>
      <c r="B3146" s="638"/>
    </row>
    <row r="3147" spans="1:2">
      <c r="A3147" s="638"/>
      <c r="B3147" s="638"/>
    </row>
    <row r="3148" spans="1:2">
      <c r="A3148" s="638"/>
      <c r="B3148" s="638"/>
    </row>
    <row r="3149" spans="1:2">
      <c r="A3149" s="638"/>
      <c r="B3149" s="638"/>
    </row>
    <row r="3150" spans="1:2">
      <c r="A3150" s="638"/>
      <c r="B3150" s="638"/>
    </row>
    <row r="3151" spans="1:2">
      <c r="A3151" s="638"/>
      <c r="B3151" s="638"/>
    </row>
    <row r="3152" spans="1:2">
      <c r="A3152" s="638"/>
      <c r="B3152" s="638"/>
    </row>
    <row r="3153" spans="1:2">
      <c r="A3153" s="638"/>
      <c r="B3153" s="638"/>
    </row>
    <row r="3154" spans="1:2">
      <c r="A3154" s="638"/>
      <c r="B3154" s="638"/>
    </row>
    <row r="3155" spans="1:2">
      <c r="A3155" s="638"/>
      <c r="B3155" s="638"/>
    </row>
    <row r="3156" spans="1:2">
      <c r="A3156" s="638"/>
      <c r="B3156" s="638"/>
    </row>
    <row r="3157" spans="1:2">
      <c r="A3157" s="638"/>
      <c r="B3157" s="638"/>
    </row>
    <row r="3158" spans="1:2">
      <c r="A3158" s="638"/>
      <c r="B3158" s="638"/>
    </row>
    <row r="3159" spans="1:2">
      <c r="A3159" s="638"/>
      <c r="B3159" s="638"/>
    </row>
    <row r="3160" spans="1:2">
      <c r="A3160" s="638"/>
      <c r="B3160" s="638"/>
    </row>
    <row r="3161" spans="1:2">
      <c r="A3161" s="638"/>
      <c r="B3161" s="638"/>
    </row>
    <row r="3162" spans="1:2">
      <c r="A3162" s="638"/>
      <c r="B3162" s="638"/>
    </row>
    <row r="3163" spans="1:2">
      <c r="A3163" s="638"/>
      <c r="B3163" s="638"/>
    </row>
    <row r="3164" spans="1:2">
      <c r="A3164" s="638"/>
      <c r="B3164" s="638"/>
    </row>
    <row r="3165" spans="1:2">
      <c r="A3165" s="638"/>
      <c r="B3165" s="638"/>
    </row>
    <row r="3166" spans="1:2">
      <c r="A3166" s="638"/>
      <c r="B3166" s="638"/>
    </row>
    <row r="3167" spans="1:2">
      <c r="A3167" s="638"/>
      <c r="B3167" s="638"/>
    </row>
    <row r="3168" spans="1:2">
      <c r="A3168" s="638"/>
      <c r="B3168" s="638"/>
    </row>
    <row r="3169" spans="1:2">
      <c r="A3169" s="638"/>
      <c r="B3169" s="638"/>
    </row>
    <row r="3170" spans="1:2">
      <c r="A3170" s="638"/>
      <c r="B3170" s="638"/>
    </row>
    <row r="3171" spans="1:2">
      <c r="A3171" s="638"/>
      <c r="B3171" s="638"/>
    </row>
    <row r="3172" spans="1:2">
      <c r="A3172" s="638"/>
      <c r="B3172" s="638"/>
    </row>
    <row r="3173" spans="1:2">
      <c r="A3173" s="638"/>
      <c r="B3173" s="638"/>
    </row>
    <row r="3174" spans="1:2">
      <c r="A3174" s="638"/>
      <c r="B3174" s="638"/>
    </row>
    <row r="3175" spans="1:2">
      <c r="A3175" s="638"/>
      <c r="B3175" s="638"/>
    </row>
    <row r="3176" spans="1:2">
      <c r="A3176" s="638"/>
      <c r="B3176" s="638"/>
    </row>
    <row r="3177" spans="1:2">
      <c r="A3177" s="638"/>
      <c r="B3177" s="638"/>
    </row>
    <row r="3178" spans="1:2">
      <c r="A3178" s="638"/>
      <c r="B3178" s="638"/>
    </row>
    <row r="3179" spans="1:2">
      <c r="A3179" s="638"/>
      <c r="B3179" s="638"/>
    </row>
    <row r="3180" spans="1:2">
      <c r="A3180" s="638"/>
      <c r="B3180" s="638"/>
    </row>
    <row r="3181" spans="1:2">
      <c r="A3181" s="638"/>
      <c r="B3181" s="638"/>
    </row>
    <row r="3182" spans="1:2">
      <c r="A3182" s="638"/>
      <c r="B3182" s="638"/>
    </row>
    <row r="3183" spans="1:2">
      <c r="A3183" s="638"/>
      <c r="B3183" s="638"/>
    </row>
    <row r="3184" spans="1:2">
      <c r="A3184" s="638"/>
      <c r="B3184" s="638"/>
    </row>
    <row r="3185" spans="1:2">
      <c r="A3185" s="638"/>
      <c r="B3185" s="638"/>
    </row>
    <row r="3186" spans="1:2">
      <c r="A3186" s="638"/>
      <c r="B3186" s="638"/>
    </row>
    <row r="3187" spans="1:2">
      <c r="A3187" s="638"/>
      <c r="B3187" s="638"/>
    </row>
    <row r="3188" spans="1:2">
      <c r="A3188" s="638"/>
      <c r="B3188" s="638"/>
    </row>
    <row r="3189" spans="1:2">
      <c r="A3189" s="638"/>
      <c r="B3189" s="638"/>
    </row>
    <row r="3190" spans="1:2">
      <c r="A3190" s="638"/>
      <c r="B3190" s="638"/>
    </row>
    <row r="3191" spans="1:2">
      <c r="A3191" s="638"/>
      <c r="B3191" s="638"/>
    </row>
    <row r="3192" spans="1:2">
      <c r="A3192" s="638"/>
      <c r="B3192" s="638"/>
    </row>
    <row r="3193" spans="1:2">
      <c r="A3193" s="638"/>
      <c r="B3193" s="638"/>
    </row>
    <row r="3194" spans="1:2">
      <c r="A3194" s="638"/>
      <c r="B3194" s="638"/>
    </row>
    <row r="3195" spans="1:2">
      <c r="A3195" s="638"/>
      <c r="B3195" s="638"/>
    </row>
    <row r="3196" spans="1:2">
      <c r="A3196" s="638"/>
      <c r="B3196" s="638"/>
    </row>
    <row r="3197" spans="1:2">
      <c r="A3197" s="638"/>
      <c r="B3197" s="638"/>
    </row>
    <row r="3198" spans="1:2">
      <c r="A3198" s="638"/>
      <c r="B3198" s="638"/>
    </row>
    <row r="3199" spans="1:2">
      <c r="A3199" s="638"/>
      <c r="B3199" s="638"/>
    </row>
    <row r="3200" spans="1:2">
      <c r="A3200" s="638"/>
      <c r="B3200" s="638"/>
    </row>
    <row r="3201" spans="1:2">
      <c r="A3201" s="638"/>
      <c r="B3201" s="638"/>
    </row>
    <row r="3202" spans="1:2">
      <c r="A3202" s="638"/>
      <c r="B3202" s="638"/>
    </row>
    <row r="3203" spans="1:2">
      <c r="A3203" s="638"/>
      <c r="B3203" s="638"/>
    </row>
    <row r="3204" spans="1:2">
      <c r="A3204" s="638"/>
      <c r="B3204" s="638"/>
    </row>
    <row r="3205" spans="1:2">
      <c r="A3205" s="638"/>
      <c r="B3205" s="638"/>
    </row>
    <row r="3206" spans="1:2">
      <c r="A3206" s="638"/>
      <c r="B3206" s="638"/>
    </row>
    <row r="3207" spans="1:2">
      <c r="A3207" s="638"/>
      <c r="B3207" s="638"/>
    </row>
    <row r="3208" spans="1:2">
      <c r="A3208" s="638"/>
      <c r="B3208" s="638"/>
    </row>
    <row r="3209" spans="1:2">
      <c r="A3209" s="638"/>
      <c r="B3209" s="638"/>
    </row>
    <row r="3210" spans="1:2">
      <c r="A3210" s="638"/>
      <c r="B3210" s="638"/>
    </row>
    <row r="3211" spans="1:2">
      <c r="A3211" s="638"/>
      <c r="B3211" s="638"/>
    </row>
    <row r="3212" spans="1:2">
      <c r="A3212" s="638"/>
      <c r="B3212" s="638"/>
    </row>
    <row r="3213" spans="1:2">
      <c r="A3213" s="638"/>
      <c r="B3213" s="638"/>
    </row>
    <row r="3214" spans="1:2">
      <c r="A3214" s="638"/>
      <c r="B3214" s="638"/>
    </row>
    <row r="3215" spans="1:2">
      <c r="A3215" s="638"/>
      <c r="B3215" s="638"/>
    </row>
    <row r="3216" spans="1:2">
      <c r="A3216" s="638"/>
      <c r="B3216" s="638"/>
    </row>
    <row r="3217" spans="1:2">
      <c r="A3217" s="638"/>
      <c r="B3217" s="638"/>
    </row>
    <row r="3218" spans="1:2">
      <c r="A3218" s="638"/>
      <c r="B3218" s="638"/>
    </row>
    <row r="3219" spans="1:2">
      <c r="A3219" s="638"/>
      <c r="B3219" s="638"/>
    </row>
    <row r="3220" spans="1:2">
      <c r="A3220" s="638"/>
      <c r="B3220" s="638"/>
    </row>
    <row r="3221" spans="1:2">
      <c r="A3221" s="638"/>
      <c r="B3221" s="638"/>
    </row>
    <row r="3222" spans="1:2">
      <c r="A3222" s="638"/>
      <c r="B3222" s="638"/>
    </row>
    <row r="3223" spans="1:2">
      <c r="A3223" s="638"/>
      <c r="B3223" s="638"/>
    </row>
    <row r="3224" spans="1:2">
      <c r="A3224" s="638"/>
      <c r="B3224" s="638"/>
    </row>
    <row r="3225" spans="1:2">
      <c r="A3225" s="638"/>
      <c r="B3225" s="638"/>
    </row>
    <row r="3226" spans="1:2">
      <c r="A3226" s="638"/>
      <c r="B3226" s="638"/>
    </row>
    <row r="3227" spans="1:2">
      <c r="A3227" s="638"/>
      <c r="B3227" s="638"/>
    </row>
    <row r="3228" spans="1:2">
      <c r="A3228" s="638"/>
      <c r="B3228" s="638"/>
    </row>
    <row r="3229" spans="1:2">
      <c r="A3229" s="638"/>
      <c r="B3229" s="638"/>
    </row>
    <row r="3230" spans="1:2">
      <c r="A3230" s="638"/>
      <c r="B3230" s="638"/>
    </row>
    <row r="3231" spans="1:2">
      <c r="A3231" s="638"/>
      <c r="B3231" s="638"/>
    </row>
    <row r="3232" spans="1:2">
      <c r="A3232" s="638"/>
      <c r="B3232" s="638"/>
    </row>
    <row r="3233" spans="1:2">
      <c r="A3233" s="638"/>
      <c r="B3233" s="638"/>
    </row>
    <row r="3234" spans="1:2">
      <c r="A3234" s="638"/>
      <c r="B3234" s="638"/>
    </row>
    <row r="3235" spans="1:2">
      <c r="A3235" s="638"/>
      <c r="B3235" s="638"/>
    </row>
    <row r="3236" spans="1:2">
      <c r="A3236" s="638"/>
      <c r="B3236" s="638"/>
    </row>
    <row r="3237" spans="1:2">
      <c r="A3237" s="638"/>
      <c r="B3237" s="638"/>
    </row>
    <row r="3238" spans="1:2">
      <c r="A3238" s="638"/>
      <c r="B3238" s="638"/>
    </row>
    <row r="3239" spans="1:2">
      <c r="A3239" s="638"/>
      <c r="B3239" s="638"/>
    </row>
    <row r="3240" spans="1:2">
      <c r="A3240" s="638"/>
      <c r="B3240" s="638"/>
    </row>
    <row r="3241" spans="1:2">
      <c r="A3241" s="638"/>
      <c r="B3241" s="638"/>
    </row>
    <row r="3242" spans="1:2">
      <c r="A3242" s="638"/>
      <c r="B3242" s="638"/>
    </row>
    <row r="3243" spans="1:2">
      <c r="A3243" s="638"/>
      <c r="B3243" s="638"/>
    </row>
    <row r="3244" spans="1:2">
      <c r="A3244" s="638"/>
      <c r="B3244" s="638"/>
    </row>
    <row r="3245" spans="1:2">
      <c r="A3245" s="638"/>
      <c r="B3245" s="638"/>
    </row>
    <row r="3246" spans="1:2">
      <c r="A3246" s="638"/>
      <c r="B3246" s="638"/>
    </row>
    <row r="3247" spans="1:2">
      <c r="A3247" s="638"/>
      <c r="B3247" s="638"/>
    </row>
    <row r="3248" spans="1:2">
      <c r="A3248" s="638"/>
      <c r="B3248" s="638"/>
    </row>
    <row r="3249" spans="1:2">
      <c r="A3249" s="638"/>
      <c r="B3249" s="638"/>
    </row>
    <row r="3250" spans="1:2">
      <c r="A3250" s="638"/>
      <c r="B3250" s="638"/>
    </row>
    <row r="3251" spans="1:2">
      <c r="A3251" s="638"/>
      <c r="B3251" s="638"/>
    </row>
    <row r="3252" spans="1:2">
      <c r="A3252" s="638"/>
      <c r="B3252" s="638"/>
    </row>
    <row r="3253" spans="1:2">
      <c r="A3253" s="638"/>
      <c r="B3253" s="638"/>
    </row>
    <row r="3254" spans="1:2">
      <c r="A3254" s="638"/>
      <c r="B3254" s="638"/>
    </row>
    <row r="3255" spans="1:2">
      <c r="A3255" s="638"/>
      <c r="B3255" s="638"/>
    </row>
    <row r="3256" spans="1:2">
      <c r="A3256" s="638"/>
      <c r="B3256" s="638"/>
    </row>
    <row r="3257" spans="1:2">
      <c r="A3257" s="638"/>
      <c r="B3257" s="638"/>
    </row>
    <row r="3258" spans="1:2">
      <c r="A3258" s="638"/>
      <c r="B3258" s="638"/>
    </row>
    <row r="3259" spans="1:2">
      <c r="A3259" s="638"/>
      <c r="B3259" s="638"/>
    </row>
    <row r="3260" spans="1:2">
      <c r="A3260" s="638"/>
      <c r="B3260" s="638"/>
    </row>
    <row r="3261" spans="1:2">
      <c r="A3261" s="638"/>
      <c r="B3261" s="638"/>
    </row>
    <row r="3262" spans="1:2">
      <c r="A3262" s="638"/>
      <c r="B3262" s="638"/>
    </row>
    <row r="3263" spans="1:2">
      <c r="A3263" s="638"/>
      <c r="B3263" s="638"/>
    </row>
    <row r="3264" spans="1:2">
      <c r="A3264" s="638"/>
      <c r="B3264" s="638"/>
    </row>
    <row r="3265" spans="1:2">
      <c r="A3265" s="638"/>
      <c r="B3265" s="638"/>
    </row>
    <row r="3266" spans="1:2">
      <c r="A3266" s="638"/>
      <c r="B3266" s="638"/>
    </row>
    <row r="3267" spans="1:2">
      <c r="A3267" s="638"/>
      <c r="B3267" s="638"/>
    </row>
    <row r="3268" spans="1:2">
      <c r="A3268" s="638"/>
      <c r="B3268" s="638"/>
    </row>
    <row r="3269" spans="1:2">
      <c r="A3269" s="638"/>
      <c r="B3269" s="638"/>
    </row>
    <row r="3270" spans="1:2">
      <c r="A3270" s="638"/>
      <c r="B3270" s="638"/>
    </row>
    <row r="3271" spans="1:2">
      <c r="A3271" s="638"/>
      <c r="B3271" s="638"/>
    </row>
    <row r="3272" spans="1:2">
      <c r="A3272" s="638"/>
      <c r="B3272" s="638"/>
    </row>
    <row r="3273" spans="1:2">
      <c r="A3273" s="638"/>
      <c r="B3273" s="638"/>
    </row>
    <row r="3274" spans="1:2">
      <c r="A3274" s="638"/>
      <c r="B3274" s="638"/>
    </row>
    <row r="3275" spans="1:2">
      <c r="A3275" s="638"/>
      <c r="B3275" s="638"/>
    </row>
    <row r="3276" spans="1:2">
      <c r="A3276" s="638"/>
      <c r="B3276" s="638"/>
    </row>
    <row r="3277" spans="1:2">
      <c r="A3277" s="638"/>
      <c r="B3277" s="638"/>
    </row>
    <row r="3278" spans="1:2">
      <c r="A3278" s="638"/>
      <c r="B3278" s="638"/>
    </row>
    <row r="3279" spans="1:2">
      <c r="A3279" s="638"/>
      <c r="B3279" s="638"/>
    </row>
    <row r="3280" spans="1:2">
      <c r="A3280" s="638"/>
      <c r="B3280" s="638"/>
    </row>
    <row r="3281" spans="1:2">
      <c r="A3281" s="638"/>
      <c r="B3281" s="638"/>
    </row>
    <row r="3282" spans="1:2">
      <c r="A3282" s="638"/>
      <c r="B3282" s="638"/>
    </row>
    <row r="3283" spans="1:2">
      <c r="A3283" s="638"/>
      <c r="B3283" s="638"/>
    </row>
    <row r="3284" spans="1:2">
      <c r="A3284" s="638"/>
      <c r="B3284" s="638"/>
    </row>
    <row r="3285" spans="1:2">
      <c r="A3285" s="638"/>
      <c r="B3285" s="638"/>
    </row>
    <row r="3286" spans="1:2">
      <c r="A3286" s="638"/>
      <c r="B3286" s="638"/>
    </row>
    <row r="3287" spans="1:2">
      <c r="A3287" s="638"/>
      <c r="B3287" s="638"/>
    </row>
    <row r="3288" spans="1:2">
      <c r="A3288" s="638"/>
      <c r="B3288" s="638"/>
    </row>
    <row r="3289" spans="1:2">
      <c r="A3289" s="638"/>
      <c r="B3289" s="638"/>
    </row>
    <row r="3290" spans="1:2">
      <c r="A3290" s="638"/>
      <c r="B3290" s="638"/>
    </row>
    <row r="3291" spans="1:2">
      <c r="A3291" s="638"/>
      <c r="B3291" s="638"/>
    </row>
    <row r="3292" spans="1:2">
      <c r="A3292" s="638"/>
      <c r="B3292" s="638"/>
    </row>
    <row r="3293" spans="1:2">
      <c r="A3293" s="638"/>
      <c r="B3293" s="638"/>
    </row>
    <row r="3294" spans="1:2">
      <c r="A3294" s="638"/>
      <c r="B3294" s="638"/>
    </row>
    <row r="3295" spans="1:2">
      <c r="A3295" s="638"/>
      <c r="B3295" s="638"/>
    </row>
    <row r="3296" spans="1:2">
      <c r="A3296" s="638"/>
      <c r="B3296" s="638"/>
    </row>
    <row r="3297" spans="1:2">
      <c r="A3297" s="638"/>
      <c r="B3297" s="638"/>
    </row>
    <row r="3298" spans="1:2">
      <c r="A3298" s="638"/>
      <c r="B3298" s="638"/>
    </row>
    <row r="3299" spans="1:2">
      <c r="A3299" s="638"/>
      <c r="B3299" s="638"/>
    </row>
    <row r="3300" spans="1:2">
      <c r="A3300" s="638"/>
      <c r="B3300" s="638"/>
    </row>
    <row r="3301" spans="1:2">
      <c r="A3301" s="638"/>
      <c r="B3301" s="638"/>
    </row>
    <row r="3302" spans="1:2">
      <c r="A3302" s="638"/>
      <c r="B3302" s="638"/>
    </row>
    <row r="3303" spans="1:2">
      <c r="A3303" s="638"/>
      <c r="B3303" s="638"/>
    </row>
    <row r="3304" spans="1:2">
      <c r="A3304" s="638"/>
      <c r="B3304" s="638"/>
    </row>
    <row r="3305" spans="1:2">
      <c r="A3305" s="638"/>
      <c r="B3305" s="638"/>
    </row>
    <row r="3306" spans="1:2">
      <c r="A3306" s="638"/>
      <c r="B3306" s="638"/>
    </row>
    <row r="3307" spans="1:2">
      <c r="A3307" s="638"/>
      <c r="B3307" s="638"/>
    </row>
    <row r="3308" spans="1:2">
      <c r="A3308" s="638"/>
      <c r="B3308" s="638"/>
    </row>
    <row r="3309" spans="1:2">
      <c r="A3309" s="638"/>
      <c r="B3309" s="638"/>
    </row>
    <row r="3310" spans="1:2">
      <c r="A3310" s="638"/>
      <c r="B3310" s="638"/>
    </row>
    <row r="3311" spans="1:2">
      <c r="A3311" s="638"/>
      <c r="B3311" s="638"/>
    </row>
    <row r="3312" spans="1:2">
      <c r="A3312" s="638"/>
      <c r="B3312" s="638"/>
    </row>
    <row r="3313" spans="1:2">
      <c r="A3313" s="638"/>
      <c r="B3313" s="638"/>
    </row>
    <row r="3314" spans="1:2">
      <c r="A3314" s="638"/>
      <c r="B3314" s="638"/>
    </row>
    <row r="3315" spans="1:2">
      <c r="A3315" s="638"/>
      <c r="B3315" s="638"/>
    </row>
    <row r="3316" spans="1:2">
      <c r="A3316" s="638"/>
      <c r="B3316" s="638"/>
    </row>
    <row r="3317" spans="1:2">
      <c r="A3317" s="638"/>
      <c r="B3317" s="638"/>
    </row>
    <row r="3318" spans="1:2">
      <c r="A3318" s="638"/>
      <c r="B3318" s="638"/>
    </row>
    <row r="3319" spans="1:2">
      <c r="A3319" s="638"/>
      <c r="B3319" s="638"/>
    </row>
    <row r="3320" spans="1:2">
      <c r="A3320" s="638"/>
      <c r="B3320" s="638"/>
    </row>
    <row r="3321" spans="1:2">
      <c r="A3321" s="638"/>
      <c r="B3321" s="638"/>
    </row>
    <row r="3322" spans="1:2">
      <c r="A3322" s="638"/>
      <c r="B3322" s="638"/>
    </row>
    <row r="3323" spans="1:2">
      <c r="A3323" s="638"/>
      <c r="B3323" s="638"/>
    </row>
    <row r="3324" spans="1:2">
      <c r="A3324" s="638"/>
      <c r="B3324" s="638"/>
    </row>
    <row r="3325" spans="1:2">
      <c r="A3325" s="638"/>
      <c r="B3325" s="638"/>
    </row>
    <row r="3326" spans="1:2">
      <c r="A3326" s="638"/>
      <c r="B3326" s="638"/>
    </row>
    <row r="3327" spans="1:2">
      <c r="A3327" s="638"/>
      <c r="B3327" s="638"/>
    </row>
    <row r="3328" spans="1:2">
      <c r="A3328" s="638"/>
      <c r="B3328" s="638"/>
    </row>
    <row r="3329" spans="1:2">
      <c r="A3329" s="638"/>
      <c r="B3329" s="638"/>
    </row>
    <row r="3330" spans="1:2">
      <c r="A3330" s="638"/>
      <c r="B3330" s="638"/>
    </row>
    <row r="3331" spans="1:2">
      <c r="A3331" s="638"/>
      <c r="B3331" s="638"/>
    </row>
    <row r="3332" spans="1:2">
      <c r="A3332" s="638"/>
      <c r="B3332" s="638"/>
    </row>
    <row r="3333" spans="1:2">
      <c r="A3333" s="638"/>
      <c r="B3333" s="638"/>
    </row>
    <row r="3334" spans="1:2">
      <c r="A3334" s="638"/>
      <c r="B3334" s="638"/>
    </row>
    <row r="3335" spans="1:2">
      <c r="A3335" s="638"/>
      <c r="B3335" s="638"/>
    </row>
    <row r="3336" spans="1:2">
      <c r="A3336" s="638"/>
      <c r="B3336" s="638"/>
    </row>
    <row r="3337" spans="1:2">
      <c r="A3337" s="638"/>
      <c r="B3337" s="638"/>
    </row>
    <row r="3338" spans="1:2">
      <c r="A3338" s="638"/>
      <c r="B3338" s="638"/>
    </row>
    <row r="3339" spans="1:2">
      <c r="A3339" s="638"/>
      <c r="B3339" s="638"/>
    </row>
    <row r="3340" spans="1:2">
      <c r="A3340" s="638"/>
      <c r="B3340" s="638"/>
    </row>
    <row r="3341" spans="1:2">
      <c r="A3341" s="638"/>
      <c r="B3341" s="638"/>
    </row>
    <row r="3342" spans="1:2">
      <c r="A3342" s="638"/>
      <c r="B3342" s="638"/>
    </row>
    <row r="3343" spans="1:2">
      <c r="A3343" s="638"/>
      <c r="B3343" s="638"/>
    </row>
    <row r="3344" spans="1:2">
      <c r="A3344" s="638"/>
      <c r="B3344" s="638"/>
    </row>
    <row r="3345" spans="1:2">
      <c r="A3345" s="638"/>
      <c r="B3345" s="638"/>
    </row>
    <row r="3346" spans="1:2">
      <c r="A3346" s="638"/>
      <c r="B3346" s="638"/>
    </row>
    <row r="3347" spans="1:2">
      <c r="A3347" s="638"/>
      <c r="B3347" s="638"/>
    </row>
    <row r="3348" spans="1:2">
      <c r="A3348" s="638"/>
      <c r="B3348" s="638"/>
    </row>
    <row r="3349" spans="1:2">
      <c r="A3349" s="638"/>
      <c r="B3349" s="638"/>
    </row>
    <row r="3350" spans="1:2">
      <c r="A3350" s="638"/>
      <c r="B3350" s="638"/>
    </row>
    <row r="3351" spans="1:2">
      <c r="A3351" s="638"/>
      <c r="B3351" s="638"/>
    </row>
    <row r="3352" spans="1:2">
      <c r="A3352" s="638"/>
      <c r="B3352" s="638"/>
    </row>
    <row r="3353" spans="1:2">
      <c r="A3353" s="638"/>
      <c r="B3353" s="638"/>
    </row>
    <row r="3354" spans="1:2">
      <c r="A3354" s="638"/>
      <c r="B3354" s="638"/>
    </row>
    <row r="3355" spans="1:2">
      <c r="A3355" s="638"/>
      <c r="B3355" s="638"/>
    </row>
    <row r="3356" spans="1:2">
      <c r="A3356" s="638"/>
      <c r="B3356" s="638"/>
    </row>
    <row r="3357" spans="1:2">
      <c r="A3357" s="638"/>
      <c r="B3357" s="638"/>
    </row>
    <row r="3358" spans="1:2">
      <c r="A3358" s="638"/>
      <c r="B3358" s="638"/>
    </row>
    <row r="3359" spans="1:2">
      <c r="A3359" s="638"/>
      <c r="B3359" s="638"/>
    </row>
    <row r="3360" spans="1:2">
      <c r="A3360" s="638"/>
      <c r="B3360" s="638"/>
    </row>
    <row r="3361" spans="1:2">
      <c r="A3361" s="638"/>
      <c r="B3361" s="638"/>
    </row>
    <row r="3362" spans="1:2">
      <c r="A3362" s="638"/>
      <c r="B3362" s="638"/>
    </row>
    <row r="3363" spans="1:2">
      <c r="A3363" s="638"/>
      <c r="B3363" s="638"/>
    </row>
    <row r="3364" spans="1:2">
      <c r="A3364" s="638"/>
      <c r="B3364" s="638"/>
    </row>
    <row r="3365" spans="1:2">
      <c r="A3365" s="638"/>
      <c r="B3365" s="638"/>
    </row>
    <row r="3366" spans="1:2">
      <c r="A3366" s="638"/>
      <c r="B3366" s="638"/>
    </row>
    <row r="3367" spans="1:2">
      <c r="A3367" s="638"/>
      <c r="B3367" s="638"/>
    </row>
    <row r="3368" spans="1:2">
      <c r="A3368" s="638"/>
      <c r="B3368" s="638"/>
    </row>
    <row r="3369" spans="1:2">
      <c r="A3369" s="638"/>
      <c r="B3369" s="638"/>
    </row>
    <row r="3370" spans="1:2">
      <c r="A3370" s="638"/>
      <c r="B3370" s="638"/>
    </row>
    <row r="3371" spans="1:2">
      <c r="A3371" s="638"/>
      <c r="B3371" s="638"/>
    </row>
    <row r="3372" spans="1:2">
      <c r="A3372" s="638"/>
      <c r="B3372" s="638"/>
    </row>
    <row r="3373" spans="1:2">
      <c r="A3373" s="638"/>
      <c r="B3373" s="638"/>
    </row>
    <row r="3374" spans="1:2">
      <c r="A3374" s="638"/>
      <c r="B3374" s="638"/>
    </row>
    <row r="3375" spans="1:2">
      <c r="A3375" s="638"/>
      <c r="B3375" s="638"/>
    </row>
    <row r="3376" spans="1:2">
      <c r="A3376" s="638"/>
      <c r="B3376" s="638"/>
    </row>
    <row r="3377" spans="1:2">
      <c r="A3377" s="638"/>
      <c r="B3377" s="638"/>
    </row>
    <row r="3378" spans="1:2">
      <c r="A3378" s="638"/>
      <c r="B3378" s="638"/>
    </row>
    <row r="3379" spans="1:2">
      <c r="A3379" s="638"/>
      <c r="B3379" s="638"/>
    </row>
    <row r="3380" spans="1:2">
      <c r="A3380" s="638"/>
      <c r="B3380" s="638"/>
    </row>
    <row r="3381" spans="1:2">
      <c r="A3381" s="638"/>
      <c r="B3381" s="638"/>
    </row>
    <row r="3382" spans="1:2">
      <c r="A3382" s="638"/>
      <c r="B3382" s="638"/>
    </row>
    <row r="3383" spans="1:2">
      <c r="A3383" s="638"/>
      <c r="B3383" s="638"/>
    </row>
    <row r="3384" spans="1:2">
      <c r="A3384" s="638"/>
      <c r="B3384" s="638"/>
    </row>
    <row r="3385" spans="1:2">
      <c r="A3385" s="638"/>
      <c r="B3385" s="638"/>
    </row>
    <row r="3386" spans="1:2">
      <c r="A3386" s="638"/>
      <c r="B3386" s="638"/>
    </row>
    <row r="3387" spans="1:2">
      <c r="A3387" s="638"/>
      <c r="B3387" s="638"/>
    </row>
    <row r="3388" spans="1:2">
      <c r="A3388" s="638"/>
      <c r="B3388" s="638"/>
    </row>
    <row r="3389" spans="1:2">
      <c r="A3389" s="638"/>
      <c r="B3389" s="638"/>
    </row>
    <row r="3390" spans="1:2">
      <c r="A3390" s="638"/>
      <c r="B3390" s="638"/>
    </row>
    <row r="3391" spans="1:2">
      <c r="A3391" s="638"/>
      <c r="B3391" s="638"/>
    </row>
    <row r="3392" spans="1:2">
      <c r="A3392" s="638"/>
      <c r="B3392" s="638"/>
    </row>
    <row r="3393" spans="1:2">
      <c r="A3393" s="638"/>
      <c r="B3393" s="638"/>
    </row>
    <row r="3394" spans="1:2">
      <c r="A3394" s="638"/>
      <c r="B3394" s="638"/>
    </row>
    <row r="3395" spans="1:2">
      <c r="A3395" s="638"/>
      <c r="B3395" s="638"/>
    </row>
    <row r="3396" spans="1:2">
      <c r="A3396" s="638"/>
      <c r="B3396" s="638"/>
    </row>
    <row r="3397" spans="1:2">
      <c r="A3397" s="638"/>
      <c r="B3397" s="638"/>
    </row>
    <row r="3398" spans="1:2">
      <c r="A3398" s="638"/>
      <c r="B3398" s="638"/>
    </row>
    <row r="3399" spans="1:2">
      <c r="A3399" s="638"/>
      <c r="B3399" s="638"/>
    </row>
    <row r="3400" spans="1:2">
      <c r="A3400" s="638"/>
      <c r="B3400" s="638"/>
    </row>
    <row r="3401" spans="1:2">
      <c r="A3401" s="638"/>
      <c r="B3401" s="638"/>
    </row>
    <row r="3402" spans="1:2">
      <c r="A3402" s="638"/>
      <c r="B3402" s="638"/>
    </row>
    <row r="3403" spans="1:2">
      <c r="A3403" s="638"/>
      <c r="B3403" s="638"/>
    </row>
    <row r="3404" spans="1:2">
      <c r="A3404" s="638"/>
      <c r="B3404" s="638"/>
    </row>
    <row r="3405" spans="1:2">
      <c r="A3405" s="638"/>
      <c r="B3405" s="638"/>
    </row>
    <row r="3406" spans="1:2">
      <c r="A3406" s="638"/>
      <c r="B3406" s="638"/>
    </row>
    <row r="3407" spans="1:2">
      <c r="A3407" s="638"/>
      <c r="B3407" s="638"/>
    </row>
    <row r="3408" spans="1:2">
      <c r="A3408" s="638"/>
      <c r="B3408" s="638"/>
    </row>
    <row r="3409" spans="1:2">
      <c r="A3409" s="638"/>
      <c r="B3409" s="638"/>
    </row>
    <row r="3410" spans="1:2">
      <c r="A3410" s="638"/>
      <c r="B3410" s="638"/>
    </row>
    <row r="3411" spans="1:2">
      <c r="A3411" s="638"/>
      <c r="B3411" s="638"/>
    </row>
    <row r="3412" spans="1:2">
      <c r="A3412" s="638"/>
      <c r="B3412" s="638"/>
    </row>
    <row r="3413" spans="1:2">
      <c r="A3413" s="638"/>
      <c r="B3413" s="638"/>
    </row>
    <row r="3414" spans="1:2">
      <c r="A3414" s="638"/>
      <c r="B3414" s="638"/>
    </row>
    <row r="3415" spans="1:2">
      <c r="A3415" s="638"/>
      <c r="B3415" s="638"/>
    </row>
    <row r="3416" spans="1:2">
      <c r="A3416" s="638"/>
      <c r="B3416" s="638"/>
    </row>
    <row r="3417" spans="1:2">
      <c r="A3417" s="638"/>
      <c r="B3417" s="638"/>
    </row>
    <row r="3418" spans="1:2">
      <c r="A3418" s="638"/>
      <c r="B3418" s="638"/>
    </row>
    <row r="3419" spans="1:2">
      <c r="A3419" s="638"/>
      <c r="B3419" s="638"/>
    </row>
    <row r="3420" spans="1:2">
      <c r="A3420" s="638"/>
      <c r="B3420" s="638"/>
    </row>
    <row r="3421" spans="1:2">
      <c r="A3421" s="638"/>
      <c r="B3421" s="638"/>
    </row>
    <row r="3422" spans="1:2">
      <c r="A3422" s="638"/>
      <c r="B3422" s="638"/>
    </row>
    <row r="3423" spans="1:2">
      <c r="A3423" s="638"/>
      <c r="B3423" s="638"/>
    </row>
    <row r="3424" spans="1:2">
      <c r="A3424" s="638"/>
      <c r="B3424" s="638"/>
    </row>
    <row r="3425" spans="1:2">
      <c r="A3425" s="638"/>
      <c r="B3425" s="638"/>
    </row>
    <row r="3426" spans="1:2">
      <c r="A3426" s="638"/>
      <c r="B3426" s="638"/>
    </row>
    <row r="3427" spans="1:2">
      <c r="A3427" s="638"/>
      <c r="B3427" s="638"/>
    </row>
    <row r="3428" spans="1:2">
      <c r="A3428" s="638"/>
      <c r="B3428" s="638"/>
    </row>
    <row r="3429" spans="1:2">
      <c r="A3429" s="638"/>
      <c r="B3429" s="638"/>
    </row>
    <row r="3430" spans="1:2">
      <c r="A3430" s="638"/>
      <c r="B3430" s="638"/>
    </row>
    <row r="3431" spans="1:2">
      <c r="A3431" s="638"/>
      <c r="B3431" s="638"/>
    </row>
    <row r="3432" spans="1:2">
      <c r="A3432" s="638"/>
      <c r="B3432" s="638"/>
    </row>
    <row r="3433" spans="1:2">
      <c r="A3433" s="638"/>
      <c r="B3433" s="638"/>
    </row>
    <row r="3434" spans="1:2">
      <c r="A3434" s="638"/>
      <c r="B3434" s="638"/>
    </row>
    <row r="3435" spans="1:2">
      <c r="A3435" s="638"/>
      <c r="B3435" s="638"/>
    </row>
    <row r="3436" spans="1:2">
      <c r="A3436" s="638"/>
      <c r="B3436" s="638"/>
    </row>
    <row r="3437" spans="1:2">
      <c r="A3437" s="638"/>
      <c r="B3437" s="638"/>
    </row>
    <row r="3438" spans="1:2">
      <c r="A3438" s="638"/>
      <c r="B3438" s="638"/>
    </row>
    <row r="3439" spans="1:2">
      <c r="A3439" s="638"/>
      <c r="B3439" s="638"/>
    </row>
    <row r="3440" spans="1:2">
      <c r="A3440" s="638"/>
      <c r="B3440" s="638"/>
    </row>
    <row r="3441" spans="1:2">
      <c r="A3441" s="638"/>
      <c r="B3441" s="638"/>
    </row>
    <row r="3442" spans="1:2">
      <c r="A3442" s="638"/>
      <c r="B3442" s="638"/>
    </row>
    <row r="3443" spans="1:2">
      <c r="A3443" s="638"/>
      <c r="B3443" s="638"/>
    </row>
    <row r="3444" spans="1:2">
      <c r="A3444" s="638"/>
      <c r="B3444" s="638"/>
    </row>
    <row r="3445" spans="1:2">
      <c r="A3445" s="638"/>
      <c r="B3445" s="638"/>
    </row>
    <row r="3446" spans="1:2">
      <c r="A3446" s="638"/>
      <c r="B3446" s="638"/>
    </row>
    <row r="3447" spans="1:2">
      <c r="A3447" s="638"/>
      <c r="B3447" s="638"/>
    </row>
    <row r="3448" spans="1:2">
      <c r="A3448" s="638"/>
      <c r="B3448" s="638"/>
    </row>
    <row r="3449" spans="1:2">
      <c r="A3449" s="638"/>
      <c r="B3449" s="638"/>
    </row>
    <row r="3450" spans="1:2">
      <c r="A3450" s="638"/>
      <c r="B3450" s="638"/>
    </row>
    <row r="3451" spans="1:2">
      <c r="A3451" s="638"/>
      <c r="B3451" s="638"/>
    </row>
    <row r="3452" spans="1:2">
      <c r="A3452" s="638"/>
      <c r="B3452" s="638"/>
    </row>
    <row r="3453" spans="1:2">
      <c r="A3453" s="638"/>
      <c r="B3453" s="638"/>
    </row>
    <row r="3454" spans="1:2">
      <c r="A3454" s="638"/>
      <c r="B3454" s="638"/>
    </row>
    <row r="3455" spans="1:2">
      <c r="A3455" s="638"/>
      <c r="B3455" s="638"/>
    </row>
    <row r="3456" spans="1:2">
      <c r="A3456" s="638"/>
      <c r="B3456" s="638"/>
    </row>
    <row r="3457" spans="1:2">
      <c r="A3457" s="638"/>
      <c r="B3457" s="638"/>
    </row>
    <row r="3458" spans="1:2">
      <c r="A3458" s="638"/>
      <c r="B3458" s="638"/>
    </row>
    <row r="3459" spans="1:2">
      <c r="A3459" s="638"/>
      <c r="B3459" s="638"/>
    </row>
    <row r="3460" spans="1:2">
      <c r="A3460" s="638"/>
      <c r="B3460" s="638"/>
    </row>
    <row r="3461" spans="1:2">
      <c r="A3461" s="638"/>
      <c r="B3461" s="638"/>
    </row>
    <row r="3462" spans="1:2">
      <c r="A3462" s="638"/>
      <c r="B3462" s="638"/>
    </row>
    <row r="3463" spans="1:2">
      <c r="A3463" s="638"/>
      <c r="B3463" s="638"/>
    </row>
    <row r="3464" spans="1:2">
      <c r="A3464" s="638"/>
      <c r="B3464" s="638"/>
    </row>
    <row r="3465" spans="1:2">
      <c r="A3465" s="638"/>
      <c r="B3465" s="638"/>
    </row>
    <row r="3466" spans="1:2">
      <c r="A3466" s="638"/>
      <c r="B3466" s="638"/>
    </row>
    <row r="3467" spans="1:2">
      <c r="A3467" s="638"/>
      <c r="B3467" s="638"/>
    </row>
    <row r="3468" spans="1:2">
      <c r="A3468" s="638"/>
      <c r="B3468" s="638"/>
    </row>
    <row r="3469" spans="1:2">
      <c r="A3469" s="638"/>
      <c r="B3469" s="638"/>
    </row>
    <row r="3470" spans="1:2">
      <c r="A3470" s="638"/>
      <c r="B3470" s="638"/>
    </row>
    <row r="3471" spans="1:2">
      <c r="A3471" s="638"/>
      <c r="B3471" s="638"/>
    </row>
    <row r="3472" spans="1:2">
      <c r="A3472" s="638"/>
      <c r="B3472" s="638"/>
    </row>
    <row r="3473" spans="1:2">
      <c r="A3473" s="638"/>
      <c r="B3473" s="638"/>
    </row>
    <row r="3474" spans="1:2">
      <c r="A3474" s="638"/>
      <c r="B3474" s="638"/>
    </row>
    <row r="3475" spans="1:2">
      <c r="A3475" s="638"/>
      <c r="B3475" s="638"/>
    </row>
    <row r="3476" spans="1:2">
      <c r="A3476" s="638"/>
      <c r="B3476" s="638"/>
    </row>
    <row r="3477" spans="1:2">
      <c r="A3477" s="638"/>
      <c r="B3477" s="638"/>
    </row>
    <row r="3478" spans="1:2">
      <c r="A3478" s="638"/>
      <c r="B3478" s="638"/>
    </row>
    <row r="3479" spans="1:2">
      <c r="A3479" s="638"/>
      <c r="B3479" s="638"/>
    </row>
    <row r="3480" spans="1:2">
      <c r="A3480" s="638"/>
      <c r="B3480" s="638"/>
    </row>
    <row r="3481" spans="1:2">
      <c r="A3481" s="638"/>
      <c r="B3481" s="638"/>
    </row>
    <row r="3482" spans="1:2">
      <c r="A3482" s="638"/>
      <c r="B3482" s="638"/>
    </row>
    <row r="3483" spans="1:2">
      <c r="A3483" s="638"/>
      <c r="B3483" s="638"/>
    </row>
    <row r="3484" spans="1:2">
      <c r="A3484" s="638"/>
      <c r="B3484" s="638"/>
    </row>
    <row r="3485" spans="1:2">
      <c r="A3485" s="638"/>
      <c r="B3485" s="638"/>
    </row>
    <row r="3486" spans="1:2">
      <c r="A3486" s="638"/>
      <c r="B3486" s="638"/>
    </row>
    <row r="3487" spans="1:2">
      <c r="A3487" s="638"/>
      <c r="B3487" s="638"/>
    </row>
    <row r="3488" spans="1:2">
      <c r="A3488" s="638"/>
      <c r="B3488" s="638"/>
    </row>
    <row r="3489" spans="1:2">
      <c r="A3489" s="638"/>
      <c r="B3489" s="638"/>
    </row>
    <row r="3490" spans="1:2">
      <c r="A3490" s="638"/>
      <c r="B3490" s="638"/>
    </row>
    <row r="3491" spans="1:2">
      <c r="A3491" s="638"/>
      <c r="B3491" s="638"/>
    </row>
    <row r="3492" spans="1:2">
      <c r="A3492" s="638"/>
      <c r="B3492" s="638"/>
    </row>
    <row r="3493" spans="1:2">
      <c r="A3493" s="638"/>
      <c r="B3493" s="638"/>
    </row>
    <row r="3494" spans="1:2">
      <c r="A3494" s="638"/>
      <c r="B3494" s="638"/>
    </row>
    <row r="3495" spans="1:2">
      <c r="A3495" s="638"/>
      <c r="B3495" s="638"/>
    </row>
    <row r="3496" spans="1:2">
      <c r="A3496" s="638"/>
      <c r="B3496" s="638"/>
    </row>
    <row r="3497" spans="1:2">
      <c r="A3497" s="638"/>
      <c r="B3497" s="638"/>
    </row>
    <row r="3498" spans="1:2">
      <c r="A3498" s="638"/>
      <c r="B3498" s="638"/>
    </row>
    <row r="3499" spans="1:2">
      <c r="A3499" s="638"/>
      <c r="B3499" s="638"/>
    </row>
    <row r="3500" spans="1:2">
      <c r="A3500" s="638"/>
      <c r="B3500" s="638"/>
    </row>
    <row r="3501" spans="1:2">
      <c r="A3501" s="638"/>
      <c r="B3501" s="638"/>
    </row>
    <row r="3502" spans="1:2">
      <c r="A3502" s="638"/>
      <c r="B3502" s="638"/>
    </row>
    <row r="3503" spans="1:2">
      <c r="A3503" s="638"/>
      <c r="B3503" s="638"/>
    </row>
    <row r="3504" spans="1:2">
      <c r="A3504" s="638"/>
      <c r="B3504" s="638"/>
    </row>
    <row r="3505" spans="1:2">
      <c r="A3505" s="638"/>
      <c r="B3505" s="638"/>
    </row>
    <row r="3506" spans="1:2">
      <c r="A3506" s="638"/>
      <c r="B3506" s="638"/>
    </row>
    <row r="3507" spans="1:2">
      <c r="A3507" s="638"/>
      <c r="B3507" s="638"/>
    </row>
    <row r="3508" spans="1:2">
      <c r="A3508" s="638"/>
      <c r="B3508" s="638"/>
    </row>
    <row r="3509" spans="1:2">
      <c r="A3509" s="638"/>
      <c r="B3509" s="638"/>
    </row>
    <row r="3510" spans="1:2">
      <c r="A3510" s="638"/>
      <c r="B3510" s="638"/>
    </row>
    <row r="3511" spans="1:2">
      <c r="A3511" s="638"/>
      <c r="B3511" s="638"/>
    </row>
    <row r="3512" spans="1:2">
      <c r="A3512" s="638"/>
      <c r="B3512" s="638"/>
    </row>
    <row r="3513" spans="1:2">
      <c r="A3513" s="638"/>
      <c r="B3513" s="638"/>
    </row>
    <row r="3514" spans="1:2">
      <c r="A3514" s="638"/>
      <c r="B3514" s="638"/>
    </row>
    <row r="3515" spans="1:2">
      <c r="A3515" s="638"/>
      <c r="B3515" s="638"/>
    </row>
    <row r="3516" spans="1:2">
      <c r="A3516" s="638"/>
      <c r="B3516" s="638"/>
    </row>
    <row r="3517" spans="1:2">
      <c r="A3517" s="638"/>
      <c r="B3517" s="638"/>
    </row>
    <row r="3518" spans="1:2">
      <c r="A3518" s="638"/>
      <c r="B3518" s="638"/>
    </row>
    <row r="3519" spans="1:2">
      <c r="A3519" s="638"/>
      <c r="B3519" s="638"/>
    </row>
    <row r="3520" spans="1:2">
      <c r="A3520" s="638"/>
      <c r="B3520" s="638"/>
    </row>
    <row r="3521" spans="1:2">
      <c r="A3521" s="638"/>
      <c r="B3521" s="638"/>
    </row>
    <row r="3522" spans="1:2">
      <c r="A3522" s="638"/>
      <c r="B3522" s="638"/>
    </row>
    <row r="3523" spans="1:2">
      <c r="A3523" s="638"/>
      <c r="B3523" s="638"/>
    </row>
    <row r="3524" spans="1:2">
      <c r="A3524" s="638"/>
      <c r="B3524" s="638"/>
    </row>
    <row r="3525" spans="1:2">
      <c r="A3525" s="638"/>
      <c r="B3525" s="638"/>
    </row>
    <row r="3526" spans="1:2">
      <c r="A3526" s="638"/>
      <c r="B3526" s="638"/>
    </row>
    <row r="3527" spans="1:2">
      <c r="A3527" s="638"/>
      <c r="B3527" s="638"/>
    </row>
    <row r="3528" spans="1:2">
      <c r="A3528" s="638"/>
      <c r="B3528" s="638"/>
    </row>
    <row r="3529" spans="1:2">
      <c r="A3529" s="638"/>
      <c r="B3529" s="638"/>
    </row>
    <row r="3530" spans="1:2">
      <c r="A3530" s="638"/>
      <c r="B3530" s="638"/>
    </row>
    <row r="3531" spans="1:2">
      <c r="A3531" s="638"/>
      <c r="B3531" s="638"/>
    </row>
    <row r="3532" spans="1:2">
      <c r="A3532" s="638"/>
      <c r="B3532" s="638"/>
    </row>
    <row r="3533" spans="1:2">
      <c r="A3533" s="638"/>
      <c r="B3533" s="638"/>
    </row>
    <row r="3534" spans="1:2">
      <c r="A3534" s="638"/>
      <c r="B3534" s="638"/>
    </row>
    <row r="3535" spans="1:2">
      <c r="A3535" s="638"/>
      <c r="B3535" s="638"/>
    </row>
    <row r="3536" spans="1:2">
      <c r="A3536" s="638"/>
      <c r="B3536" s="638"/>
    </row>
    <row r="3537" spans="1:2">
      <c r="A3537" s="638"/>
      <c r="B3537" s="638"/>
    </row>
    <row r="3538" spans="1:2">
      <c r="A3538" s="638"/>
      <c r="B3538" s="638"/>
    </row>
    <row r="3539" spans="1:2">
      <c r="A3539" s="638"/>
      <c r="B3539" s="638"/>
    </row>
    <row r="3540" spans="1:2">
      <c r="A3540" s="638"/>
      <c r="B3540" s="638"/>
    </row>
    <row r="3541" spans="1:2">
      <c r="A3541" s="638"/>
      <c r="B3541" s="638"/>
    </row>
    <row r="3542" spans="1:2">
      <c r="A3542" s="638"/>
      <c r="B3542" s="638"/>
    </row>
    <row r="3543" spans="1:2">
      <c r="A3543" s="638"/>
      <c r="B3543" s="638"/>
    </row>
    <row r="3544" spans="1:2">
      <c r="A3544" s="638"/>
      <c r="B3544" s="638"/>
    </row>
    <row r="3545" spans="1:2">
      <c r="A3545" s="638"/>
      <c r="B3545" s="638"/>
    </row>
    <row r="3546" spans="1:2">
      <c r="A3546" s="638"/>
      <c r="B3546" s="638"/>
    </row>
    <row r="3547" spans="1:2">
      <c r="A3547" s="638"/>
      <c r="B3547" s="638"/>
    </row>
    <row r="3548" spans="1:2">
      <c r="A3548" s="638"/>
      <c r="B3548" s="638"/>
    </row>
    <row r="3549" spans="1:2">
      <c r="A3549" s="638"/>
      <c r="B3549" s="638"/>
    </row>
    <row r="3550" spans="1:2">
      <c r="A3550" s="638"/>
      <c r="B3550" s="638"/>
    </row>
    <row r="3551" spans="1:2">
      <c r="A3551" s="638"/>
      <c r="B3551" s="638"/>
    </row>
    <row r="3552" spans="1:2">
      <c r="A3552" s="638"/>
      <c r="B3552" s="638"/>
    </row>
    <row r="3553" spans="1:2">
      <c r="A3553" s="638"/>
      <c r="B3553" s="638"/>
    </row>
    <row r="3554" spans="1:2">
      <c r="A3554" s="638"/>
      <c r="B3554" s="638"/>
    </row>
    <row r="3555" spans="1:2">
      <c r="A3555" s="638"/>
      <c r="B3555" s="638"/>
    </row>
    <row r="3556" spans="1:2">
      <c r="A3556" s="638"/>
      <c r="B3556" s="638"/>
    </row>
    <row r="3557" spans="1:2">
      <c r="A3557" s="638"/>
      <c r="B3557" s="638"/>
    </row>
    <row r="3558" spans="1:2">
      <c r="A3558" s="638"/>
      <c r="B3558" s="638"/>
    </row>
    <row r="3559" spans="1:2">
      <c r="A3559" s="638"/>
      <c r="B3559" s="638"/>
    </row>
    <row r="3560" spans="1:2">
      <c r="A3560" s="638"/>
      <c r="B3560" s="638"/>
    </row>
    <row r="3561" spans="1:2">
      <c r="A3561" s="638"/>
      <c r="B3561" s="638"/>
    </row>
    <row r="3562" spans="1:2">
      <c r="A3562" s="638"/>
      <c r="B3562" s="638"/>
    </row>
    <row r="3563" spans="1:2">
      <c r="A3563" s="638"/>
      <c r="B3563" s="638"/>
    </row>
    <row r="3564" spans="1:2">
      <c r="A3564" s="638"/>
      <c r="B3564" s="638"/>
    </row>
    <row r="3565" spans="1:2">
      <c r="A3565" s="638"/>
      <c r="B3565" s="638"/>
    </row>
    <row r="3566" spans="1:2">
      <c r="A3566" s="638"/>
      <c r="B3566" s="638"/>
    </row>
    <row r="3567" spans="1:2">
      <c r="A3567" s="638"/>
      <c r="B3567" s="638"/>
    </row>
    <row r="3568" spans="1:2">
      <c r="A3568" s="638"/>
      <c r="B3568" s="638"/>
    </row>
    <row r="3569" spans="1:2">
      <c r="A3569" s="638"/>
      <c r="B3569" s="638"/>
    </row>
    <row r="3570" spans="1:2">
      <c r="A3570" s="638"/>
      <c r="B3570" s="638"/>
    </row>
    <row r="3571" spans="1:2">
      <c r="A3571" s="638"/>
      <c r="B3571" s="638"/>
    </row>
    <row r="3572" spans="1:2">
      <c r="A3572" s="638"/>
      <c r="B3572" s="638"/>
    </row>
    <row r="3573" spans="1:2">
      <c r="A3573" s="638"/>
      <c r="B3573" s="638"/>
    </row>
    <row r="3574" spans="1:2">
      <c r="A3574" s="638"/>
      <c r="B3574" s="638"/>
    </row>
    <row r="3575" spans="1:2">
      <c r="A3575" s="638"/>
      <c r="B3575" s="638"/>
    </row>
    <row r="3576" spans="1:2">
      <c r="A3576" s="638"/>
      <c r="B3576" s="638"/>
    </row>
    <row r="3577" spans="1:2">
      <c r="A3577" s="638"/>
      <c r="B3577" s="638"/>
    </row>
    <row r="3578" spans="1:2">
      <c r="A3578" s="638"/>
      <c r="B3578" s="638"/>
    </row>
    <row r="3579" spans="1:2">
      <c r="A3579" s="638"/>
      <c r="B3579" s="638"/>
    </row>
    <row r="3580" spans="1:2">
      <c r="A3580" s="638"/>
      <c r="B3580" s="638"/>
    </row>
    <row r="3581" spans="1:2">
      <c r="A3581" s="638"/>
      <c r="B3581" s="638"/>
    </row>
    <row r="3582" spans="1:2">
      <c r="A3582" s="638"/>
      <c r="B3582" s="638"/>
    </row>
    <row r="3583" spans="1:2">
      <c r="A3583" s="638"/>
      <c r="B3583" s="638"/>
    </row>
    <row r="3584" spans="1:2">
      <c r="A3584" s="638"/>
      <c r="B3584" s="638"/>
    </row>
    <row r="3585" spans="1:2">
      <c r="A3585" s="638"/>
      <c r="B3585" s="638"/>
    </row>
    <row r="3586" spans="1:2">
      <c r="A3586" s="638"/>
      <c r="B3586" s="638"/>
    </row>
    <row r="3587" spans="1:2">
      <c r="A3587" s="638"/>
      <c r="B3587" s="638"/>
    </row>
    <row r="3588" spans="1:2">
      <c r="A3588" s="638"/>
      <c r="B3588" s="638"/>
    </row>
    <row r="3589" spans="1:2">
      <c r="A3589" s="638"/>
      <c r="B3589" s="638"/>
    </row>
    <row r="3590" spans="1:2">
      <c r="A3590" s="638"/>
      <c r="B3590" s="638"/>
    </row>
    <row r="3591" spans="1:2">
      <c r="A3591" s="638"/>
      <c r="B3591" s="638"/>
    </row>
    <row r="3592" spans="1:2">
      <c r="A3592" s="638"/>
      <c r="B3592" s="638"/>
    </row>
    <row r="3593" spans="1:2">
      <c r="A3593" s="638"/>
      <c r="B3593" s="638"/>
    </row>
    <row r="3594" spans="1:2">
      <c r="A3594" s="638"/>
      <c r="B3594" s="638"/>
    </row>
    <row r="3595" spans="1:2">
      <c r="A3595" s="638"/>
      <c r="B3595" s="638"/>
    </row>
    <row r="3596" spans="1:2">
      <c r="A3596" s="638"/>
      <c r="B3596" s="638"/>
    </row>
    <row r="3597" spans="1:2">
      <c r="A3597" s="638"/>
      <c r="B3597" s="638"/>
    </row>
    <row r="3598" spans="1:2">
      <c r="A3598" s="638"/>
      <c r="B3598" s="638"/>
    </row>
    <row r="3599" spans="1:2">
      <c r="A3599" s="638"/>
      <c r="B3599" s="638"/>
    </row>
    <row r="3600" spans="1:2">
      <c r="A3600" s="638"/>
      <c r="B3600" s="638"/>
    </row>
    <row r="3601" spans="1:2">
      <c r="A3601" s="638"/>
      <c r="B3601" s="638"/>
    </row>
    <row r="3602" spans="1:2">
      <c r="A3602" s="638"/>
      <c r="B3602" s="638"/>
    </row>
    <row r="3603" spans="1:2">
      <c r="A3603" s="638"/>
      <c r="B3603" s="638"/>
    </row>
    <row r="3604" spans="1:2">
      <c r="A3604" s="638"/>
      <c r="B3604" s="638"/>
    </row>
    <row r="3605" spans="1:2">
      <c r="A3605" s="638"/>
      <c r="B3605" s="638"/>
    </row>
    <row r="3606" spans="1:2">
      <c r="A3606" s="638"/>
      <c r="B3606" s="638"/>
    </row>
    <row r="3607" spans="1:2">
      <c r="A3607" s="638"/>
      <c r="B3607" s="638"/>
    </row>
    <row r="3608" spans="1:2">
      <c r="A3608" s="638"/>
      <c r="B3608" s="638"/>
    </row>
    <row r="3609" spans="1:2">
      <c r="A3609" s="638"/>
      <c r="B3609" s="638"/>
    </row>
    <row r="3610" spans="1:2">
      <c r="A3610" s="638"/>
      <c r="B3610" s="638"/>
    </row>
    <row r="3611" spans="1:2">
      <c r="A3611" s="638"/>
      <c r="B3611" s="638"/>
    </row>
    <row r="3612" spans="1:2">
      <c r="A3612" s="638"/>
      <c r="B3612" s="638"/>
    </row>
    <row r="3613" spans="1:2">
      <c r="A3613" s="638"/>
      <c r="B3613" s="638"/>
    </row>
    <row r="3614" spans="1:2">
      <c r="A3614" s="638"/>
      <c r="B3614" s="638"/>
    </row>
    <row r="3615" spans="1:2">
      <c r="A3615" s="638"/>
      <c r="B3615" s="638"/>
    </row>
    <row r="3616" spans="1:2">
      <c r="A3616" s="638"/>
      <c r="B3616" s="638"/>
    </row>
    <row r="3617" spans="1:2">
      <c r="A3617" s="638"/>
      <c r="B3617" s="638"/>
    </row>
    <row r="3618" spans="1:2">
      <c r="A3618" s="638"/>
      <c r="B3618" s="638"/>
    </row>
    <row r="3619" spans="1:2">
      <c r="A3619" s="638"/>
      <c r="B3619" s="638"/>
    </row>
    <row r="3620" spans="1:2">
      <c r="A3620" s="638"/>
      <c r="B3620" s="638"/>
    </row>
    <row r="3621" spans="1:2">
      <c r="A3621" s="638"/>
      <c r="B3621" s="638"/>
    </row>
    <row r="3622" spans="1:2">
      <c r="A3622" s="638"/>
      <c r="B3622" s="638"/>
    </row>
    <row r="3623" spans="1:2">
      <c r="A3623" s="638"/>
      <c r="B3623" s="638"/>
    </row>
    <row r="3624" spans="1:2">
      <c r="A3624" s="638"/>
      <c r="B3624" s="638"/>
    </row>
    <row r="3625" spans="1:2">
      <c r="A3625" s="638"/>
      <c r="B3625" s="638"/>
    </row>
    <row r="3626" spans="1:2">
      <c r="A3626" s="638"/>
      <c r="B3626" s="638"/>
    </row>
    <row r="3627" spans="1:2">
      <c r="A3627" s="638"/>
      <c r="B3627" s="638"/>
    </row>
    <row r="3628" spans="1:2">
      <c r="A3628" s="638"/>
      <c r="B3628" s="638"/>
    </row>
    <row r="3629" spans="1:2">
      <c r="A3629" s="638"/>
      <c r="B3629" s="638"/>
    </row>
    <row r="3630" spans="1:2">
      <c r="A3630" s="638"/>
      <c r="B3630" s="638"/>
    </row>
    <row r="3631" spans="1:2">
      <c r="A3631" s="638"/>
      <c r="B3631" s="638"/>
    </row>
    <row r="3632" spans="1:2">
      <c r="A3632" s="638"/>
      <c r="B3632" s="638"/>
    </row>
    <row r="3633" spans="1:2">
      <c r="A3633" s="638"/>
      <c r="B3633" s="638"/>
    </row>
    <row r="3634" spans="1:2">
      <c r="A3634" s="638"/>
      <c r="B3634" s="638"/>
    </row>
    <row r="3635" spans="1:2">
      <c r="A3635" s="638"/>
      <c r="B3635" s="638"/>
    </row>
    <row r="3636" spans="1:2">
      <c r="A3636" s="638"/>
      <c r="B3636" s="638"/>
    </row>
    <row r="3637" spans="1:2">
      <c r="A3637" s="638"/>
      <c r="B3637" s="638"/>
    </row>
    <row r="3638" spans="1:2">
      <c r="A3638" s="638"/>
      <c r="B3638" s="638"/>
    </row>
    <row r="3639" spans="1:2">
      <c r="A3639" s="638"/>
      <c r="B3639" s="638"/>
    </row>
    <row r="3640" spans="1:2">
      <c r="A3640" s="638"/>
      <c r="B3640" s="638"/>
    </row>
    <row r="3641" spans="1:2">
      <c r="A3641" s="638"/>
      <c r="B3641" s="638"/>
    </row>
    <row r="3642" spans="1:2">
      <c r="A3642" s="638"/>
      <c r="B3642" s="638"/>
    </row>
    <row r="3643" spans="1:2">
      <c r="A3643" s="638"/>
      <c r="B3643" s="638"/>
    </row>
    <row r="3644" spans="1:2">
      <c r="A3644" s="638"/>
      <c r="B3644" s="638"/>
    </row>
    <row r="3645" spans="1:2">
      <c r="A3645" s="638"/>
      <c r="B3645" s="638"/>
    </row>
    <row r="3646" spans="1:2">
      <c r="A3646" s="638"/>
      <c r="B3646" s="638"/>
    </row>
    <row r="3647" spans="1:2">
      <c r="A3647" s="638"/>
      <c r="B3647" s="638"/>
    </row>
    <row r="3648" spans="1:2">
      <c r="A3648" s="638"/>
      <c r="B3648" s="638"/>
    </row>
    <row r="3649" spans="1:2">
      <c r="A3649" s="638"/>
      <c r="B3649" s="638"/>
    </row>
    <row r="3650" spans="1:2">
      <c r="A3650" s="638"/>
      <c r="B3650" s="638"/>
    </row>
    <row r="3651" spans="1:2">
      <c r="A3651" s="638"/>
      <c r="B3651" s="638"/>
    </row>
    <row r="3652" spans="1:2">
      <c r="A3652" s="638"/>
      <c r="B3652" s="638"/>
    </row>
    <row r="3653" spans="1:2">
      <c r="A3653" s="638"/>
      <c r="B3653" s="638"/>
    </row>
    <row r="3654" spans="1:2">
      <c r="A3654" s="638"/>
      <c r="B3654" s="638"/>
    </row>
    <row r="3655" spans="1:2">
      <c r="A3655" s="638"/>
      <c r="B3655" s="638"/>
    </row>
    <row r="3656" spans="1:2">
      <c r="A3656" s="638"/>
      <c r="B3656" s="638"/>
    </row>
    <row r="3657" spans="1:2">
      <c r="A3657" s="638"/>
      <c r="B3657" s="638"/>
    </row>
    <row r="3658" spans="1:2">
      <c r="A3658" s="638"/>
      <c r="B3658" s="638"/>
    </row>
    <row r="3659" spans="1:2">
      <c r="A3659" s="638"/>
      <c r="B3659" s="638"/>
    </row>
    <row r="3660" spans="1:2">
      <c r="A3660" s="638"/>
      <c r="B3660" s="638"/>
    </row>
    <row r="3661" spans="1:2">
      <c r="A3661" s="638"/>
      <c r="B3661" s="638"/>
    </row>
    <row r="3662" spans="1:2">
      <c r="A3662" s="638"/>
      <c r="B3662" s="638"/>
    </row>
    <row r="3663" spans="1:2">
      <c r="A3663" s="638"/>
      <c r="B3663" s="638"/>
    </row>
    <row r="3664" spans="1:2">
      <c r="A3664" s="638"/>
      <c r="B3664" s="638"/>
    </row>
    <row r="3665" spans="1:2">
      <c r="A3665" s="638"/>
      <c r="B3665" s="638"/>
    </row>
    <row r="3666" spans="1:2">
      <c r="A3666" s="638"/>
      <c r="B3666" s="638"/>
    </row>
    <row r="3667" spans="1:2">
      <c r="A3667" s="638"/>
      <c r="B3667" s="638"/>
    </row>
    <row r="3668" spans="1:2">
      <c r="A3668" s="638"/>
      <c r="B3668" s="638"/>
    </row>
    <row r="3669" spans="1:2">
      <c r="A3669" s="638"/>
      <c r="B3669" s="638"/>
    </row>
    <row r="3670" spans="1:2">
      <c r="A3670" s="638"/>
      <c r="B3670" s="638"/>
    </row>
    <row r="3671" spans="1:2">
      <c r="A3671" s="638"/>
      <c r="B3671" s="638"/>
    </row>
    <row r="3672" spans="1:2">
      <c r="A3672" s="638"/>
      <c r="B3672" s="638"/>
    </row>
    <row r="3673" spans="1:2">
      <c r="A3673" s="638"/>
      <c r="B3673" s="638"/>
    </row>
    <row r="3674" spans="1:2">
      <c r="A3674" s="638"/>
      <c r="B3674" s="638"/>
    </row>
    <row r="3675" spans="1:2">
      <c r="A3675" s="638"/>
      <c r="B3675" s="638"/>
    </row>
    <row r="3676" spans="1:2">
      <c r="A3676" s="638"/>
      <c r="B3676" s="638"/>
    </row>
    <row r="3677" spans="1:2">
      <c r="A3677" s="638"/>
      <c r="B3677" s="638"/>
    </row>
    <row r="3678" spans="1:2">
      <c r="A3678" s="638"/>
      <c r="B3678" s="638"/>
    </row>
    <row r="3679" spans="1:2">
      <c r="A3679" s="638"/>
      <c r="B3679" s="638"/>
    </row>
    <row r="3680" spans="1:2">
      <c r="A3680" s="638"/>
      <c r="B3680" s="638"/>
    </row>
    <row r="3681" spans="1:2">
      <c r="A3681" s="638"/>
      <c r="B3681" s="638"/>
    </row>
    <row r="3682" spans="1:2">
      <c r="A3682" s="638"/>
      <c r="B3682" s="638"/>
    </row>
    <row r="3683" spans="1:2">
      <c r="A3683" s="638"/>
      <c r="B3683" s="638"/>
    </row>
    <row r="3684" spans="1:2">
      <c r="A3684" s="638"/>
      <c r="B3684" s="638"/>
    </row>
    <row r="3685" spans="1:2">
      <c r="A3685" s="638"/>
      <c r="B3685" s="638"/>
    </row>
    <row r="3686" spans="1:2">
      <c r="A3686" s="638"/>
      <c r="B3686" s="638"/>
    </row>
    <row r="3687" spans="1:2">
      <c r="A3687" s="638"/>
      <c r="B3687" s="638"/>
    </row>
    <row r="3688" spans="1:2">
      <c r="A3688" s="638"/>
      <c r="B3688" s="638"/>
    </row>
    <row r="3689" spans="1:2">
      <c r="A3689" s="638"/>
      <c r="B3689" s="638"/>
    </row>
    <row r="3690" spans="1:2">
      <c r="A3690" s="638"/>
      <c r="B3690" s="638"/>
    </row>
    <row r="3691" spans="1:2">
      <c r="A3691" s="638"/>
      <c r="B3691" s="638"/>
    </row>
    <row r="3692" spans="1:2">
      <c r="A3692" s="638"/>
      <c r="B3692" s="638"/>
    </row>
    <row r="3693" spans="1:2">
      <c r="A3693" s="638"/>
      <c r="B3693" s="638"/>
    </row>
    <row r="3694" spans="1:2">
      <c r="A3694" s="638"/>
      <c r="B3694" s="638"/>
    </row>
    <row r="3695" spans="1:2">
      <c r="A3695" s="638"/>
      <c r="B3695" s="638"/>
    </row>
    <row r="3696" spans="1:2">
      <c r="A3696" s="638"/>
      <c r="B3696" s="638"/>
    </row>
    <row r="3697" spans="1:2">
      <c r="A3697" s="638"/>
      <c r="B3697" s="638"/>
    </row>
    <row r="3698" spans="1:2">
      <c r="A3698" s="638"/>
      <c r="B3698" s="638"/>
    </row>
    <row r="3699" spans="1:2">
      <c r="A3699" s="638"/>
      <c r="B3699" s="638"/>
    </row>
    <row r="3700" spans="1:2">
      <c r="A3700" s="638"/>
      <c r="B3700" s="638"/>
    </row>
    <row r="3701" spans="1:2">
      <c r="A3701" s="638"/>
      <c r="B3701" s="638"/>
    </row>
    <row r="3702" spans="1:2">
      <c r="A3702" s="638"/>
      <c r="B3702" s="638"/>
    </row>
    <row r="3703" spans="1:2">
      <c r="A3703" s="638"/>
      <c r="B3703" s="638"/>
    </row>
    <row r="3704" spans="1:2">
      <c r="A3704" s="638"/>
      <c r="B3704" s="638"/>
    </row>
    <row r="3705" spans="1:2">
      <c r="A3705" s="638"/>
      <c r="B3705" s="638"/>
    </row>
    <row r="3706" spans="1:2">
      <c r="A3706" s="638"/>
      <c r="B3706" s="638"/>
    </row>
    <row r="3707" spans="1:2">
      <c r="A3707" s="638"/>
      <c r="B3707" s="638"/>
    </row>
    <row r="3708" spans="1:2">
      <c r="A3708" s="638"/>
      <c r="B3708" s="638"/>
    </row>
    <row r="3709" spans="1:2">
      <c r="A3709" s="638"/>
      <c r="B3709" s="638"/>
    </row>
    <row r="3710" spans="1:2">
      <c r="A3710" s="638"/>
      <c r="B3710" s="638"/>
    </row>
    <row r="3711" spans="1:2">
      <c r="A3711" s="638"/>
      <c r="B3711" s="638"/>
    </row>
    <row r="3712" spans="1:2">
      <c r="A3712" s="638"/>
      <c r="B3712" s="638"/>
    </row>
    <row r="3713" spans="1:2">
      <c r="A3713" s="638"/>
      <c r="B3713" s="638"/>
    </row>
    <row r="3714" spans="1:2">
      <c r="A3714" s="638"/>
      <c r="B3714" s="638"/>
    </row>
    <row r="3715" spans="1:2">
      <c r="A3715" s="638"/>
      <c r="B3715" s="638"/>
    </row>
    <row r="3716" spans="1:2">
      <c r="A3716" s="638"/>
      <c r="B3716" s="638"/>
    </row>
    <row r="3717" spans="1:2">
      <c r="A3717" s="638"/>
      <c r="B3717" s="638"/>
    </row>
    <row r="3718" spans="1:2">
      <c r="A3718" s="638"/>
      <c r="B3718" s="638"/>
    </row>
    <row r="3719" spans="1:2">
      <c r="A3719" s="638"/>
      <c r="B3719" s="638"/>
    </row>
    <row r="3720" spans="1:2">
      <c r="A3720" s="638"/>
      <c r="B3720" s="638"/>
    </row>
    <row r="3721" spans="1:2">
      <c r="A3721" s="638"/>
      <c r="B3721" s="638"/>
    </row>
    <row r="3722" spans="1:2">
      <c r="A3722" s="638"/>
      <c r="B3722" s="638"/>
    </row>
    <row r="3723" spans="1:2">
      <c r="A3723" s="638"/>
      <c r="B3723" s="638"/>
    </row>
    <row r="3724" spans="1:2">
      <c r="A3724" s="638"/>
      <c r="B3724" s="638"/>
    </row>
    <row r="3725" spans="1:2">
      <c r="A3725" s="638"/>
      <c r="B3725" s="638"/>
    </row>
    <row r="3726" spans="1:2">
      <c r="A3726" s="638"/>
      <c r="B3726" s="638"/>
    </row>
    <row r="3727" spans="1:2">
      <c r="A3727" s="638"/>
      <c r="B3727" s="638"/>
    </row>
    <row r="3728" spans="1:2">
      <c r="A3728" s="638"/>
      <c r="B3728" s="638"/>
    </row>
    <row r="3729" spans="1:2">
      <c r="A3729" s="638"/>
      <c r="B3729" s="638"/>
    </row>
    <row r="3730" spans="1:2">
      <c r="A3730" s="638"/>
      <c r="B3730" s="638"/>
    </row>
    <row r="3731" spans="1:2">
      <c r="A3731" s="638"/>
      <c r="B3731" s="638"/>
    </row>
    <row r="3732" spans="1:2">
      <c r="A3732" s="638"/>
      <c r="B3732" s="638"/>
    </row>
    <row r="3733" spans="1:2">
      <c r="A3733" s="638"/>
      <c r="B3733" s="638"/>
    </row>
    <row r="3734" spans="1:2">
      <c r="A3734" s="638"/>
      <c r="B3734" s="638"/>
    </row>
    <row r="3735" spans="1:2">
      <c r="A3735" s="638"/>
      <c r="B3735" s="638"/>
    </row>
    <row r="3736" spans="1:2">
      <c r="A3736" s="638"/>
      <c r="B3736" s="638"/>
    </row>
    <row r="3737" spans="1:2">
      <c r="A3737" s="638"/>
      <c r="B3737" s="638"/>
    </row>
    <row r="3738" spans="1:2">
      <c r="A3738" s="638"/>
      <c r="B3738" s="638"/>
    </row>
    <row r="3739" spans="1:2">
      <c r="A3739" s="638"/>
      <c r="B3739" s="638"/>
    </row>
    <row r="3740" spans="1:2">
      <c r="A3740" s="638"/>
      <c r="B3740" s="638"/>
    </row>
    <row r="3741" spans="1:2">
      <c r="A3741" s="638"/>
      <c r="B3741" s="638"/>
    </row>
    <row r="3742" spans="1:2">
      <c r="A3742" s="638"/>
      <c r="B3742" s="638"/>
    </row>
    <row r="3743" spans="1:2">
      <c r="A3743" s="638"/>
      <c r="B3743" s="638"/>
    </row>
    <row r="3744" spans="1:2">
      <c r="A3744" s="638"/>
      <c r="B3744" s="638"/>
    </row>
    <row r="3745" spans="1:2">
      <c r="A3745" s="638"/>
      <c r="B3745" s="638"/>
    </row>
    <row r="3746" spans="1:2">
      <c r="A3746" s="638"/>
      <c r="B3746" s="638"/>
    </row>
    <row r="3747" spans="1:2">
      <c r="A3747" s="638"/>
      <c r="B3747" s="638"/>
    </row>
    <row r="3748" spans="1:2">
      <c r="A3748" s="638"/>
      <c r="B3748" s="638"/>
    </row>
    <row r="3749" spans="1:2">
      <c r="A3749" s="638"/>
      <c r="B3749" s="638"/>
    </row>
    <row r="3750" spans="1:2">
      <c r="A3750" s="638"/>
      <c r="B3750" s="638"/>
    </row>
    <row r="3751" spans="1:2">
      <c r="A3751" s="638"/>
      <c r="B3751" s="638"/>
    </row>
    <row r="3752" spans="1:2">
      <c r="A3752" s="638"/>
      <c r="B3752" s="638"/>
    </row>
    <row r="3753" spans="1:2">
      <c r="A3753" s="638"/>
      <c r="B3753" s="638"/>
    </row>
    <row r="3754" spans="1:2">
      <c r="A3754" s="638"/>
      <c r="B3754" s="638"/>
    </row>
    <row r="3755" spans="1:2">
      <c r="A3755" s="638"/>
      <c r="B3755" s="638"/>
    </row>
    <row r="3756" spans="1:2">
      <c r="A3756" s="638"/>
      <c r="B3756" s="638"/>
    </row>
    <row r="3757" spans="1:2">
      <c r="A3757" s="638"/>
      <c r="B3757" s="638"/>
    </row>
    <row r="3758" spans="1:2">
      <c r="A3758" s="638"/>
      <c r="B3758" s="638"/>
    </row>
    <row r="3759" spans="1:2">
      <c r="A3759" s="638"/>
      <c r="B3759" s="638"/>
    </row>
    <row r="3760" spans="1:2">
      <c r="A3760" s="638"/>
      <c r="B3760" s="638"/>
    </row>
    <row r="3761" spans="1:2">
      <c r="A3761" s="638"/>
      <c r="B3761" s="638"/>
    </row>
    <row r="3762" spans="1:2">
      <c r="A3762" s="638"/>
      <c r="B3762" s="638"/>
    </row>
    <row r="3763" spans="1:2">
      <c r="A3763" s="638"/>
      <c r="B3763" s="638"/>
    </row>
    <row r="3764" spans="1:2">
      <c r="A3764" s="638"/>
      <c r="B3764" s="638"/>
    </row>
    <row r="3765" spans="1:2">
      <c r="A3765" s="638"/>
      <c r="B3765" s="638"/>
    </row>
    <row r="3766" spans="1:2">
      <c r="A3766" s="638"/>
      <c r="B3766" s="638"/>
    </row>
    <row r="3767" spans="1:2">
      <c r="A3767" s="638"/>
      <c r="B3767" s="638"/>
    </row>
    <row r="3768" spans="1:2">
      <c r="A3768" s="638"/>
      <c r="B3768" s="638"/>
    </row>
    <row r="3769" spans="1:2">
      <c r="A3769" s="638"/>
      <c r="B3769" s="638"/>
    </row>
    <row r="3770" spans="1:2">
      <c r="A3770" s="638"/>
      <c r="B3770" s="638"/>
    </row>
    <row r="3771" spans="1:2">
      <c r="A3771" s="638"/>
      <c r="B3771" s="638"/>
    </row>
    <row r="3772" spans="1:2">
      <c r="A3772" s="638"/>
      <c r="B3772" s="638"/>
    </row>
    <row r="3773" spans="1:2">
      <c r="A3773" s="638"/>
      <c r="B3773" s="638"/>
    </row>
    <row r="3774" spans="1:2">
      <c r="A3774" s="638"/>
      <c r="B3774" s="638"/>
    </row>
    <row r="3775" spans="1:2">
      <c r="A3775" s="638"/>
      <c r="B3775" s="638"/>
    </row>
    <row r="3776" spans="1:2">
      <c r="A3776" s="638"/>
      <c r="B3776" s="638"/>
    </row>
    <row r="3777" spans="1:2">
      <c r="A3777" s="638"/>
      <c r="B3777" s="638"/>
    </row>
    <row r="3778" spans="1:2">
      <c r="A3778" s="638"/>
      <c r="B3778" s="638"/>
    </row>
    <row r="3779" spans="1:2">
      <c r="A3779" s="638"/>
      <c r="B3779" s="638"/>
    </row>
    <row r="3780" spans="1:2">
      <c r="A3780" s="638"/>
      <c r="B3780" s="638"/>
    </row>
    <row r="3781" spans="1:2">
      <c r="A3781" s="638"/>
      <c r="B3781" s="638"/>
    </row>
    <row r="3782" spans="1:2">
      <c r="A3782" s="638"/>
      <c r="B3782" s="638"/>
    </row>
    <row r="3783" spans="1:2">
      <c r="A3783" s="638"/>
      <c r="B3783" s="638"/>
    </row>
    <row r="3784" spans="1:2">
      <c r="A3784" s="638"/>
      <c r="B3784" s="638"/>
    </row>
    <row r="3785" spans="1:2">
      <c r="A3785" s="638"/>
      <c r="B3785" s="638"/>
    </row>
    <row r="3786" spans="1:2">
      <c r="A3786" s="638"/>
      <c r="B3786" s="638"/>
    </row>
    <row r="3787" spans="1:2">
      <c r="A3787" s="638"/>
      <c r="B3787" s="638"/>
    </row>
    <row r="3788" spans="1:2">
      <c r="A3788" s="638"/>
      <c r="B3788" s="638"/>
    </row>
    <row r="3789" spans="1:2">
      <c r="A3789" s="638"/>
      <c r="B3789" s="638"/>
    </row>
    <row r="3790" spans="1:2">
      <c r="A3790" s="638"/>
      <c r="B3790" s="638"/>
    </row>
    <row r="3791" spans="1:2">
      <c r="A3791" s="638"/>
      <c r="B3791" s="638"/>
    </row>
    <row r="3792" spans="1:2">
      <c r="A3792" s="638"/>
      <c r="B3792" s="638"/>
    </row>
    <row r="3793" spans="1:2">
      <c r="A3793" s="638"/>
      <c r="B3793" s="638"/>
    </row>
    <row r="3794" spans="1:2">
      <c r="A3794" s="638"/>
      <c r="B3794" s="638"/>
    </row>
    <row r="3795" spans="1:2">
      <c r="A3795" s="638"/>
      <c r="B3795" s="638"/>
    </row>
    <row r="3796" spans="1:2">
      <c r="A3796" s="638"/>
      <c r="B3796" s="638"/>
    </row>
    <row r="3797" spans="1:2">
      <c r="A3797" s="638"/>
      <c r="B3797" s="638"/>
    </row>
    <row r="3798" spans="1:2">
      <c r="A3798" s="638"/>
      <c r="B3798" s="638"/>
    </row>
    <row r="3799" spans="1:2">
      <c r="A3799" s="638"/>
      <c r="B3799" s="638"/>
    </row>
    <row r="3800" spans="1:2">
      <c r="A3800" s="638"/>
      <c r="B3800" s="638"/>
    </row>
    <row r="3801" spans="1:2">
      <c r="A3801" s="638"/>
      <c r="B3801" s="638"/>
    </row>
    <row r="3802" spans="1:2">
      <c r="A3802" s="638"/>
      <c r="B3802" s="638"/>
    </row>
    <row r="3803" spans="1:2">
      <c r="A3803" s="638"/>
      <c r="B3803" s="638"/>
    </row>
    <row r="3804" spans="1:2">
      <c r="A3804" s="638"/>
      <c r="B3804" s="638"/>
    </row>
    <row r="3805" spans="1:2">
      <c r="A3805" s="638"/>
      <c r="B3805" s="638"/>
    </row>
    <row r="3806" spans="1:2">
      <c r="A3806" s="638"/>
      <c r="B3806" s="638"/>
    </row>
    <row r="3807" spans="1:2">
      <c r="A3807" s="638"/>
      <c r="B3807" s="638"/>
    </row>
    <row r="3808" spans="1:2">
      <c r="A3808" s="638"/>
      <c r="B3808" s="638"/>
    </row>
    <row r="3809" spans="1:2">
      <c r="A3809" s="638"/>
      <c r="B3809" s="638"/>
    </row>
    <row r="3810" spans="1:2">
      <c r="A3810" s="638"/>
      <c r="B3810" s="638"/>
    </row>
    <row r="3811" spans="1:2">
      <c r="A3811" s="638"/>
      <c r="B3811" s="638"/>
    </row>
    <row r="3812" spans="1:2">
      <c r="A3812" s="638"/>
      <c r="B3812" s="638"/>
    </row>
    <row r="3813" spans="1:2">
      <c r="A3813" s="638"/>
      <c r="B3813" s="638"/>
    </row>
    <row r="3814" spans="1:2">
      <c r="A3814" s="638"/>
      <c r="B3814" s="638"/>
    </row>
    <row r="3815" spans="1:2">
      <c r="A3815" s="638"/>
      <c r="B3815" s="638"/>
    </row>
    <row r="3816" spans="1:2">
      <c r="A3816" s="638"/>
      <c r="B3816" s="638"/>
    </row>
    <row r="3817" spans="1:2">
      <c r="A3817" s="638"/>
      <c r="B3817" s="638"/>
    </row>
    <row r="3818" spans="1:2">
      <c r="A3818" s="638"/>
      <c r="B3818" s="638"/>
    </row>
    <row r="3819" spans="1:2">
      <c r="A3819" s="638"/>
      <c r="B3819" s="638"/>
    </row>
    <row r="3820" spans="1:2">
      <c r="A3820" s="638"/>
      <c r="B3820" s="638"/>
    </row>
    <row r="3821" spans="1:2">
      <c r="A3821" s="638"/>
      <c r="B3821" s="638"/>
    </row>
    <row r="3822" spans="1:2">
      <c r="A3822" s="638"/>
      <c r="B3822" s="638"/>
    </row>
    <row r="3823" spans="1:2">
      <c r="A3823" s="638"/>
      <c r="B3823" s="638"/>
    </row>
    <row r="3824" spans="1:2">
      <c r="A3824" s="638"/>
      <c r="B3824" s="638"/>
    </row>
    <row r="3825" spans="1:2">
      <c r="A3825" s="638"/>
      <c r="B3825" s="638"/>
    </row>
    <row r="3826" spans="1:2">
      <c r="A3826" s="638"/>
      <c r="B3826" s="638"/>
    </row>
    <row r="3827" spans="1:2">
      <c r="A3827" s="638"/>
      <c r="B3827" s="638"/>
    </row>
    <row r="3828" spans="1:2">
      <c r="A3828" s="638"/>
      <c r="B3828" s="638"/>
    </row>
    <row r="3829" spans="1:2">
      <c r="A3829" s="638"/>
      <c r="B3829" s="638"/>
    </row>
    <row r="3830" spans="1:2">
      <c r="A3830" s="638"/>
      <c r="B3830" s="638"/>
    </row>
    <row r="3831" spans="1:2">
      <c r="A3831" s="638"/>
      <c r="B3831" s="638"/>
    </row>
    <row r="3832" spans="1:2">
      <c r="A3832" s="638"/>
      <c r="B3832" s="638"/>
    </row>
    <row r="3833" spans="1:2">
      <c r="A3833" s="638"/>
      <c r="B3833" s="638"/>
    </row>
    <row r="3834" spans="1:2">
      <c r="A3834" s="638"/>
      <c r="B3834" s="638"/>
    </row>
    <row r="3835" spans="1:2">
      <c r="A3835" s="638"/>
      <c r="B3835" s="638"/>
    </row>
    <row r="3836" spans="1:2">
      <c r="A3836" s="638"/>
      <c r="B3836" s="638"/>
    </row>
    <row r="3837" spans="1:2">
      <c r="A3837" s="638"/>
      <c r="B3837" s="638"/>
    </row>
    <row r="3838" spans="1:2">
      <c r="A3838" s="638"/>
      <c r="B3838" s="638"/>
    </row>
    <row r="3839" spans="1:2">
      <c r="A3839" s="638"/>
      <c r="B3839" s="638"/>
    </row>
    <row r="3840" spans="1:2">
      <c r="A3840" s="638"/>
      <c r="B3840" s="638"/>
    </row>
    <row r="3841" spans="1:2">
      <c r="A3841" s="638"/>
      <c r="B3841" s="638"/>
    </row>
    <row r="3842" spans="1:2">
      <c r="A3842" s="638"/>
      <c r="B3842" s="638"/>
    </row>
    <row r="3843" spans="1:2">
      <c r="A3843" s="638"/>
      <c r="B3843" s="638"/>
    </row>
    <row r="3844" spans="1:2">
      <c r="A3844" s="638"/>
      <c r="B3844" s="638"/>
    </row>
    <row r="3845" spans="1:2">
      <c r="A3845" s="638"/>
      <c r="B3845" s="638"/>
    </row>
    <row r="3846" spans="1:2">
      <c r="A3846" s="638"/>
      <c r="B3846" s="638"/>
    </row>
    <row r="3847" spans="1:2">
      <c r="A3847" s="638"/>
      <c r="B3847" s="638"/>
    </row>
    <row r="3848" spans="1:2">
      <c r="A3848" s="638"/>
      <c r="B3848" s="638"/>
    </row>
    <row r="3849" spans="1:2">
      <c r="A3849" s="638"/>
      <c r="B3849" s="638"/>
    </row>
    <row r="3850" spans="1:2">
      <c r="A3850" s="638"/>
      <c r="B3850" s="638"/>
    </row>
    <row r="3851" spans="1:2">
      <c r="A3851" s="638"/>
      <c r="B3851" s="638"/>
    </row>
    <row r="3852" spans="1:2">
      <c r="A3852" s="638"/>
      <c r="B3852" s="638"/>
    </row>
    <row r="3853" spans="1:2">
      <c r="A3853" s="638"/>
      <c r="B3853" s="638"/>
    </row>
    <row r="3854" spans="1:2">
      <c r="A3854" s="638"/>
      <c r="B3854" s="638"/>
    </row>
    <row r="3855" spans="1:2">
      <c r="A3855" s="638"/>
      <c r="B3855" s="638"/>
    </row>
    <row r="3856" spans="1:2">
      <c r="A3856" s="638"/>
      <c r="B3856" s="638"/>
    </row>
    <row r="3857" spans="1:2">
      <c r="A3857" s="638"/>
      <c r="B3857" s="638"/>
    </row>
    <row r="3858" spans="1:2">
      <c r="A3858" s="638"/>
      <c r="B3858" s="638"/>
    </row>
    <row r="3859" spans="1:2">
      <c r="A3859" s="638"/>
      <c r="B3859" s="638"/>
    </row>
    <row r="3860" spans="1:2">
      <c r="A3860" s="638"/>
      <c r="B3860" s="638"/>
    </row>
    <row r="3861" spans="1:2">
      <c r="A3861" s="638"/>
      <c r="B3861" s="638"/>
    </row>
    <row r="3862" spans="1:2">
      <c r="A3862" s="638"/>
      <c r="B3862" s="638"/>
    </row>
    <row r="3863" spans="1:2">
      <c r="A3863" s="638"/>
      <c r="B3863" s="638"/>
    </row>
    <row r="3864" spans="1:2">
      <c r="A3864" s="638"/>
      <c r="B3864" s="638"/>
    </row>
    <row r="3865" spans="1:2">
      <c r="A3865" s="638"/>
      <c r="B3865" s="638"/>
    </row>
    <row r="3866" spans="1:2">
      <c r="A3866" s="638"/>
      <c r="B3866" s="638"/>
    </row>
    <row r="3867" spans="1:2">
      <c r="A3867" s="638"/>
      <c r="B3867" s="638"/>
    </row>
    <row r="3868" spans="1:2">
      <c r="A3868" s="638"/>
      <c r="B3868" s="638"/>
    </row>
    <row r="3869" spans="1:2">
      <c r="A3869" s="638"/>
      <c r="B3869" s="638"/>
    </row>
    <row r="3870" spans="1:2">
      <c r="A3870" s="638"/>
      <c r="B3870" s="638"/>
    </row>
    <row r="3871" spans="1:2">
      <c r="A3871" s="638"/>
      <c r="B3871" s="638"/>
    </row>
    <row r="3872" spans="1:2">
      <c r="A3872" s="638"/>
      <c r="B3872" s="638"/>
    </row>
    <row r="3873" spans="1:2">
      <c r="A3873" s="638"/>
      <c r="B3873" s="638"/>
    </row>
    <row r="3874" spans="1:2">
      <c r="A3874" s="638"/>
      <c r="B3874" s="638"/>
    </row>
    <row r="3875" spans="1:2">
      <c r="A3875" s="638"/>
      <c r="B3875" s="638"/>
    </row>
    <row r="3876" spans="1:2">
      <c r="A3876" s="638"/>
      <c r="B3876" s="638"/>
    </row>
    <row r="3877" spans="1:2">
      <c r="A3877" s="638"/>
      <c r="B3877" s="638"/>
    </row>
    <row r="3878" spans="1:2">
      <c r="A3878" s="638"/>
      <c r="B3878" s="638"/>
    </row>
    <row r="3879" spans="1:2">
      <c r="A3879" s="638"/>
      <c r="B3879" s="638"/>
    </row>
    <row r="3880" spans="1:2">
      <c r="A3880" s="638"/>
      <c r="B3880" s="638"/>
    </row>
    <row r="3881" spans="1:2">
      <c r="A3881" s="638"/>
      <c r="B3881" s="638"/>
    </row>
    <row r="3882" spans="1:2">
      <c r="A3882" s="638"/>
      <c r="B3882" s="638"/>
    </row>
    <row r="3883" spans="1:2">
      <c r="A3883" s="638"/>
      <c r="B3883" s="638"/>
    </row>
    <row r="3884" spans="1:2">
      <c r="A3884" s="638"/>
      <c r="B3884" s="638"/>
    </row>
    <row r="3885" spans="1:2">
      <c r="A3885" s="638"/>
      <c r="B3885" s="638"/>
    </row>
    <row r="3886" spans="1:2">
      <c r="A3886" s="638"/>
      <c r="B3886" s="638"/>
    </row>
    <row r="3887" spans="1:2">
      <c r="A3887" s="638"/>
      <c r="B3887" s="638"/>
    </row>
    <row r="3888" spans="1:2">
      <c r="A3888" s="638"/>
      <c r="B3888" s="638"/>
    </row>
    <row r="3889" spans="1:2">
      <c r="A3889" s="638"/>
      <c r="B3889" s="638"/>
    </row>
    <row r="3890" spans="1:2">
      <c r="A3890" s="638"/>
      <c r="B3890" s="638"/>
    </row>
    <row r="3891" spans="1:2">
      <c r="A3891" s="638"/>
      <c r="B3891" s="638"/>
    </row>
    <row r="3892" spans="1:2">
      <c r="A3892" s="638"/>
      <c r="B3892" s="638"/>
    </row>
    <row r="3893" spans="1:2">
      <c r="A3893" s="638"/>
      <c r="B3893" s="638"/>
    </row>
    <row r="3894" spans="1:2">
      <c r="A3894" s="638"/>
      <c r="B3894" s="638"/>
    </row>
    <row r="3895" spans="1:2">
      <c r="A3895" s="638"/>
      <c r="B3895" s="638"/>
    </row>
    <row r="3896" spans="1:2">
      <c r="A3896" s="638"/>
      <c r="B3896" s="638"/>
    </row>
    <row r="3897" spans="1:2">
      <c r="A3897" s="638"/>
      <c r="B3897" s="638"/>
    </row>
    <row r="3898" spans="1:2">
      <c r="A3898" s="638"/>
      <c r="B3898" s="638"/>
    </row>
    <row r="3899" spans="1:2">
      <c r="A3899" s="638"/>
      <c r="B3899" s="638"/>
    </row>
    <row r="3900" spans="1:2">
      <c r="A3900" s="638"/>
      <c r="B3900" s="638"/>
    </row>
    <row r="3901" spans="1:2">
      <c r="A3901" s="638"/>
      <c r="B3901" s="638"/>
    </row>
    <row r="3902" spans="1:2">
      <c r="A3902" s="638"/>
      <c r="B3902" s="638"/>
    </row>
    <row r="3903" spans="1:2">
      <c r="A3903" s="638"/>
      <c r="B3903" s="638"/>
    </row>
    <row r="3904" spans="1:2">
      <c r="A3904" s="638"/>
      <c r="B3904" s="638"/>
    </row>
    <row r="3905" spans="1:2">
      <c r="A3905" s="638"/>
      <c r="B3905" s="638"/>
    </row>
    <row r="3906" spans="1:2">
      <c r="A3906" s="638"/>
      <c r="B3906" s="638"/>
    </row>
    <row r="3907" spans="1:2">
      <c r="A3907" s="638"/>
      <c r="B3907" s="638"/>
    </row>
    <row r="3908" spans="1:2">
      <c r="A3908" s="638"/>
      <c r="B3908" s="638"/>
    </row>
    <row r="3909" spans="1:2">
      <c r="A3909" s="638"/>
      <c r="B3909" s="638"/>
    </row>
    <row r="3910" spans="1:2">
      <c r="A3910" s="638"/>
      <c r="B3910" s="638"/>
    </row>
    <row r="3911" spans="1:2">
      <c r="A3911" s="638"/>
      <c r="B3911" s="638"/>
    </row>
    <row r="3912" spans="1:2">
      <c r="A3912" s="638"/>
      <c r="B3912" s="638"/>
    </row>
    <row r="3913" spans="1:2">
      <c r="A3913" s="638"/>
      <c r="B3913" s="638"/>
    </row>
    <row r="3914" spans="1:2">
      <c r="A3914" s="638"/>
      <c r="B3914" s="638"/>
    </row>
    <row r="3915" spans="1:2">
      <c r="A3915" s="638"/>
      <c r="B3915" s="638"/>
    </row>
    <row r="3916" spans="1:2">
      <c r="A3916" s="638"/>
      <c r="B3916" s="638"/>
    </row>
    <row r="3917" spans="1:2">
      <c r="A3917" s="638"/>
      <c r="B3917" s="638"/>
    </row>
    <row r="3918" spans="1:2">
      <c r="A3918" s="638"/>
      <c r="B3918" s="638"/>
    </row>
    <row r="3919" spans="1:2">
      <c r="A3919" s="638"/>
      <c r="B3919" s="638"/>
    </row>
    <row r="3920" spans="1:2">
      <c r="A3920" s="638"/>
      <c r="B3920" s="638"/>
    </row>
    <row r="3921" spans="1:2">
      <c r="A3921" s="638"/>
      <c r="B3921" s="638"/>
    </row>
    <row r="3922" spans="1:2">
      <c r="A3922" s="638"/>
      <c r="B3922" s="638"/>
    </row>
    <row r="3923" spans="1:2">
      <c r="A3923" s="638"/>
      <c r="B3923" s="638"/>
    </row>
    <row r="3924" spans="1:2">
      <c r="A3924" s="638"/>
      <c r="B3924" s="638"/>
    </row>
    <row r="3925" spans="1:2">
      <c r="A3925" s="638"/>
      <c r="B3925" s="638"/>
    </row>
    <row r="3926" spans="1:2">
      <c r="A3926" s="638"/>
      <c r="B3926" s="638"/>
    </row>
    <row r="3927" spans="1:2">
      <c r="A3927" s="638"/>
      <c r="B3927" s="638"/>
    </row>
    <row r="3928" spans="1:2">
      <c r="A3928" s="638"/>
      <c r="B3928" s="638"/>
    </row>
    <row r="3929" spans="1:2">
      <c r="A3929" s="638"/>
      <c r="B3929" s="638"/>
    </row>
    <row r="3930" spans="1:2">
      <c r="A3930" s="638"/>
      <c r="B3930" s="638"/>
    </row>
    <row r="3931" spans="1:2">
      <c r="A3931" s="638"/>
      <c r="B3931" s="638"/>
    </row>
    <row r="3932" spans="1:2">
      <c r="A3932" s="638"/>
      <c r="B3932" s="638"/>
    </row>
    <row r="3933" spans="1:2">
      <c r="A3933" s="638"/>
      <c r="B3933" s="638"/>
    </row>
    <row r="3934" spans="1:2">
      <c r="A3934" s="638"/>
      <c r="B3934" s="638"/>
    </row>
    <row r="3935" spans="1:2">
      <c r="A3935" s="638"/>
      <c r="B3935" s="638"/>
    </row>
    <row r="3936" spans="1:2">
      <c r="A3936" s="638"/>
      <c r="B3936" s="638"/>
    </row>
    <row r="3937" spans="1:2">
      <c r="A3937" s="638"/>
      <c r="B3937" s="638"/>
    </row>
    <row r="3938" spans="1:2">
      <c r="A3938" s="638"/>
      <c r="B3938" s="638"/>
    </row>
    <row r="3939" spans="1:2">
      <c r="A3939" s="638"/>
      <c r="B3939" s="638"/>
    </row>
    <row r="3940" spans="1:2">
      <c r="A3940" s="638"/>
      <c r="B3940" s="638"/>
    </row>
    <row r="3941" spans="1:2">
      <c r="A3941" s="638"/>
      <c r="B3941" s="638"/>
    </row>
    <row r="3942" spans="1:2">
      <c r="A3942" s="638"/>
      <c r="B3942" s="638"/>
    </row>
    <row r="3943" spans="1:2">
      <c r="A3943" s="638"/>
      <c r="B3943" s="638"/>
    </row>
    <row r="3944" spans="1:2">
      <c r="A3944" s="638"/>
      <c r="B3944" s="638"/>
    </row>
    <row r="3945" spans="1:2">
      <c r="A3945" s="638"/>
      <c r="B3945" s="638"/>
    </row>
    <row r="3946" spans="1:2">
      <c r="A3946" s="638"/>
      <c r="B3946" s="638"/>
    </row>
  </sheetData>
  <mergeCells count="2">
    <mergeCell ref="C44:K44"/>
    <mergeCell ref="C46:K46"/>
  </mergeCells>
  <printOptions horizontalCentered="1"/>
  <pageMargins left="0" right="0.2" top="0.3" bottom="0.3" header="0.5" footer="0.1"/>
  <pageSetup scale="53" fitToHeight="0" orientation="landscape" r:id="rId1"/>
  <headerFooter alignWithMargins="0">
    <oddFooter>&amp;R&amp;F &amp;A</oddFooter>
  </headerFooter>
  <customProperties>
    <customPr name="_pios_id" r:id="rId2"/>
  </customProperties>
  <drawing r:id="rId3"/>
  <legacyDrawing r:id="rId4"/>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W3949"/>
  <sheetViews>
    <sheetView zoomScale="85" zoomScaleNormal="85" workbookViewId="0"/>
  </sheetViews>
  <sheetFormatPr defaultColWidth="9.140625" defaultRowHeight="12.75"/>
  <cols>
    <col min="1" max="1" width="7.42578125" style="19" customWidth="1"/>
    <col min="2" max="2" width="6.42578125" style="19" customWidth="1"/>
    <col min="3" max="3" width="43.42578125" style="21" customWidth="1"/>
    <col min="4" max="4" width="13.7109375" style="21" customWidth="1"/>
    <col min="5" max="5" width="2.42578125" style="21" customWidth="1"/>
    <col min="6" max="6" width="15.42578125" style="21" customWidth="1"/>
    <col min="7" max="7" width="16.28515625" style="21" bestFit="1" customWidth="1"/>
    <col min="8" max="10" width="15.28515625" style="21" customWidth="1"/>
    <col min="11" max="12" width="14.85546875" style="21" customWidth="1"/>
    <col min="13" max="13" width="15.7109375" style="21" customWidth="1"/>
    <col min="14" max="14" width="15.140625" style="21" customWidth="1"/>
    <col min="15" max="15" width="15.42578125" style="21" customWidth="1"/>
    <col min="16" max="17" width="14.85546875" style="21" customWidth="1"/>
    <col min="18" max="18" width="17.42578125" style="21" customWidth="1"/>
    <col min="19" max="19" width="97.28515625" style="21" customWidth="1"/>
    <col min="20" max="20" width="6" style="21" customWidth="1"/>
    <col min="21" max="21" width="10.7109375" style="21" bestFit="1" customWidth="1"/>
    <col min="22" max="22" width="44" style="21" bestFit="1" customWidth="1"/>
    <col min="23" max="23" width="14" style="21" bestFit="1" customWidth="1"/>
    <col min="24" max="24" width="4.85546875" style="21" bestFit="1" customWidth="1"/>
    <col min="25" max="16384" width="9.140625" style="21"/>
  </cols>
  <sheetData>
    <row r="1" spans="1:23" ht="18">
      <c r="C1" s="20" t="s">
        <v>356</v>
      </c>
      <c r="G1" s="22"/>
      <c r="I1" s="23"/>
    </row>
    <row r="2" spans="1:23" ht="18">
      <c r="C2" s="24" t="s">
        <v>0</v>
      </c>
      <c r="G2" s="25"/>
      <c r="H2" s="26"/>
    </row>
    <row r="3" spans="1:23" ht="15.75">
      <c r="A3" s="27"/>
      <c r="B3" s="27"/>
      <c r="C3" s="24" t="s">
        <v>1</v>
      </c>
      <c r="E3" s="19"/>
      <c r="F3" s="28"/>
      <c r="G3" s="28"/>
      <c r="H3" s="28"/>
      <c r="I3" s="28"/>
      <c r="J3" s="28"/>
      <c r="K3" s="28"/>
      <c r="L3" s="28"/>
      <c r="M3" s="28"/>
      <c r="N3" s="28"/>
      <c r="O3" s="28"/>
      <c r="P3" s="28"/>
      <c r="Q3" s="28"/>
      <c r="R3" s="28"/>
      <c r="S3" s="29"/>
    </row>
    <row r="4" spans="1:23" ht="15.75">
      <c r="A4" s="27" t="s">
        <v>112</v>
      </c>
      <c r="B4" s="27"/>
      <c r="C4" s="30" t="s">
        <v>59</v>
      </c>
      <c r="E4" s="19"/>
      <c r="F4" s="28"/>
      <c r="G4" s="31"/>
      <c r="H4" s="31"/>
      <c r="I4" s="31"/>
      <c r="J4" s="31"/>
      <c r="K4" s="31"/>
      <c r="L4" s="31"/>
      <c r="M4" s="31"/>
      <c r="N4" s="31"/>
      <c r="O4" s="31"/>
      <c r="P4" s="31"/>
      <c r="Q4" s="31"/>
      <c r="R4" s="31" t="s">
        <v>2</v>
      </c>
      <c r="S4" s="29"/>
    </row>
    <row r="5" spans="1:23" ht="14.25">
      <c r="A5" s="19" t="s">
        <v>3</v>
      </c>
      <c r="B5" s="32" t="s">
        <v>113</v>
      </c>
      <c r="C5" s="33"/>
      <c r="E5" s="34"/>
      <c r="F5" s="35">
        <v>44927</v>
      </c>
      <c r="G5" s="35">
        <v>44958</v>
      </c>
      <c r="H5" s="35">
        <v>44986</v>
      </c>
      <c r="I5" s="35">
        <v>45017</v>
      </c>
      <c r="J5" s="35">
        <v>45047</v>
      </c>
      <c r="K5" s="35">
        <v>45078</v>
      </c>
      <c r="L5" s="35">
        <v>45108</v>
      </c>
      <c r="M5" s="35">
        <v>45139</v>
      </c>
      <c r="N5" s="35">
        <v>45170</v>
      </c>
      <c r="O5" s="35">
        <v>45200</v>
      </c>
      <c r="P5" s="35">
        <v>45231</v>
      </c>
      <c r="Q5" s="35">
        <v>45261</v>
      </c>
      <c r="R5" s="36" t="s">
        <v>4</v>
      </c>
      <c r="S5" s="37" t="s">
        <v>5</v>
      </c>
    </row>
    <row r="6" spans="1:23">
      <c r="A6" s="19">
        <v>1</v>
      </c>
    </row>
    <row r="7" spans="1:23" ht="15">
      <c r="A7" s="19">
        <v>2</v>
      </c>
      <c r="C7" s="21" t="s">
        <v>6</v>
      </c>
      <c r="D7" s="38" t="s">
        <v>7</v>
      </c>
      <c r="E7" s="39"/>
      <c r="F7" s="40"/>
      <c r="G7" s="40"/>
      <c r="H7" s="40"/>
      <c r="I7" s="40"/>
      <c r="J7" s="40"/>
      <c r="K7" s="40"/>
      <c r="L7" s="40"/>
      <c r="M7" s="40"/>
      <c r="N7" s="40"/>
      <c r="O7" s="40"/>
      <c r="P7" s="40"/>
      <c r="Q7" s="40"/>
      <c r="R7" s="40"/>
      <c r="S7" s="41"/>
      <c r="T7" s="29"/>
      <c r="W7" s="39"/>
    </row>
    <row r="8" spans="1:23">
      <c r="A8" s="19">
        <v>3</v>
      </c>
      <c r="B8" s="19">
        <v>2</v>
      </c>
      <c r="C8" s="42" t="s">
        <v>97</v>
      </c>
      <c r="D8" s="43">
        <v>501</v>
      </c>
      <c r="E8" s="39"/>
      <c r="F8" s="44">
        <v>4661658</v>
      </c>
      <c r="G8" s="44">
        <v>5182095</v>
      </c>
      <c r="H8" s="44">
        <v>6135642</v>
      </c>
      <c r="I8" s="44">
        <v>5212720</v>
      </c>
      <c r="J8" s="44">
        <v>2742241</v>
      </c>
      <c r="K8" s="44">
        <v>3800244</v>
      </c>
      <c r="L8" s="44">
        <v>6377868</v>
      </c>
      <c r="M8" s="44">
        <v>5648202</v>
      </c>
      <c r="N8" s="44">
        <v>5313681</v>
      </c>
      <c r="O8" s="44">
        <v>4829250</v>
      </c>
      <c r="P8" s="44">
        <v>5286267</v>
      </c>
      <c r="Q8" s="44">
        <v>5446736</v>
      </c>
      <c r="R8" s="44">
        <f t="shared" ref="R8:R15" si="0">SUM(F8:Q8)</f>
        <v>60636604</v>
      </c>
      <c r="S8" s="45" t="s">
        <v>8</v>
      </c>
      <c r="T8" s="29" t="s">
        <v>9</v>
      </c>
      <c r="U8" s="23" t="s">
        <v>10</v>
      </c>
      <c r="W8" s="39"/>
    </row>
    <row r="9" spans="1:23">
      <c r="A9" s="19">
        <v>4</v>
      </c>
      <c r="B9" s="19">
        <v>3</v>
      </c>
      <c r="C9" s="42" t="s">
        <v>11</v>
      </c>
      <c r="D9" s="43">
        <v>547</v>
      </c>
      <c r="E9" s="39"/>
      <c r="F9" s="46">
        <v>68809958</v>
      </c>
      <c r="G9" s="46">
        <v>29065705</v>
      </c>
      <c r="H9" s="46">
        <v>36399182</v>
      </c>
      <c r="I9" s="46">
        <v>29372887</v>
      </c>
      <c r="J9" s="46">
        <v>7807255</v>
      </c>
      <c r="K9" s="44">
        <v>15210926</v>
      </c>
      <c r="L9" s="46">
        <v>35166496</v>
      </c>
      <c r="M9" s="46">
        <v>39516544</v>
      </c>
      <c r="N9" s="46">
        <v>35706807</v>
      </c>
      <c r="O9" s="46">
        <v>26179346</v>
      </c>
      <c r="P9" s="46">
        <v>37427995</v>
      </c>
      <c r="Q9" s="46">
        <v>35987064</v>
      </c>
      <c r="R9" s="46">
        <f t="shared" si="0"/>
        <v>396650165</v>
      </c>
      <c r="S9" s="45" t="s">
        <v>8</v>
      </c>
      <c r="T9" s="29"/>
      <c r="W9" s="39"/>
    </row>
    <row r="10" spans="1:23" s="51" customFormat="1">
      <c r="A10" s="19">
        <v>5</v>
      </c>
      <c r="B10" s="19">
        <v>4</v>
      </c>
      <c r="C10" s="47" t="s">
        <v>98</v>
      </c>
      <c r="D10" s="48">
        <v>555</v>
      </c>
      <c r="E10" s="49"/>
      <c r="F10" s="46">
        <v>97229888</v>
      </c>
      <c r="G10" s="46">
        <v>88048407</v>
      </c>
      <c r="H10" s="46">
        <v>86367398</v>
      </c>
      <c r="I10" s="46">
        <v>60312325</v>
      </c>
      <c r="J10" s="46">
        <v>48360169</v>
      </c>
      <c r="K10" s="46">
        <v>56164508</v>
      </c>
      <c r="L10" s="46">
        <v>65371119</v>
      </c>
      <c r="M10" s="46">
        <v>53552986</v>
      </c>
      <c r="N10" s="46">
        <v>27453721</v>
      </c>
      <c r="O10" s="46">
        <v>58904191</v>
      </c>
      <c r="P10" s="46">
        <v>84322573</v>
      </c>
      <c r="Q10" s="46">
        <v>93004597</v>
      </c>
      <c r="R10" s="46">
        <f t="shared" si="0"/>
        <v>819091882</v>
      </c>
      <c r="S10" s="45" t="s">
        <v>8</v>
      </c>
      <c r="T10" s="50"/>
      <c r="W10" s="49"/>
    </row>
    <row r="11" spans="1:23">
      <c r="A11" s="19">
        <v>6</v>
      </c>
      <c r="B11" s="19">
        <v>5</v>
      </c>
      <c r="C11" s="42" t="s">
        <v>99</v>
      </c>
      <c r="D11" s="48" t="s">
        <v>12</v>
      </c>
      <c r="E11" s="39"/>
      <c r="F11" s="46">
        <v>-44051900</v>
      </c>
      <c r="G11" s="46">
        <v>-13135761</v>
      </c>
      <c r="H11" s="46">
        <v>-4003266</v>
      </c>
      <c r="I11" s="46">
        <v>-421996</v>
      </c>
      <c r="J11" s="46">
        <v>3032432</v>
      </c>
      <c r="K11" s="46">
        <v>2621583</v>
      </c>
      <c r="L11" s="46">
        <v>2166867</v>
      </c>
      <c r="M11" s="46">
        <v>1339113</v>
      </c>
      <c r="N11" s="46">
        <v>4786486</v>
      </c>
      <c r="O11" s="46">
        <v>3682422</v>
      </c>
      <c r="P11" s="46">
        <v>-1220997</v>
      </c>
      <c r="Q11" s="46">
        <v>-2369880</v>
      </c>
      <c r="R11" s="46">
        <f t="shared" si="0"/>
        <v>-47574897</v>
      </c>
      <c r="S11" s="45" t="s">
        <v>8</v>
      </c>
      <c r="T11" s="29"/>
      <c r="W11" s="39"/>
    </row>
    <row r="12" spans="1:23">
      <c r="A12" s="19">
        <v>7</v>
      </c>
      <c r="B12" s="19">
        <v>6</v>
      </c>
      <c r="C12" s="42" t="s">
        <v>15</v>
      </c>
      <c r="D12" s="48">
        <v>55700003</v>
      </c>
      <c r="E12" s="39"/>
      <c r="F12" s="46">
        <v>37690</v>
      </c>
      <c r="G12" s="46">
        <v>33632</v>
      </c>
      <c r="H12" s="46">
        <v>42641</v>
      </c>
      <c r="I12" s="46">
        <v>32133</v>
      </c>
      <c r="J12" s="46">
        <v>37616</v>
      </c>
      <c r="K12" s="46">
        <v>40175</v>
      </c>
      <c r="L12" s="46">
        <v>49426</v>
      </c>
      <c r="M12" s="46">
        <v>58664</v>
      </c>
      <c r="N12" s="46">
        <v>59752</v>
      </c>
      <c r="O12" s="46">
        <v>49757</v>
      </c>
      <c r="P12" s="46">
        <v>53115</v>
      </c>
      <c r="Q12" s="46">
        <v>51656</v>
      </c>
      <c r="R12" s="46">
        <f t="shared" si="0"/>
        <v>546257</v>
      </c>
      <c r="S12" s="45" t="s">
        <v>8</v>
      </c>
      <c r="T12" s="29"/>
      <c r="W12" s="39"/>
    </row>
    <row r="13" spans="1:23">
      <c r="A13" s="19">
        <v>8</v>
      </c>
      <c r="B13" s="19">
        <v>7</v>
      </c>
      <c r="C13" s="42" t="s">
        <v>100</v>
      </c>
      <c r="D13" s="48">
        <v>447</v>
      </c>
      <c r="E13" s="39"/>
      <c r="F13" s="46">
        <v>-59665120</v>
      </c>
      <c r="G13" s="46">
        <v>-29423454</v>
      </c>
      <c r="H13" s="46">
        <v>-55229121</v>
      </c>
      <c r="I13" s="46">
        <v>-40614717</v>
      </c>
      <c r="J13" s="46">
        <v>-2827392</v>
      </c>
      <c r="K13" s="46">
        <v>-14202339</v>
      </c>
      <c r="L13" s="46">
        <v>-70367039</v>
      </c>
      <c r="M13" s="46">
        <v>-57152300</v>
      </c>
      <c r="N13" s="46">
        <v>-45982318</v>
      </c>
      <c r="O13" s="46">
        <v>-29807717</v>
      </c>
      <c r="P13" s="46">
        <v>-48640914</v>
      </c>
      <c r="Q13" s="46">
        <v>-45424821</v>
      </c>
      <c r="R13" s="46">
        <f t="shared" si="0"/>
        <v>-499337252</v>
      </c>
      <c r="S13" s="45" t="s">
        <v>8</v>
      </c>
      <c r="T13" s="29"/>
      <c r="W13" s="39"/>
    </row>
    <row r="14" spans="1:23">
      <c r="A14" s="19">
        <v>9</v>
      </c>
      <c r="B14" s="19">
        <v>8</v>
      </c>
      <c r="C14" s="42" t="s">
        <v>14</v>
      </c>
      <c r="D14" s="48">
        <v>565</v>
      </c>
      <c r="E14" s="39"/>
      <c r="F14" s="46">
        <v>16149001</v>
      </c>
      <c r="G14" s="46">
        <v>14150171</v>
      </c>
      <c r="H14" s="46">
        <v>12579764</v>
      </c>
      <c r="I14" s="46">
        <v>14941795</v>
      </c>
      <c r="J14" s="46">
        <v>10643051</v>
      </c>
      <c r="K14" s="46">
        <v>11954474</v>
      </c>
      <c r="L14" s="46">
        <v>12568110</v>
      </c>
      <c r="M14" s="46">
        <v>14430014</v>
      </c>
      <c r="N14" s="46">
        <v>13840750</v>
      </c>
      <c r="O14" s="46">
        <v>12823788</v>
      </c>
      <c r="P14" s="46">
        <v>13644913</v>
      </c>
      <c r="Q14" s="46">
        <v>14857591</v>
      </c>
      <c r="R14" s="46">
        <f t="shared" si="0"/>
        <v>162583422</v>
      </c>
      <c r="S14" s="45" t="s">
        <v>8</v>
      </c>
      <c r="T14" s="29"/>
      <c r="W14" s="39"/>
    </row>
    <row r="15" spans="1:23" s="51" customFormat="1">
      <c r="A15" s="19">
        <v>10</v>
      </c>
      <c r="B15" s="19">
        <v>10</v>
      </c>
      <c r="C15" s="52" t="s">
        <v>16</v>
      </c>
      <c r="D15" s="48">
        <v>40810005</v>
      </c>
      <c r="E15" s="49"/>
      <c r="F15" s="46">
        <v>73449</v>
      </c>
      <c r="G15" s="46">
        <v>69500</v>
      </c>
      <c r="H15" s="46">
        <v>69500</v>
      </c>
      <c r="I15" s="46">
        <v>111566</v>
      </c>
      <c r="J15" s="46">
        <v>69500</v>
      </c>
      <c r="K15" s="46">
        <v>69500</v>
      </c>
      <c r="L15" s="46">
        <v>-436646</v>
      </c>
      <c r="M15" s="46">
        <v>0</v>
      </c>
      <c r="N15" s="46">
        <v>0</v>
      </c>
      <c r="O15" s="46">
        <v>0</v>
      </c>
      <c r="P15" s="46">
        <v>0</v>
      </c>
      <c r="Q15" s="46">
        <v>0</v>
      </c>
      <c r="R15" s="46">
        <f t="shared" si="0"/>
        <v>26369</v>
      </c>
      <c r="S15" s="45" t="s">
        <v>8</v>
      </c>
      <c r="T15" s="50"/>
      <c r="W15" s="49"/>
    </row>
    <row r="16" spans="1:23">
      <c r="A16" s="19">
        <v>11</v>
      </c>
      <c r="C16" s="42" t="s">
        <v>17</v>
      </c>
      <c r="D16" s="43"/>
      <c r="E16" s="39"/>
      <c r="F16" s="53">
        <f t="shared" ref="F16:N16" si="1">SUM(F8:F15)</f>
        <v>83244624</v>
      </c>
      <c r="G16" s="53">
        <f t="shared" si="1"/>
        <v>93990295</v>
      </c>
      <c r="H16" s="53">
        <f t="shared" si="1"/>
        <v>82361740</v>
      </c>
      <c r="I16" s="53">
        <f t="shared" si="1"/>
        <v>68946713</v>
      </c>
      <c r="J16" s="53">
        <f t="shared" si="1"/>
        <v>69864872</v>
      </c>
      <c r="K16" s="53">
        <f t="shared" si="1"/>
        <v>75659071</v>
      </c>
      <c r="L16" s="53">
        <f t="shared" si="1"/>
        <v>50896201</v>
      </c>
      <c r="M16" s="53">
        <f t="shared" si="1"/>
        <v>57393223</v>
      </c>
      <c r="N16" s="53">
        <f t="shared" si="1"/>
        <v>41178879</v>
      </c>
      <c r="O16" s="53">
        <v>76661037</v>
      </c>
      <c r="P16" s="53">
        <f>SUM(P8:P15)-1</f>
        <v>90872951</v>
      </c>
      <c r="Q16" s="53">
        <f>SUM(Q8:Q15)</f>
        <v>101552943</v>
      </c>
      <c r="R16" s="53">
        <f>SUM(R8:R15)</f>
        <v>892622550</v>
      </c>
      <c r="S16" s="45"/>
      <c r="T16" s="29"/>
    </row>
    <row r="17" spans="1:20">
      <c r="A17" s="19">
        <v>12</v>
      </c>
      <c r="C17" s="42"/>
      <c r="D17" s="43"/>
      <c r="E17" s="39"/>
      <c r="F17" s="54"/>
      <c r="G17" s="54"/>
      <c r="H17" s="54"/>
      <c r="I17" s="54"/>
      <c r="J17" s="54"/>
      <c r="K17" s="54"/>
      <c r="L17" s="54"/>
      <c r="M17" s="54"/>
      <c r="N17" s="54"/>
      <c r="O17" s="54"/>
      <c r="P17" s="54"/>
      <c r="Q17" s="54"/>
      <c r="R17" s="46"/>
      <c r="S17" s="45"/>
      <c r="T17" s="29"/>
    </row>
    <row r="18" spans="1:20">
      <c r="A18" s="19">
        <v>13</v>
      </c>
      <c r="C18" s="55" t="s">
        <v>114</v>
      </c>
      <c r="D18" s="39"/>
      <c r="E18" s="39"/>
      <c r="F18" s="56"/>
      <c r="G18" s="56"/>
      <c r="H18" s="56"/>
      <c r="I18" s="56"/>
      <c r="J18" s="56"/>
      <c r="K18" s="56"/>
      <c r="L18" s="56"/>
      <c r="M18" s="56"/>
      <c r="N18" s="56"/>
      <c r="O18" s="57"/>
      <c r="P18" s="57"/>
      <c r="Q18" s="57"/>
      <c r="R18" s="57"/>
      <c r="S18" s="45"/>
      <c r="T18" s="29"/>
    </row>
    <row r="19" spans="1:20">
      <c r="A19" s="19">
        <v>14</v>
      </c>
      <c r="B19" s="19">
        <v>9</v>
      </c>
      <c r="C19" s="21" t="s">
        <v>18</v>
      </c>
      <c r="D19" s="58"/>
      <c r="E19" s="58"/>
      <c r="F19" s="59">
        <v>347745.6</v>
      </c>
      <c r="G19" s="59">
        <v>314092.79999999999</v>
      </c>
      <c r="H19" s="59">
        <v>347278.2</v>
      </c>
      <c r="I19" s="59">
        <v>336528</v>
      </c>
      <c r="J19" s="59">
        <v>347745.6</v>
      </c>
      <c r="K19" s="59">
        <v>336528</v>
      </c>
      <c r="L19" s="59">
        <v>347745.6</v>
      </c>
      <c r="M19" s="59">
        <v>347745.6</v>
      </c>
      <c r="N19" s="59">
        <v>336528</v>
      </c>
      <c r="O19" s="59">
        <v>347745.6</v>
      </c>
      <c r="P19" s="59">
        <v>336995.4</v>
      </c>
      <c r="Q19" s="59">
        <v>347745.6</v>
      </c>
      <c r="R19" s="44">
        <f>SUM(F19:Q19)</f>
        <v>4094424</v>
      </c>
      <c r="S19" s="60" t="s">
        <v>225</v>
      </c>
      <c r="T19" s="29" t="s">
        <v>19</v>
      </c>
    </row>
    <row r="20" spans="1:20" ht="18" customHeight="1" thickBot="1">
      <c r="A20" s="19">
        <v>16</v>
      </c>
      <c r="C20" s="55" t="s">
        <v>20</v>
      </c>
      <c r="D20" s="61"/>
      <c r="E20" s="58"/>
      <c r="F20" s="62">
        <f t="shared" ref="F20:N20" si="2">F16+F19</f>
        <v>83592369.599999994</v>
      </c>
      <c r="G20" s="62">
        <f t="shared" si="2"/>
        <v>94304387.799999997</v>
      </c>
      <c r="H20" s="62">
        <f t="shared" si="2"/>
        <v>82709018.200000003</v>
      </c>
      <c r="I20" s="62">
        <f t="shared" si="2"/>
        <v>69283241</v>
      </c>
      <c r="J20" s="62">
        <f t="shared" si="2"/>
        <v>70212617.599999994</v>
      </c>
      <c r="K20" s="62">
        <f t="shared" si="2"/>
        <v>75995599</v>
      </c>
      <c r="L20" s="62">
        <f t="shared" si="2"/>
        <v>51243946.600000001</v>
      </c>
      <c r="M20" s="62">
        <f t="shared" si="2"/>
        <v>57740968.600000001</v>
      </c>
      <c r="N20" s="62">
        <f t="shared" si="2"/>
        <v>41515407</v>
      </c>
      <c r="O20" s="62">
        <v>77008782.599999994</v>
      </c>
      <c r="P20" s="62">
        <f>P16+P19</f>
        <v>91209946.400000006</v>
      </c>
      <c r="Q20" s="62">
        <f>Q16+Q19</f>
        <v>101900688.59999999</v>
      </c>
      <c r="R20" s="62">
        <f>R16+R19</f>
        <v>896716974</v>
      </c>
      <c r="S20" s="41"/>
      <c r="T20" s="63" t="s">
        <v>21</v>
      </c>
    </row>
    <row r="21" spans="1:20" ht="16.5" customHeight="1">
      <c r="A21" s="19">
        <v>17</v>
      </c>
      <c r="C21" s="25"/>
      <c r="H21" s="64"/>
      <c r="I21" s="65"/>
      <c r="J21" s="66"/>
      <c r="K21" s="67"/>
      <c r="M21" s="68"/>
      <c r="N21" s="68"/>
      <c r="O21" s="68"/>
      <c r="P21" s="68"/>
      <c r="Q21" s="68"/>
      <c r="T21" s="29"/>
    </row>
    <row r="22" spans="1:20">
      <c r="A22" s="19">
        <v>18</v>
      </c>
      <c r="R22" s="69"/>
      <c r="S22" s="41"/>
      <c r="T22" s="29"/>
    </row>
    <row r="23" spans="1:20">
      <c r="A23" s="19">
        <v>19</v>
      </c>
      <c r="B23" s="19">
        <v>13</v>
      </c>
      <c r="C23" s="70" t="s">
        <v>355</v>
      </c>
      <c r="D23" s="58"/>
      <c r="E23" s="58"/>
      <c r="F23" s="71">
        <v>458906171.79498053</v>
      </c>
      <c r="G23" s="71"/>
      <c r="H23" s="71"/>
      <c r="I23" s="71"/>
      <c r="J23" s="71"/>
      <c r="K23" s="71"/>
      <c r="L23" s="71"/>
      <c r="M23" s="71"/>
      <c r="N23" s="71"/>
      <c r="O23" s="71"/>
      <c r="P23" s="71"/>
      <c r="Q23" s="71"/>
      <c r="R23" s="72">
        <f>SUM(F23:Q23)</f>
        <v>458906171.79498053</v>
      </c>
      <c r="S23" s="41" t="s">
        <v>22</v>
      </c>
      <c r="T23" s="29" t="s">
        <v>23</v>
      </c>
    </row>
    <row r="24" spans="1:20">
      <c r="A24" s="19">
        <v>20</v>
      </c>
      <c r="B24" s="19">
        <v>13</v>
      </c>
      <c r="C24" s="70" t="s">
        <v>354</v>
      </c>
      <c r="D24" s="58"/>
      <c r="E24" s="58"/>
      <c r="F24" s="71">
        <v>1647017828.4896917</v>
      </c>
      <c r="G24" s="71">
        <v>2026840290</v>
      </c>
      <c r="H24" s="71">
        <v>2000055933</v>
      </c>
      <c r="I24" s="71">
        <v>1861485759</v>
      </c>
      <c r="J24" s="71">
        <v>1503233889</v>
      </c>
      <c r="K24" s="71">
        <v>1421272776</v>
      </c>
      <c r="L24" s="71">
        <v>1489630442</v>
      </c>
      <c r="M24" s="71">
        <v>1650321694</v>
      </c>
      <c r="N24" s="71">
        <v>1454939325</v>
      </c>
      <c r="O24" s="71">
        <v>1658893356</v>
      </c>
      <c r="P24" s="71">
        <v>1928129246</v>
      </c>
      <c r="Q24" s="71">
        <f>2071734661+86780</f>
        <v>2071821441</v>
      </c>
      <c r="R24" s="72"/>
      <c r="S24" s="41" t="s">
        <v>22</v>
      </c>
      <c r="T24" s="29"/>
    </row>
    <row r="25" spans="1:20" s="51" customFormat="1" ht="14.25" customHeight="1">
      <c r="A25" s="19">
        <v>21</v>
      </c>
      <c r="B25" s="32" t="s">
        <v>116</v>
      </c>
      <c r="C25" s="70" t="s">
        <v>353</v>
      </c>
      <c r="D25" s="73"/>
      <c r="E25" s="73"/>
      <c r="F25" s="74">
        <f>-62808892*10/31</f>
        <v>-20260932.903225806</v>
      </c>
      <c r="G25" s="74"/>
      <c r="H25" s="74"/>
      <c r="I25" s="74"/>
      <c r="J25" s="74"/>
      <c r="K25" s="74"/>
      <c r="L25" s="74"/>
      <c r="M25" s="74"/>
      <c r="N25" s="71"/>
      <c r="O25" s="71"/>
      <c r="P25" s="71"/>
      <c r="Q25" s="71"/>
      <c r="R25" s="72">
        <f>SUM(F25:Q25)</f>
        <v>-20260932.903225806</v>
      </c>
      <c r="S25" s="75" t="s">
        <v>226</v>
      </c>
      <c r="T25" s="50"/>
    </row>
    <row r="26" spans="1:20" s="51" customFormat="1" ht="14.25" customHeight="1">
      <c r="A26" s="19">
        <v>22</v>
      </c>
      <c r="B26" s="32" t="s">
        <v>116</v>
      </c>
      <c r="C26" s="169" t="s">
        <v>352</v>
      </c>
      <c r="D26" s="73"/>
      <c r="E26" s="73"/>
      <c r="F26" s="74">
        <f>-62808892*21/31</f>
        <v>-42547959.096774191</v>
      </c>
      <c r="G26" s="74">
        <v>-59726696.828803301</v>
      </c>
      <c r="H26" s="74">
        <v>-59080873</v>
      </c>
      <c r="I26" s="74">
        <v>-57448564.293715902</v>
      </c>
      <c r="J26" s="74">
        <v>-53306307</v>
      </c>
      <c r="K26" s="74">
        <v>-60337942</v>
      </c>
      <c r="L26" s="74">
        <v>-59453364</v>
      </c>
      <c r="M26" s="74">
        <v>-77388969.810000002</v>
      </c>
      <c r="N26" s="74">
        <v>-58107573</v>
      </c>
      <c r="O26" s="74">
        <v>-58839625</v>
      </c>
      <c r="P26" s="74">
        <v>-51142738</v>
      </c>
      <c r="Q26" s="74">
        <v>-66295052</v>
      </c>
      <c r="R26" s="72"/>
      <c r="S26" s="75" t="s">
        <v>226</v>
      </c>
      <c r="T26" s="50"/>
    </row>
    <row r="27" spans="1:20" s="51" customFormat="1" ht="14.25" customHeight="1">
      <c r="A27" s="19">
        <v>23</v>
      </c>
      <c r="B27" s="32" t="s">
        <v>118</v>
      </c>
      <c r="C27" s="76" t="s">
        <v>227</v>
      </c>
      <c r="D27" s="21"/>
      <c r="E27" s="21"/>
      <c r="F27" s="18">
        <f>F23+F25+F24+F26</f>
        <v>2043115108.2846723</v>
      </c>
      <c r="G27" s="18">
        <f t="shared" ref="G27:Q27" si="3">G24+G26</f>
        <v>1967113593.1711967</v>
      </c>
      <c r="H27" s="18">
        <f t="shared" si="3"/>
        <v>1940975060</v>
      </c>
      <c r="I27" s="18">
        <f t="shared" si="3"/>
        <v>1804037194.706284</v>
      </c>
      <c r="J27" s="18">
        <f t="shared" si="3"/>
        <v>1449927582</v>
      </c>
      <c r="K27" s="18">
        <f t="shared" si="3"/>
        <v>1360934834</v>
      </c>
      <c r="L27" s="18">
        <f t="shared" si="3"/>
        <v>1430177078</v>
      </c>
      <c r="M27" s="18">
        <f t="shared" si="3"/>
        <v>1572932724.1900001</v>
      </c>
      <c r="N27" s="18">
        <f t="shared" si="3"/>
        <v>1396831752</v>
      </c>
      <c r="O27" s="18">
        <f t="shared" si="3"/>
        <v>1600053731</v>
      </c>
      <c r="P27" s="18">
        <f t="shared" si="3"/>
        <v>1876986508</v>
      </c>
      <c r="Q27" s="18">
        <f t="shared" si="3"/>
        <v>2005526389</v>
      </c>
      <c r="R27" s="77">
        <f>SUM(F27:Q27)</f>
        <v>20448611554.352154</v>
      </c>
      <c r="S27" s="45"/>
      <c r="T27" s="50"/>
    </row>
    <row r="28" spans="1:20" ht="19.5" customHeight="1">
      <c r="A28" s="19">
        <v>24</v>
      </c>
      <c r="C28" s="55" t="s">
        <v>24</v>
      </c>
      <c r="D28" s="78"/>
      <c r="E28" s="58"/>
      <c r="I28" s="51"/>
      <c r="N28" s="79"/>
      <c r="Q28" s="80"/>
      <c r="R28" s="79"/>
      <c r="S28" s="41"/>
      <c r="T28" s="29"/>
    </row>
    <row r="29" spans="1:20" ht="15">
      <c r="A29" s="19">
        <v>25</v>
      </c>
      <c r="B29" s="19">
        <v>14</v>
      </c>
      <c r="C29" s="81" t="s">
        <v>351</v>
      </c>
      <c r="D29" s="78">
        <v>3.8982999999999997E-2</v>
      </c>
      <c r="E29" s="39"/>
      <c r="F29" s="79">
        <f>(F23+F25)*$D$29</f>
        <v>17099707.347717274</v>
      </c>
      <c r="G29" s="79"/>
      <c r="H29" s="79"/>
      <c r="I29" s="79"/>
      <c r="J29" s="79"/>
      <c r="K29" s="79"/>
      <c r="L29" s="79"/>
      <c r="M29" s="79"/>
      <c r="N29" s="79"/>
      <c r="O29" s="79"/>
      <c r="P29" s="79"/>
      <c r="Q29" s="79"/>
      <c r="R29" s="79">
        <f>SUM(F29:Q29)</f>
        <v>17099707.347717274</v>
      </c>
      <c r="S29" s="41"/>
      <c r="T29" s="63"/>
    </row>
    <row r="30" spans="1:20" ht="15.75" customHeight="1">
      <c r="A30" s="19">
        <v>26</v>
      </c>
      <c r="B30" s="19">
        <v>14</v>
      </c>
      <c r="C30" s="81" t="s">
        <v>350</v>
      </c>
      <c r="D30" s="78">
        <v>4.6514E-2</v>
      </c>
      <c r="E30" s="39"/>
      <c r="F30" s="79">
        <f>(F24+F26)*$D$30</f>
        <v>74630311.504942164</v>
      </c>
      <c r="G30" s="83">
        <f>+G27*D30</f>
        <v>91498321.672765046</v>
      </c>
      <c r="H30" s="83">
        <f t="shared" ref="H30:Q30" si="4">+H27*$D$30</f>
        <v>90282513.940840006</v>
      </c>
      <c r="I30" s="83">
        <f t="shared" si="4"/>
        <v>83912986.074568093</v>
      </c>
      <c r="J30" s="83">
        <f t="shared" si="4"/>
        <v>67441931.549147993</v>
      </c>
      <c r="K30" s="83">
        <f t="shared" si="4"/>
        <v>63302522.868675999</v>
      </c>
      <c r="L30" s="83">
        <f t="shared" si="4"/>
        <v>66523256.606091999</v>
      </c>
      <c r="M30" s="83">
        <f t="shared" si="4"/>
        <v>73163392.732973665</v>
      </c>
      <c r="N30" s="83">
        <f t="shared" si="4"/>
        <v>64972232.112527996</v>
      </c>
      <c r="O30" s="83">
        <f t="shared" si="4"/>
        <v>74424899.243734002</v>
      </c>
      <c r="P30" s="83">
        <f t="shared" si="4"/>
        <v>87306150.433111995</v>
      </c>
      <c r="Q30" s="83">
        <f t="shared" si="4"/>
        <v>93285054.457946002</v>
      </c>
      <c r="R30" s="79">
        <f>SUM(F30:Q30)</f>
        <v>930743573.19732499</v>
      </c>
      <c r="S30" s="41"/>
      <c r="T30" s="63"/>
    </row>
    <row r="31" spans="1:20" ht="18.75" customHeight="1">
      <c r="A31" s="19">
        <v>27</v>
      </c>
      <c r="B31" s="19">
        <v>15</v>
      </c>
      <c r="C31" s="84" t="s">
        <v>96</v>
      </c>
      <c r="D31" s="85"/>
      <c r="E31" s="39"/>
      <c r="F31" s="86">
        <f t="shared" ref="F31:Q31" si="5">F29+F30</f>
        <v>91730018.852659434</v>
      </c>
      <c r="G31" s="86">
        <f t="shared" si="5"/>
        <v>91498321.672765046</v>
      </c>
      <c r="H31" s="86">
        <f t="shared" si="5"/>
        <v>90282513.940840006</v>
      </c>
      <c r="I31" s="86">
        <f t="shared" si="5"/>
        <v>83912986.074568093</v>
      </c>
      <c r="J31" s="86">
        <f t="shared" si="5"/>
        <v>67441931.549147993</v>
      </c>
      <c r="K31" s="86">
        <f t="shared" si="5"/>
        <v>63302522.868675999</v>
      </c>
      <c r="L31" s="86">
        <f t="shared" si="5"/>
        <v>66523256.606091999</v>
      </c>
      <c r="M31" s="86">
        <f t="shared" si="5"/>
        <v>73163392.732973665</v>
      </c>
      <c r="N31" s="86">
        <f t="shared" si="5"/>
        <v>64972232.112527996</v>
      </c>
      <c r="O31" s="86">
        <f t="shared" si="5"/>
        <v>74424899.243734002</v>
      </c>
      <c r="P31" s="86">
        <f t="shared" si="5"/>
        <v>87306150.433111995</v>
      </c>
      <c r="Q31" s="86">
        <f t="shared" si="5"/>
        <v>93285054.457946002</v>
      </c>
      <c r="R31" s="86">
        <f>SUM(R29:R30)</f>
        <v>947843280.54504228</v>
      </c>
      <c r="S31" s="41"/>
      <c r="T31" s="63"/>
    </row>
    <row r="32" spans="1:20" ht="20.25" customHeight="1">
      <c r="A32" s="19">
        <v>28</v>
      </c>
      <c r="C32" s="87"/>
      <c r="D32" s="78"/>
      <c r="E32" s="39"/>
      <c r="F32" s="79"/>
      <c r="G32" s="79"/>
      <c r="H32" s="64"/>
      <c r="I32" s="66"/>
      <c r="J32" s="66"/>
      <c r="K32" s="67"/>
      <c r="L32" s="79"/>
      <c r="M32" s="88"/>
      <c r="N32" s="88"/>
      <c r="O32" s="88"/>
      <c r="P32" s="88"/>
      <c r="Q32" s="88"/>
      <c r="R32" s="89"/>
      <c r="S32" s="41"/>
      <c r="T32" s="29"/>
    </row>
    <row r="33" spans="1:20" ht="17.45" customHeight="1" thickBot="1">
      <c r="A33" s="19">
        <v>29</v>
      </c>
      <c r="B33" s="19">
        <v>17</v>
      </c>
      <c r="C33" s="90" t="s">
        <v>120</v>
      </c>
      <c r="E33" s="39"/>
      <c r="F33" s="62">
        <f t="shared" ref="F33:R33" si="6">F20-F31</f>
        <v>-8137649.25265944</v>
      </c>
      <c r="G33" s="62">
        <f t="shared" si="6"/>
        <v>2806066.1272349507</v>
      </c>
      <c r="H33" s="62">
        <f t="shared" si="6"/>
        <v>-7573495.7408400029</v>
      </c>
      <c r="I33" s="62">
        <f t="shared" si="6"/>
        <v>-14629745.074568093</v>
      </c>
      <c r="J33" s="62">
        <f t="shared" si="6"/>
        <v>2770686.0508520007</v>
      </c>
      <c r="K33" s="62">
        <f t="shared" si="6"/>
        <v>12693076.131324001</v>
      </c>
      <c r="L33" s="62">
        <f t="shared" si="6"/>
        <v>-15279310.006091997</v>
      </c>
      <c r="M33" s="62">
        <f t="shared" si="6"/>
        <v>-15422424.132973664</v>
      </c>
      <c r="N33" s="62">
        <f t="shared" si="6"/>
        <v>-23456825.112527996</v>
      </c>
      <c r="O33" s="62">
        <f t="shared" si="6"/>
        <v>2583883.3562659919</v>
      </c>
      <c r="P33" s="62">
        <f t="shared" si="6"/>
        <v>3903795.9668880105</v>
      </c>
      <c r="Q33" s="62">
        <f t="shared" si="6"/>
        <v>8615634.1420539916</v>
      </c>
      <c r="R33" s="62">
        <f t="shared" si="6"/>
        <v>-51126306.545042276</v>
      </c>
      <c r="S33" s="41"/>
      <c r="T33" s="29"/>
    </row>
    <row r="34" spans="1:20" ht="15.75" customHeight="1">
      <c r="A34" s="19">
        <v>30</v>
      </c>
      <c r="C34" s="91" t="s">
        <v>25</v>
      </c>
      <c r="F34" s="92">
        <f t="shared" ref="F34:R34" si="7">+F33</f>
        <v>-8137649.25265944</v>
      </c>
      <c r="G34" s="92">
        <f t="shared" si="7"/>
        <v>2806066.1272349507</v>
      </c>
      <c r="H34" s="92">
        <f t="shared" si="7"/>
        <v>-7573495.7408400029</v>
      </c>
      <c r="I34" s="92">
        <f t="shared" si="7"/>
        <v>-14629745.074568093</v>
      </c>
      <c r="J34" s="92">
        <f t="shared" si="7"/>
        <v>2770686.0508520007</v>
      </c>
      <c r="K34" s="92">
        <f t="shared" si="7"/>
        <v>12693076.131324001</v>
      </c>
      <c r="L34" s="92">
        <f t="shared" si="7"/>
        <v>-15279310.006091997</v>
      </c>
      <c r="M34" s="92">
        <f t="shared" si="7"/>
        <v>-15422424.132973664</v>
      </c>
      <c r="N34" s="92">
        <f t="shared" si="7"/>
        <v>-23456825.112527996</v>
      </c>
      <c r="O34" s="92">
        <f t="shared" si="7"/>
        <v>2583883.3562659919</v>
      </c>
      <c r="P34" s="92">
        <f t="shared" si="7"/>
        <v>3903795.9668880105</v>
      </c>
      <c r="Q34" s="92">
        <f t="shared" si="7"/>
        <v>8615634.1420539916</v>
      </c>
      <c r="R34" s="92">
        <f t="shared" si="7"/>
        <v>-51126306.545042276</v>
      </c>
      <c r="S34" s="41"/>
      <c r="T34" s="63" t="s">
        <v>26</v>
      </c>
    </row>
    <row r="35" spans="1:20" ht="15">
      <c r="A35" s="19">
        <v>31</v>
      </c>
      <c r="H35" s="64"/>
      <c r="I35" s="66"/>
      <c r="J35" s="66"/>
      <c r="K35" s="67"/>
      <c r="M35" s="68"/>
      <c r="N35" s="68"/>
      <c r="O35" s="68"/>
      <c r="P35" s="68"/>
      <c r="Q35" s="68"/>
      <c r="T35" s="29"/>
    </row>
    <row r="36" spans="1:20" ht="15">
      <c r="A36" s="19">
        <v>32</v>
      </c>
      <c r="C36" s="50" t="s">
        <v>27</v>
      </c>
      <c r="D36" s="93"/>
      <c r="F36" s="44"/>
      <c r="G36" s="79"/>
      <c r="H36" s="44"/>
      <c r="I36" s="79"/>
      <c r="J36" s="79"/>
      <c r="K36" s="79"/>
      <c r="L36" s="79"/>
      <c r="M36" s="79"/>
      <c r="N36" s="79"/>
      <c r="O36" s="79"/>
      <c r="P36" s="79"/>
      <c r="Q36" s="79"/>
      <c r="R36" s="94"/>
      <c r="S36" s="41"/>
      <c r="T36" s="63"/>
    </row>
    <row r="37" spans="1:20" s="51" customFormat="1" ht="15">
      <c r="A37" s="19">
        <v>33</v>
      </c>
      <c r="B37" s="19"/>
      <c r="C37" s="81" t="s">
        <v>351</v>
      </c>
      <c r="D37" s="96">
        <v>3.7438E-4</v>
      </c>
      <c r="E37" s="96"/>
      <c r="F37" s="44">
        <f>F34*(1-$D$37)*10/31</f>
        <v>-2624065.3804942672</v>
      </c>
      <c r="G37" s="44"/>
      <c r="H37" s="44"/>
      <c r="I37" s="44"/>
      <c r="J37" s="44"/>
      <c r="K37" s="44"/>
      <c r="L37" s="44"/>
      <c r="M37" s="44"/>
      <c r="N37" s="44"/>
      <c r="O37" s="44"/>
      <c r="P37" s="44"/>
      <c r="Q37" s="44"/>
      <c r="R37" s="44">
        <f>SUM(F37:Q37)</f>
        <v>-2624065.3804942672</v>
      </c>
      <c r="S37" s="97"/>
      <c r="T37" s="63" t="s">
        <v>28</v>
      </c>
    </row>
    <row r="38" spans="1:20" s="51" customFormat="1" ht="15">
      <c r="A38" s="19"/>
      <c r="B38" s="19"/>
      <c r="C38" s="81" t="s">
        <v>350</v>
      </c>
      <c r="D38" s="96">
        <v>3.3098999999999997E-4</v>
      </c>
      <c r="E38" s="96"/>
      <c r="F38" s="44">
        <f>F34*(1-$D$38)*21/31</f>
        <v>-5510776.4907999793</v>
      </c>
      <c r="G38" s="44">
        <f t="shared" ref="G38:Q38" si="8">G34*(1-$D$38)</f>
        <v>2805137.347407497</v>
      </c>
      <c r="H38" s="44">
        <f t="shared" si="8"/>
        <v>-7570988.9894847423</v>
      </c>
      <c r="I38" s="44">
        <f t="shared" si="8"/>
        <v>-14624902.77524586</v>
      </c>
      <c r="J38" s="44">
        <f t="shared" si="8"/>
        <v>2769768.9814760289</v>
      </c>
      <c r="K38" s="44">
        <f t="shared" si="8"/>
        <v>12688874.850055294</v>
      </c>
      <c r="L38" s="44">
        <f t="shared" si="8"/>
        <v>-15274252.707273081</v>
      </c>
      <c r="M38" s="44">
        <f t="shared" si="8"/>
        <v>-15417319.464809891</v>
      </c>
      <c r="N38" s="44">
        <f t="shared" si="8"/>
        <v>-23449061.137984</v>
      </c>
      <c r="O38" s="44">
        <f t="shared" si="8"/>
        <v>2583028.1167139015</v>
      </c>
      <c r="P38" s="44">
        <f t="shared" si="8"/>
        <v>3902503.8494609301</v>
      </c>
      <c r="Q38" s="44">
        <f t="shared" si="8"/>
        <v>8612782.4533093125</v>
      </c>
      <c r="R38" s="44">
        <f>SUM(F38:Q38)</f>
        <v>-48485205.96717459</v>
      </c>
      <c r="S38" s="97"/>
      <c r="T38" s="63"/>
    </row>
    <row r="39" spans="1:20" s="51" customFormat="1" ht="17.25" customHeight="1">
      <c r="A39" s="19">
        <v>34</v>
      </c>
      <c r="B39" s="19"/>
      <c r="C39" s="80"/>
      <c r="D39" s="85"/>
      <c r="E39" s="96"/>
      <c r="F39" s="44"/>
      <c r="G39" s="44"/>
      <c r="H39" s="64"/>
      <c r="I39" s="66"/>
      <c r="J39" s="66"/>
      <c r="K39" s="67"/>
      <c r="L39" s="44"/>
      <c r="M39" s="68"/>
      <c r="N39" s="68"/>
      <c r="O39" s="44"/>
      <c r="P39" s="68"/>
      <c r="Q39" s="68"/>
      <c r="R39" s="44"/>
      <c r="S39" s="97"/>
      <c r="T39" s="63"/>
    </row>
    <row r="40" spans="1:20">
      <c r="A40" s="19">
        <v>35</v>
      </c>
      <c r="C40" s="29" t="s">
        <v>29</v>
      </c>
      <c r="D40" s="51"/>
      <c r="E40" s="39"/>
      <c r="F40" s="44">
        <f>+F37+F38</f>
        <v>-8134841.871294247</v>
      </c>
      <c r="G40" s="44">
        <f t="shared" ref="G40:Q40" si="9">+G38</f>
        <v>2805137.347407497</v>
      </c>
      <c r="H40" s="44">
        <f t="shared" si="9"/>
        <v>-7570988.9894847423</v>
      </c>
      <c r="I40" s="44">
        <f t="shared" si="9"/>
        <v>-14624902.77524586</v>
      </c>
      <c r="J40" s="44">
        <f t="shared" si="9"/>
        <v>2769768.9814760289</v>
      </c>
      <c r="K40" s="44">
        <f t="shared" si="9"/>
        <v>12688874.850055294</v>
      </c>
      <c r="L40" s="44">
        <f t="shared" si="9"/>
        <v>-15274252.707273081</v>
      </c>
      <c r="M40" s="44">
        <f t="shared" si="9"/>
        <v>-15417319.464809891</v>
      </c>
      <c r="N40" s="44">
        <f t="shared" si="9"/>
        <v>-23449061.137984</v>
      </c>
      <c r="O40" s="44">
        <f t="shared" si="9"/>
        <v>2583028.1167139015</v>
      </c>
      <c r="P40" s="44">
        <f t="shared" si="9"/>
        <v>3902503.8494609301</v>
      </c>
      <c r="Q40" s="44">
        <f t="shared" si="9"/>
        <v>8612782.4533093125</v>
      </c>
      <c r="R40" s="79">
        <f>+R37+R38</f>
        <v>-51109271.347668856</v>
      </c>
      <c r="S40" s="98"/>
      <c r="T40" s="29"/>
    </row>
    <row r="41" spans="1:20">
      <c r="A41" s="19">
        <v>36</v>
      </c>
      <c r="C41" s="29" t="s">
        <v>30</v>
      </c>
      <c r="E41" s="39"/>
      <c r="F41" s="44">
        <f t="shared" ref="F41:R41" si="10">-F40</f>
        <v>8134841.871294247</v>
      </c>
      <c r="G41" s="44">
        <f t="shared" si="10"/>
        <v>-2805137.347407497</v>
      </c>
      <c r="H41" s="44">
        <f t="shared" si="10"/>
        <v>7570988.9894847423</v>
      </c>
      <c r="I41" s="79">
        <f t="shared" si="10"/>
        <v>14624902.77524586</v>
      </c>
      <c r="J41" s="79">
        <f t="shared" si="10"/>
        <v>-2769768.9814760289</v>
      </c>
      <c r="K41" s="79">
        <f t="shared" si="10"/>
        <v>-12688874.850055294</v>
      </c>
      <c r="L41" s="79">
        <f t="shared" si="10"/>
        <v>15274252.707273081</v>
      </c>
      <c r="M41" s="79">
        <f t="shared" si="10"/>
        <v>15417319.464809891</v>
      </c>
      <c r="N41" s="79">
        <f t="shared" si="10"/>
        <v>23449061.137984</v>
      </c>
      <c r="O41" s="79">
        <f t="shared" si="10"/>
        <v>-2583028.1167139015</v>
      </c>
      <c r="P41" s="44">
        <f t="shared" si="10"/>
        <v>-3902503.8494609301</v>
      </c>
      <c r="Q41" s="79">
        <f t="shared" si="10"/>
        <v>-8612782.4533093125</v>
      </c>
      <c r="R41" s="79">
        <f t="shared" si="10"/>
        <v>51109271.347668856</v>
      </c>
      <c r="S41" s="98"/>
      <c r="T41" s="29"/>
    </row>
    <row r="42" spans="1:20">
      <c r="A42" s="19">
        <v>37</v>
      </c>
      <c r="C42" s="29"/>
      <c r="E42" s="39"/>
      <c r="F42" s="44"/>
      <c r="G42" s="44"/>
      <c r="H42" s="44"/>
      <c r="I42" s="79"/>
      <c r="J42" s="79"/>
      <c r="K42" s="79"/>
      <c r="L42" s="79"/>
      <c r="M42" s="79"/>
      <c r="N42" s="79"/>
      <c r="O42" s="68"/>
      <c r="P42" s="79"/>
      <c r="Q42" s="79"/>
      <c r="R42" s="79"/>
      <c r="S42" s="98"/>
      <c r="T42" s="29"/>
    </row>
    <row r="43" spans="1:20" ht="15">
      <c r="A43" s="19">
        <v>38</v>
      </c>
      <c r="C43" s="29" t="s">
        <v>31</v>
      </c>
      <c r="E43" s="39"/>
      <c r="F43" s="44">
        <f>+F40</f>
        <v>-8134841.871294247</v>
      </c>
      <c r="G43" s="44">
        <f t="shared" ref="G43:Q43" si="11">+F43+G40</f>
        <v>-5329704.5238867495</v>
      </c>
      <c r="H43" s="44">
        <f t="shared" si="11"/>
        <v>-12900693.513371492</v>
      </c>
      <c r="I43" s="79">
        <f t="shared" si="11"/>
        <v>-27525596.28861735</v>
      </c>
      <c r="J43" s="79">
        <f t="shared" si="11"/>
        <v>-24755827.307141323</v>
      </c>
      <c r="K43" s="79">
        <f t="shared" si="11"/>
        <v>-12066952.457086029</v>
      </c>
      <c r="L43" s="79">
        <f t="shared" si="11"/>
        <v>-27341205.164359108</v>
      </c>
      <c r="M43" s="79">
        <f t="shared" si="11"/>
        <v>-42758524.629169002</v>
      </c>
      <c r="N43" s="79">
        <f t="shared" si="11"/>
        <v>-66207585.767153002</v>
      </c>
      <c r="O43" s="79">
        <f t="shared" si="11"/>
        <v>-63624557.650439098</v>
      </c>
      <c r="P43" s="79">
        <f t="shared" si="11"/>
        <v>-59722053.800978169</v>
      </c>
      <c r="Q43" s="79">
        <f t="shared" si="11"/>
        <v>-51109271.347668856</v>
      </c>
      <c r="R43" s="79">
        <f>+R40</f>
        <v>-51109271.347668856</v>
      </c>
      <c r="S43" s="98"/>
      <c r="T43" s="63" t="s">
        <v>32</v>
      </c>
    </row>
    <row r="44" spans="1:20">
      <c r="A44" s="19">
        <v>39</v>
      </c>
      <c r="C44" s="29" t="s">
        <v>33</v>
      </c>
      <c r="E44" s="39"/>
      <c r="F44" s="44">
        <f>+F41</f>
        <v>8134841.871294247</v>
      </c>
      <c r="G44" s="44">
        <f t="shared" ref="G44:Q44" si="12">+F44+G41</f>
        <v>5329704.5238867495</v>
      </c>
      <c r="H44" s="79">
        <f t="shared" si="12"/>
        <v>12900693.513371492</v>
      </c>
      <c r="I44" s="79">
        <f t="shared" si="12"/>
        <v>27525596.28861735</v>
      </c>
      <c r="J44" s="79">
        <f t="shared" si="12"/>
        <v>24755827.307141323</v>
      </c>
      <c r="K44" s="79">
        <f t="shared" si="12"/>
        <v>12066952.457086029</v>
      </c>
      <c r="L44" s="79">
        <f t="shared" si="12"/>
        <v>27341205.164359108</v>
      </c>
      <c r="M44" s="79">
        <f t="shared" si="12"/>
        <v>42758524.629169002</v>
      </c>
      <c r="N44" s="79">
        <f t="shared" si="12"/>
        <v>66207585.767153002</v>
      </c>
      <c r="O44" s="79">
        <f t="shared" si="12"/>
        <v>63624557.650439098</v>
      </c>
      <c r="P44" s="79">
        <f t="shared" si="12"/>
        <v>59722053.800978169</v>
      </c>
      <c r="Q44" s="79">
        <f t="shared" si="12"/>
        <v>51109271.347668856</v>
      </c>
      <c r="R44" s="79">
        <f>+R41</f>
        <v>51109271.347668856</v>
      </c>
      <c r="S44" s="98"/>
    </row>
    <row r="45" spans="1:20" ht="15">
      <c r="C45" s="29"/>
      <c r="E45" s="39"/>
      <c r="F45" s="79"/>
      <c r="G45" s="79"/>
      <c r="H45" s="64"/>
      <c r="I45" s="66"/>
      <c r="J45" s="66"/>
      <c r="K45" s="67"/>
      <c r="L45" s="79"/>
      <c r="M45" s="68"/>
      <c r="N45" s="68"/>
      <c r="O45" s="68"/>
      <c r="P45" s="68"/>
      <c r="Q45" s="68"/>
      <c r="R45" s="79"/>
      <c r="S45" s="99"/>
    </row>
    <row r="46" spans="1:20" ht="12.4" customHeight="1">
      <c r="C46" s="100"/>
      <c r="D46" s="100"/>
      <c r="E46" s="100"/>
      <c r="F46" s="100"/>
      <c r="G46" s="100"/>
      <c r="H46" s="100"/>
      <c r="I46" s="100"/>
      <c r="J46" s="79"/>
      <c r="K46" s="101"/>
      <c r="L46" s="79"/>
      <c r="M46" s="79"/>
      <c r="N46" s="79"/>
      <c r="O46" s="79"/>
      <c r="P46" s="79"/>
      <c r="Q46" s="79"/>
      <c r="R46" s="79"/>
      <c r="S46" s="99"/>
    </row>
    <row r="47" spans="1:20" s="25" customFormat="1" ht="34.5" customHeight="1">
      <c r="A47" s="19"/>
      <c r="B47" s="19"/>
      <c r="C47" s="650" t="s">
        <v>101</v>
      </c>
      <c r="D47" s="650"/>
      <c r="E47" s="650"/>
      <c r="F47" s="650"/>
      <c r="G47" s="650"/>
      <c r="H47" s="650"/>
      <c r="I47" s="650"/>
      <c r="J47" s="650"/>
      <c r="K47" s="650"/>
      <c r="L47" s="79"/>
      <c r="M47" s="79"/>
      <c r="N47" s="79"/>
      <c r="O47" s="79"/>
      <c r="P47" s="79"/>
      <c r="Q47" s="79"/>
      <c r="R47" s="79"/>
    </row>
    <row r="48" spans="1:20" s="25" customFormat="1" ht="15" customHeight="1">
      <c r="A48" s="19"/>
      <c r="B48" s="19"/>
      <c r="E48" s="58"/>
      <c r="F48" s="79"/>
      <c r="G48" s="79"/>
      <c r="H48" s="79"/>
      <c r="I48" s="79"/>
      <c r="J48" s="79"/>
      <c r="K48" s="79"/>
      <c r="L48" s="79"/>
      <c r="M48" s="79"/>
      <c r="N48" s="79"/>
      <c r="O48" s="79"/>
      <c r="P48" s="79"/>
      <c r="Q48" s="79"/>
      <c r="R48" s="79"/>
    </row>
    <row r="49" spans="1:18" s="25" customFormat="1" ht="42.75" customHeight="1">
      <c r="A49" s="32"/>
      <c r="B49" s="32"/>
      <c r="C49" s="650" t="s">
        <v>122</v>
      </c>
      <c r="D49" s="650"/>
      <c r="E49" s="650"/>
      <c r="F49" s="650"/>
      <c r="G49" s="650"/>
      <c r="H49" s="650"/>
      <c r="I49" s="650"/>
      <c r="J49" s="650"/>
      <c r="K49" s="650"/>
      <c r="Q49" s="94"/>
      <c r="R49" s="94"/>
    </row>
    <row r="50" spans="1:18" ht="20.25" customHeight="1">
      <c r="A50" s="21"/>
      <c r="B50" s="21"/>
      <c r="C50" s="25" t="s">
        <v>349</v>
      </c>
      <c r="H50" s="102"/>
      <c r="I50" s="92"/>
      <c r="N50" s="103"/>
      <c r="O50" s="103"/>
      <c r="P50" s="103"/>
      <c r="Q50" s="104"/>
    </row>
    <row r="51" spans="1:18">
      <c r="A51" s="21"/>
      <c r="B51" s="21"/>
      <c r="H51" s="102"/>
      <c r="I51" s="92"/>
      <c r="Q51" s="92"/>
    </row>
    <row r="52" spans="1:18">
      <c r="A52" s="21"/>
      <c r="B52" s="21"/>
      <c r="C52" s="165" t="s">
        <v>348</v>
      </c>
      <c r="G52" s="105"/>
      <c r="H52" s="39"/>
      <c r="Q52" s="105"/>
    </row>
    <row r="53" spans="1:18">
      <c r="A53" s="21"/>
      <c r="B53" s="21"/>
      <c r="G53" s="105"/>
      <c r="H53" s="102"/>
    </row>
    <row r="54" spans="1:18">
      <c r="A54" s="21"/>
      <c r="B54" s="21"/>
      <c r="F54" s="92"/>
      <c r="H54" s="102"/>
    </row>
    <row r="55" spans="1:18">
      <c r="A55" s="21"/>
      <c r="B55" s="21"/>
      <c r="H55" s="102"/>
      <c r="K55" s="102"/>
    </row>
    <row r="56" spans="1:18">
      <c r="A56" s="21"/>
      <c r="B56" s="21"/>
      <c r="H56" s="102"/>
      <c r="K56" s="102"/>
    </row>
    <row r="57" spans="1:18">
      <c r="A57" s="21"/>
      <c r="B57" s="21"/>
      <c r="K57" s="102"/>
    </row>
    <row r="58" spans="1:18">
      <c r="A58" s="21"/>
      <c r="B58" s="21"/>
      <c r="K58" s="102"/>
    </row>
    <row r="59" spans="1:18">
      <c r="A59" s="21"/>
      <c r="B59" s="21"/>
    </row>
    <row r="60" spans="1:18">
      <c r="A60" s="21"/>
      <c r="B60" s="21"/>
      <c r="K60" s="106"/>
    </row>
    <row r="61" spans="1:18">
      <c r="A61" s="21"/>
      <c r="B61" s="21"/>
    </row>
    <row r="62" spans="1:18">
      <c r="A62" s="21"/>
      <c r="B62" s="21"/>
    </row>
    <row r="63" spans="1:18">
      <c r="A63" s="21"/>
      <c r="B63" s="21"/>
    </row>
    <row r="64" spans="1:18">
      <c r="A64" s="21"/>
      <c r="B64" s="21"/>
    </row>
    <row r="65" spans="1:2">
      <c r="A65" s="21"/>
      <c r="B65" s="21"/>
    </row>
    <row r="66" spans="1:2">
      <c r="A66" s="21"/>
      <c r="B66" s="21"/>
    </row>
    <row r="67" spans="1:2">
      <c r="A67" s="21"/>
      <c r="B67" s="21"/>
    </row>
    <row r="68" spans="1:2">
      <c r="A68" s="21"/>
      <c r="B68" s="21"/>
    </row>
    <row r="69" spans="1:2">
      <c r="A69" s="21"/>
      <c r="B69" s="21"/>
    </row>
    <row r="70" spans="1:2">
      <c r="A70" s="21"/>
      <c r="B70" s="21"/>
    </row>
    <row r="71" spans="1:2">
      <c r="A71" s="107"/>
      <c r="B71" s="107"/>
    </row>
    <row r="72" spans="1:2">
      <c r="A72" s="107"/>
      <c r="B72" s="107"/>
    </row>
    <row r="73" spans="1:2">
      <c r="A73" s="107"/>
      <c r="B73" s="107"/>
    </row>
    <row r="74" spans="1:2">
      <c r="A74" s="107"/>
      <c r="B74" s="107"/>
    </row>
    <row r="75" spans="1:2">
      <c r="A75" s="107"/>
      <c r="B75" s="107"/>
    </row>
    <row r="76" spans="1:2">
      <c r="A76" s="107"/>
      <c r="B76" s="107"/>
    </row>
    <row r="77" spans="1:2">
      <c r="A77" s="107"/>
      <c r="B77" s="107"/>
    </row>
    <row r="78" spans="1:2">
      <c r="A78" s="107"/>
      <c r="B78" s="107"/>
    </row>
    <row r="79" spans="1:2">
      <c r="A79" s="107"/>
      <c r="B79" s="107"/>
    </row>
    <row r="80" spans="1:2">
      <c r="A80" s="107"/>
      <c r="B80" s="107"/>
    </row>
    <row r="81" spans="1:2">
      <c r="A81" s="107"/>
      <c r="B81" s="107"/>
    </row>
    <row r="82" spans="1:2">
      <c r="A82" s="107"/>
      <c r="B82" s="107"/>
    </row>
    <row r="83" spans="1:2">
      <c r="A83" s="107"/>
      <c r="B83" s="107"/>
    </row>
    <row r="84" spans="1:2">
      <c r="A84" s="107"/>
      <c r="B84" s="107"/>
    </row>
    <row r="85" spans="1:2">
      <c r="A85" s="107"/>
      <c r="B85" s="107"/>
    </row>
    <row r="86" spans="1:2">
      <c r="A86" s="107"/>
      <c r="B86" s="107"/>
    </row>
    <row r="87" spans="1:2">
      <c r="A87" s="107"/>
      <c r="B87" s="107"/>
    </row>
    <row r="88" spans="1:2">
      <c r="A88" s="107"/>
      <c r="B88" s="107"/>
    </row>
    <row r="89" spans="1:2">
      <c r="A89" s="107"/>
      <c r="B89" s="107"/>
    </row>
    <row r="90" spans="1:2">
      <c r="A90" s="107"/>
      <c r="B90" s="107"/>
    </row>
    <row r="91" spans="1:2">
      <c r="A91" s="107"/>
      <c r="B91" s="107"/>
    </row>
    <row r="92" spans="1:2">
      <c r="A92" s="107"/>
      <c r="B92" s="107"/>
    </row>
    <row r="93" spans="1:2">
      <c r="A93" s="107"/>
      <c r="B93" s="107"/>
    </row>
    <row r="94" spans="1:2">
      <c r="A94" s="107"/>
      <c r="B94" s="107"/>
    </row>
    <row r="95" spans="1:2">
      <c r="A95" s="107"/>
      <c r="B95" s="107"/>
    </row>
    <row r="96" spans="1:2">
      <c r="A96" s="107"/>
      <c r="B96" s="107"/>
    </row>
    <row r="97" spans="1:2">
      <c r="A97" s="107"/>
      <c r="B97" s="107"/>
    </row>
    <row r="98" spans="1:2">
      <c r="A98" s="107"/>
      <c r="B98" s="107"/>
    </row>
    <row r="99" spans="1:2">
      <c r="A99" s="107"/>
      <c r="B99" s="107"/>
    </row>
    <row r="100" spans="1:2">
      <c r="A100" s="107"/>
      <c r="B100" s="107"/>
    </row>
    <row r="101" spans="1:2">
      <c r="A101" s="107"/>
      <c r="B101" s="107"/>
    </row>
    <row r="102" spans="1:2">
      <c r="A102" s="107"/>
      <c r="B102" s="107"/>
    </row>
    <row r="103" spans="1:2">
      <c r="A103" s="107"/>
      <c r="B103" s="107"/>
    </row>
    <row r="104" spans="1:2">
      <c r="A104" s="107"/>
      <c r="B104" s="107"/>
    </row>
    <row r="105" spans="1:2">
      <c r="A105" s="107"/>
      <c r="B105" s="107"/>
    </row>
    <row r="106" spans="1:2">
      <c r="A106" s="107"/>
      <c r="B106" s="107"/>
    </row>
    <row r="107" spans="1:2">
      <c r="A107" s="107"/>
      <c r="B107" s="107"/>
    </row>
    <row r="108" spans="1:2">
      <c r="A108" s="107"/>
      <c r="B108" s="107"/>
    </row>
    <row r="109" spans="1:2">
      <c r="A109" s="107"/>
      <c r="B109" s="107"/>
    </row>
    <row r="110" spans="1:2">
      <c r="A110" s="107"/>
      <c r="B110" s="107"/>
    </row>
    <row r="111" spans="1:2">
      <c r="A111" s="107"/>
      <c r="B111" s="107"/>
    </row>
    <row r="112" spans="1:2">
      <c r="A112" s="107"/>
      <c r="B112" s="107"/>
    </row>
    <row r="113" spans="1:2">
      <c r="A113" s="107"/>
      <c r="B113" s="107"/>
    </row>
    <row r="114" spans="1:2">
      <c r="A114" s="107"/>
      <c r="B114" s="107"/>
    </row>
    <row r="115" spans="1:2">
      <c r="A115" s="107"/>
      <c r="B115" s="107"/>
    </row>
    <row r="116" spans="1:2">
      <c r="A116" s="107"/>
      <c r="B116" s="107"/>
    </row>
    <row r="117" spans="1:2">
      <c r="A117" s="107"/>
      <c r="B117" s="107"/>
    </row>
    <row r="118" spans="1:2">
      <c r="A118" s="107"/>
      <c r="B118" s="107"/>
    </row>
    <row r="119" spans="1:2">
      <c r="A119" s="107"/>
      <c r="B119" s="107"/>
    </row>
    <row r="120" spans="1:2">
      <c r="A120" s="107"/>
      <c r="B120" s="107"/>
    </row>
    <row r="121" spans="1:2">
      <c r="A121" s="107"/>
      <c r="B121" s="107"/>
    </row>
    <row r="122" spans="1:2">
      <c r="A122" s="107"/>
      <c r="B122" s="107"/>
    </row>
    <row r="123" spans="1:2">
      <c r="A123" s="107"/>
      <c r="B123" s="107"/>
    </row>
    <row r="124" spans="1:2">
      <c r="A124" s="107"/>
      <c r="B124" s="107"/>
    </row>
    <row r="125" spans="1:2">
      <c r="A125" s="107"/>
      <c r="B125" s="107"/>
    </row>
    <row r="126" spans="1:2">
      <c r="A126" s="107"/>
      <c r="B126" s="107"/>
    </row>
    <row r="127" spans="1:2">
      <c r="A127" s="107"/>
      <c r="B127" s="107"/>
    </row>
    <row r="128" spans="1:2">
      <c r="A128" s="107"/>
      <c r="B128" s="107"/>
    </row>
    <row r="129" spans="1:2">
      <c r="A129" s="107"/>
      <c r="B129" s="107"/>
    </row>
    <row r="130" spans="1:2">
      <c r="A130" s="107"/>
      <c r="B130" s="107"/>
    </row>
    <row r="131" spans="1:2">
      <c r="A131" s="107"/>
      <c r="B131" s="107"/>
    </row>
    <row r="132" spans="1:2">
      <c r="A132" s="107"/>
      <c r="B132" s="107"/>
    </row>
    <row r="133" spans="1:2">
      <c r="A133" s="107"/>
      <c r="B133" s="107"/>
    </row>
    <row r="134" spans="1:2">
      <c r="A134" s="107"/>
      <c r="B134" s="107"/>
    </row>
    <row r="135" spans="1:2">
      <c r="A135" s="107"/>
      <c r="B135" s="107"/>
    </row>
    <row r="136" spans="1:2">
      <c r="A136" s="107"/>
      <c r="B136" s="107"/>
    </row>
    <row r="137" spans="1:2">
      <c r="A137" s="107"/>
      <c r="B137" s="107"/>
    </row>
    <row r="138" spans="1:2">
      <c r="A138" s="107"/>
      <c r="B138" s="107"/>
    </row>
    <row r="139" spans="1:2">
      <c r="A139" s="107"/>
      <c r="B139" s="107"/>
    </row>
    <row r="140" spans="1:2">
      <c r="A140" s="107"/>
      <c r="B140" s="107"/>
    </row>
    <row r="141" spans="1:2">
      <c r="A141" s="107"/>
      <c r="B141" s="107"/>
    </row>
    <row r="142" spans="1:2">
      <c r="A142" s="107"/>
      <c r="B142" s="107"/>
    </row>
    <row r="143" spans="1:2">
      <c r="A143" s="107"/>
      <c r="B143" s="107"/>
    </row>
    <row r="144" spans="1:2">
      <c r="A144" s="107"/>
      <c r="B144" s="107"/>
    </row>
    <row r="145" spans="1:2">
      <c r="A145" s="107"/>
      <c r="B145" s="107"/>
    </row>
    <row r="146" spans="1:2">
      <c r="A146" s="107"/>
      <c r="B146" s="107"/>
    </row>
    <row r="147" spans="1:2">
      <c r="A147" s="107"/>
      <c r="B147" s="107"/>
    </row>
    <row r="148" spans="1:2">
      <c r="A148" s="107"/>
      <c r="B148" s="107"/>
    </row>
    <row r="149" spans="1:2">
      <c r="A149" s="107"/>
      <c r="B149" s="107"/>
    </row>
    <row r="150" spans="1:2">
      <c r="A150" s="107"/>
      <c r="B150" s="107"/>
    </row>
    <row r="151" spans="1:2">
      <c r="A151" s="107"/>
      <c r="B151" s="107"/>
    </row>
    <row r="152" spans="1:2">
      <c r="A152" s="107"/>
      <c r="B152" s="107"/>
    </row>
    <row r="153" spans="1:2">
      <c r="A153" s="107"/>
      <c r="B153" s="107"/>
    </row>
    <row r="154" spans="1:2">
      <c r="A154" s="107"/>
      <c r="B154" s="107"/>
    </row>
    <row r="155" spans="1:2">
      <c r="A155" s="107"/>
      <c r="B155" s="107"/>
    </row>
    <row r="156" spans="1:2">
      <c r="A156" s="107"/>
      <c r="B156" s="107"/>
    </row>
    <row r="157" spans="1:2">
      <c r="A157" s="107"/>
      <c r="B157" s="107"/>
    </row>
    <row r="158" spans="1:2">
      <c r="A158" s="107"/>
      <c r="B158" s="107"/>
    </row>
    <row r="159" spans="1:2">
      <c r="A159" s="107"/>
      <c r="B159" s="107"/>
    </row>
    <row r="160" spans="1:2">
      <c r="A160" s="107"/>
      <c r="B160" s="107"/>
    </row>
    <row r="161" spans="1:2">
      <c r="A161" s="107"/>
      <c r="B161" s="107"/>
    </row>
    <row r="162" spans="1:2">
      <c r="A162" s="107"/>
      <c r="B162" s="107"/>
    </row>
    <row r="163" spans="1:2">
      <c r="A163" s="107"/>
      <c r="B163" s="107"/>
    </row>
    <row r="164" spans="1:2">
      <c r="A164" s="107"/>
      <c r="B164" s="107"/>
    </row>
    <row r="165" spans="1:2">
      <c r="A165" s="107"/>
      <c r="B165" s="107"/>
    </row>
    <row r="166" spans="1:2">
      <c r="A166" s="107"/>
      <c r="B166" s="107"/>
    </row>
    <row r="167" spans="1:2">
      <c r="A167" s="107"/>
      <c r="B167" s="107"/>
    </row>
    <row r="168" spans="1:2">
      <c r="A168" s="107"/>
      <c r="B168" s="107"/>
    </row>
    <row r="169" spans="1:2">
      <c r="A169" s="107"/>
      <c r="B169" s="107"/>
    </row>
    <row r="170" spans="1:2">
      <c r="A170" s="107"/>
      <c r="B170" s="107"/>
    </row>
    <row r="171" spans="1:2">
      <c r="A171" s="107"/>
      <c r="B171" s="107"/>
    </row>
    <row r="172" spans="1:2">
      <c r="A172" s="107"/>
      <c r="B172" s="107"/>
    </row>
    <row r="173" spans="1:2">
      <c r="A173" s="107"/>
      <c r="B173" s="107"/>
    </row>
    <row r="174" spans="1:2">
      <c r="A174" s="107"/>
      <c r="B174" s="107"/>
    </row>
    <row r="175" spans="1:2">
      <c r="A175" s="107"/>
      <c r="B175" s="107"/>
    </row>
    <row r="176" spans="1:2">
      <c r="A176" s="107"/>
      <c r="B176" s="107"/>
    </row>
    <row r="177" spans="1:2">
      <c r="A177" s="107"/>
      <c r="B177" s="107"/>
    </row>
    <row r="178" spans="1:2">
      <c r="A178" s="107"/>
      <c r="B178" s="107"/>
    </row>
    <row r="179" spans="1:2">
      <c r="A179" s="107"/>
      <c r="B179" s="107"/>
    </row>
    <row r="180" spans="1:2">
      <c r="A180" s="107"/>
      <c r="B180" s="107"/>
    </row>
    <row r="181" spans="1:2">
      <c r="A181" s="107"/>
      <c r="B181" s="107"/>
    </row>
    <row r="182" spans="1:2">
      <c r="A182" s="107"/>
      <c r="B182" s="107"/>
    </row>
    <row r="183" spans="1:2">
      <c r="A183" s="107"/>
      <c r="B183" s="107"/>
    </row>
    <row r="184" spans="1:2">
      <c r="A184" s="107"/>
      <c r="B184" s="107"/>
    </row>
    <row r="185" spans="1:2">
      <c r="A185" s="107"/>
      <c r="B185" s="107"/>
    </row>
    <row r="186" spans="1:2">
      <c r="A186" s="107"/>
      <c r="B186" s="107"/>
    </row>
    <row r="187" spans="1:2">
      <c r="A187" s="107"/>
      <c r="B187" s="107"/>
    </row>
    <row r="188" spans="1:2">
      <c r="A188" s="107"/>
      <c r="B188" s="107"/>
    </row>
    <row r="189" spans="1:2">
      <c r="A189" s="107"/>
      <c r="B189" s="107"/>
    </row>
    <row r="190" spans="1:2">
      <c r="A190" s="107"/>
      <c r="B190" s="107"/>
    </row>
    <row r="191" spans="1:2">
      <c r="A191" s="107"/>
      <c r="B191" s="107"/>
    </row>
    <row r="192" spans="1:2">
      <c r="A192" s="107"/>
      <c r="B192" s="107"/>
    </row>
    <row r="193" spans="1:2">
      <c r="A193" s="107"/>
      <c r="B193" s="107"/>
    </row>
    <row r="194" spans="1:2">
      <c r="A194" s="107"/>
      <c r="B194" s="107"/>
    </row>
    <row r="195" spans="1:2">
      <c r="A195" s="107"/>
      <c r="B195" s="107"/>
    </row>
    <row r="196" spans="1:2">
      <c r="A196" s="107"/>
      <c r="B196" s="107"/>
    </row>
    <row r="197" spans="1:2">
      <c r="A197" s="107"/>
      <c r="B197" s="107"/>
    </row>
    <row r="198" spans="1:2">
      <c r="A198" s="107"/>
      <c r="B198" s="107"/>
    </row>
    <row r="199" spans="1:2">
      <c r="A199" s="107"/>
      <c r="B199" s="107"/>
    </row>
    <row r="200" spans="1:2">
      <c r="A200" s="107"/>
      <c r="B200" s="107"/>
    </row>
    <row r="201" spans="1:2">
      <c r="A201" s="107"/>
      <c r="B201" s="107"/>
    </row>
    <row r="202" spans="1:2">
      <c r="A202" s="107"/>
      <c r="B202" s="107"/>
    </row>
    <row r="203" spans="1:2">
      <c r="A203" s="107"/>
      <c r="B203" s="107"/>
    </row>
    <row r="204" spans="1:2">
      <c r="A204" s="107"/>
      <c r="B204" s="107"/>
    </row>
    <row r="205" spans="1:2">
      <c r="A205" s="107"/>
      <c r="B205" s="107"/>
    </row>
    <row r="206" spans="1:2">
      <c r="A206" s="107"/>
      <c r="B206" s="107"/>
    </row>
    <row r="207" spans="1:2">
      <c r="A207" s="107"/>
      <c r="B207" s="107"/>
    </row>
    <row r="208" spans="1:2">
      <c r="A208" s="107"/>
      <c r="B208" s="107"/>
    </row>
    <row r="209" spans="1:2">
      <c r="A209" s="107"/>
      <c r="B209" s="107"/>
    </row>
    <row r="210" spans="1:2">
      <c r="A210" s="107"/>
      <c r="B210" s="107"/>
    </row>
    <row r="211" spans="1:2">
      <c r="A211" s="107"/>
      <c r="B211" s="107"/>
    </row>
    <row r="212" spans="1:2">
      <c r="A212" s="107"/>
      <c r="B212" s="107"/>
    </row>
    <row r="213" spans="1:2">
      <c r="A213" s="107"/>
      <c r="B213" s="107"/>
    </row>
    <row r="214" spans="1:2">
      <c r="A214" s="107"/>
      <c r="B214" s="107"/>
    </row>
    <row r="215" spans="1:2">
      <c r="A215" s="107"/>
      <c r="B215" s="107"/>
    </row>
    <row r="216" spans="1:2">
      <c r="A216" s="107"/>
      <c r="B216" s="107"/>
    </row>
    <row r="217" spans="1:2">
      <c r="A217" s="107"/>
      <c r="B217" s="107"/>
    </row>
    <row r="218" spans="1:2">
      <c r="A218" s="107"/>
      <c r="B218" s="107"/>
    </row>
    <row r="219" spans="1:2">
      <c r="A219" s="107"/>
      <c r="B219" s="107"/>
    </row>
    <row r="220" spans="1:2">
      <c r="A220" s="107"/>
      <c r="B220" s="107"/>
    </row>
    <row r="221" spans="1:2">
      <c r="A221" s="107"/>
      <c r="B221" s="107"/>
    </row>
    <row r="222" spans="1:2">
      <c r="A222" s="107"/>
      <c r="B222" s="107"/>
    </row>
    <row r="223" spans="1:2">
      <c r="A223" s="107"/>
      <c r="B223" s="107"/>
    </row>
    <row r="224" spans="1:2">
      <c r="A224" s="107"/>
      <c r="B224" s="107"/>
    </row>
    <row r="225" spans="1:2">
      <c r="A225" s="107"/>
      <c r="B225" s="107"/>
    </row>
    <row r="226" spans="1:2">
      <c r="A226" s="107"/>
      <c r="B226" s="107"/>
    </row>
    <row r="227" spans="1:2">
      <c r="A227" s="107"/>
      <c r="B227" s="107"/>
    </row>
    <row r="228" spans="1:2">
      <c r="A228" s="107"/>
      <c r="B228" s="107"/>
    </row>
    <row r="229" spans="1:2">
      <c r="A229" s="107"/>
      <c r="B229" s="107"/>
    </row>
    <row r="230" spans="1:2">
      <c r="A230" s="107"/>
      <c r="B230" s="107"/>
    </row>
    <row r="231" spans="1:2">
      <c r="A231" s="107"/>
      <c r="B231" s="107"/>
    </row>
    <row r="232" spans="1:2">
      <c r="A232" s="107"/>
      <c r="B232" s="107"/>
    </row>
    <row r="233" spans="1:2">
      <c r="A233" s="107"/>
      <c r="B233" s="107"/>
    </row>
    <row r="234" spans="1:2">
      <c r="A234" s="107"/>
      <c r="B234" s="107"/>
    </row>
    <row r="235" spans="1:2">
      <c r="A235" s="107"/>
      <c r="B235" s="107"/>
    </row>
    <row r="236" spans="1:2">
      <c r="A236" s="107"/>
      <c r="B236" s="107"/>
    </row>
    <row r="237" spans="1:2">
      <c r="A237" s="107"/>
      <c r="B237" s="107"/>
    </row>
    <row r="238" spans="1:2">
      <c r="A238" s="107"/>
      <c r="B238" s="107"/>
    </row>
    <row r="239" spans="1:2">
      <c r="A239" s="107"/>
      <c r="B239" s="107"/>
    </row>
    <row r="240" spans="1:2">
      <c r="A240" s="107"/>
      <c r="B240" s="107"/>
    </row>
    <row r="241" spans="1:2">
      <c r="A241" s="107"/>
      <c r="B241" s="107"/>
    </row>
    <row r="242" spans="1:2">
      <c r="A242" s="107"/>
      <c r="B242" s="107"/>
    </row>
    <row r="243" spans="1:2">
      <c r="A243" s="107"/>
      <c r="B243" s="107"/>
    </row>
    <row r="244" spans="1:2">
      <c r="A244" s="107"/>
      <c r="B244" s="107"/>
    </row>
    <row r="245" spans="1:2">
      <c r="A245" s="107"/>
      <c r="B245" s="107"/>
    </row>
    <row r="246" spans="1:2">
      <c r="A246" s="107"/>
      <c r="B246" s="107"/>
    </row>
    <row r="247" spans="1:2">
      <c r="A247" s="107"/>
      <c r="B247" s="107"/>
    </row>
    <row r="248" spans="1:2">
      <c r="A248" s="107"/>
      <c r="B248" s="107"/>
    </row>
    <row r="249" spans="1:2">
      <c r="A249" s="107"/>
      <c r="B249" s="107"/>
    </row>
    <row r="250" spans="1:2">
      <c r="A250" s="107"/>
      <c r="B250" s="107"/>
    </row>
    <row r="251" spans="1:2">
      <c r="A251" s="107"/>
      <c r="B251" s="107"/>
    </row>
    <row r="252" spans="1:2">
      <c r="A252" s="107"/>
      <c r="B252" s="107"/>
    </row>
    <row r="253" spans="1:2">
      <c r="A253" s="107"/>
      <c r="B253" s="107"/>
    </row>
    <row r="254" spans="1:2">
      <c r="A254" s="107"/>
      <c r="B254" s="107"/>
    </row>
    <row r="255" spans="1:2">
      <c r="A255" s="107"/>
      <c r="B255" s="107"/>
    </row>
    <row r="256" spans="1:2">
      <c r="A256" s="107"/>
      <c r="B256" s="107"/>
    </row>
    <row r="257" spans="1:2">
      <c r="A257" s="107"/>
      <c r="B257" s="107"/>
    </row>
    <row r="258" spans="1:2">
      <c r="A258" s="107"/>
      <c r="B258" s="107"/>
    </row>
    <row r="259" spans="1:2">
      <c r="A259" s="107"/>
      <c r="B259" s="107"/>
    </row>
    <row r="260" spans="1:2">
      <c r="A260" s="107"/>
      <c r="B260" s="107"/>
    </row>
    <row r="261" spans="1:2">
      <c r="A261" s="107"/>
      <c r="B261" s="107"/>
    </row>
    <row r="262" spans="1:2">
      <c r="A262" s="107"/>
      <c r="B262" s="107"/>
    </row>
    <row r="263" spans="1:2">
      <c r="A263" s="107"/>
      <c r="B263" s="107"/>
    </row>
    <row r="264" spans="1:2">
      <c r="A264" s="107"/>
      <c r="B264" s="107"/>
    </row>
    <row r="265" spans="1:2">
      <c r="A265" s="107"/>
      <c r="B265" s="107"/>
    </row>
    <row r="266" spans="1:2">
      <c r="A266" s="107"/>
      <c r="B266" s="107"/>
    </row>
    <row r="267" spans="1:2">
      <c r="A267" s="107"/>
      <c r="B267" s="107"/>
    </row>
    <row r="268" spans="1:2">
      <c r="A268" s="107"/>
      <c r="B268" s="107"/>
    </row>
    <row r="269" spans="1:2">
      <c r="A269" s="107"/>
      <c r="B269" s="107"/>
    </row>
    <row r="270" spans="1:2">
      <c r="A270" s="107"/>
      <c r="B270" s="107"/>
    </row>
    <row r="271" spans="1:2">
      <c r="A271" s="107"/>
      <c r="B271" s="107"/>
    </row>
    <row r="272" spans="1:2">
      <c r="A272" s="107"/>
      <c r="B272" s="107"/>
    </row>
    <row r="273" spans="1:2">
      <c r="A273" s="107"/>
      <c r="B273" s="107"/>
    </row>
    <row r="274" spans="1:2">
      <c r="A274" s="107"/>
      <c r="B274" s="107"/>
    </row>
    <row r="275" spans="1:2">
      <c r="A275" s="107"/>
      <c r="B275" s="107"/>
    </row>
    <row r="276" spans="1:2">
      <c r="A276" s="107"/>
      <c r="B276" s="107"/>
    </row>
    <row r="277" spans="1:2">
      <c r="A277" s="107"/>
      <c r="B277" s="107"/>
    </row>
    <row r="278" spans="1:2">
      <c r="A278" s="107"/>
      <c r="B278" s="107"/>
    </row>
    <row r="279" spans="1:2">
      <c r="A279" s="107"/>
      <c r="B279" s="107"/>
    </row>
    <row r="280" spans="1:2">
      <c r="A280" s="107"/>
      <c r="B280" s="107"/>
    </row>
    <row r="281" spans="1:2">
      <c r="A281" s="107"/>
      <c r="B281" s="107"/>
    </row>
    <row r="282" spans="1:2">
      <c r="A282" s="107"/>
      <c r="B282" s="107"/>
    </row>
    <row r="283" spans="1:2">
      <c r="A283" s="107"/>
      <c r="B283" s="107"/>
    </row>
    <row r="284" spans="1:2">
      <c r="A284" s="107"/>
      <c r="B284" s="107"/>
    </row>
    <row r="285" spans="1:2">
      <c r="A285" s="107"/>
      <c r="B285" s="107"/>
    </row>
    <row r="286" spans="1:2">
      <c r="A286" s="107"/>
      <c r="B286" s="107"/>
    </row>
    <row r="287" spans="1:2">
      <c r="A287" s="107"/>
      <c r="B287" s="107"/>
    </row>
    <row r="288" spans="1:2">
      <c r="A288" s="107"/>
      <c r="B288" s="107"/>
    </row>
    <row r="289" spans="1:2">
      <c r="A289" s="107"/>
      <c r="B289" s="107"/>
    </row>
    <row r="290" spans="1:2">
      <c r="A290" s="107"/>
      <c r="B290" s="107"/>
    </row>
    <row r="291" spans="1:2">
      <c r="A291" s="107"/>
      <c r="B291" s="107"/>
    </row>
    <row r="292" spans="1:2">
      <c r="A292" s="107"/>
      <c r="B292" s="107"/>
    </row>
    <row r="293" spans="1:2">
      <c r="A293" s="107"/>
      <c r="B293" s="107"/>
    </row>
    <row r="294" spans="1:2">
      <c r="A294" s="107"/>
      <c r="B294" s="107"/>
    </row>
    <row r="295" spans="1:2">
      <c r="A295" s="107"/>
      <c r="B295" s="107"/>
    </row>
    <row r="296" spans="1:2">
      <c r="A296" s="107"/>
      <c r="B296" s="107"/>
    </row>
    <row r="297" spans="1:2">
      <c r="A297" s="107"/>
      <c r="B297" s="107"/>
    </row>
    <row r="298" spans="1:2">
      <c r="A298" s="107"/>
      <c r="B298" s="107"/>
    </row>
    <row r="299" spans="1:2">
      <c r="A299" s="107"/>
      <c r="B299" s="107"/>
    </row>
    <row r="300" spans="1:2">
      <c r="A300" s="107"/>
      <c r="B300" s="107"/>
    </row>
    <row r="301" spans="1:2">
      <c r="A301" s="107"/>
      <c r="B301" s="107"/>
    </row>
    <row r="302" spans="1:2">
      <c r="A302" s="107"/>
      <c r="B302" s="107"/>
    </row>
    <row r="303" spans="1:2">
      <c r="A303" s="107"/>
      <c r="B303" s="107"/>
    </row>
    <row r="304" spans="1:2">
      <c r="A304" s="107"/>
      <c r="B304" s="107"/>
    </row>
    <row r="305" spans="1:2">
      <c r="A305" s="107"/>
      <c r="B305" s="107"/>
    </row>
    <row r="306" spans="1:2">
      <c r="A306" s="107"/>
      <c r="B306" s="107"/>
    </row>
    <row r="307" spans="1:2">
      <c r="A307" s="107"/>
      <c r="B307" s="107"/>
    </row>
    <row r="308" spans="1:2">
      <c r="A308" s="107"/>
      <c r="B308" s="107"/>
    </row>
    <row r="309" spans="1:2">
      <c r="A309" s="107"/>
      <c r="B309" s="107"/>
    </row>
    <row r="310" spans="1:2">
      <c r="A310" s="107"/>
      <c r="B310" s="107"/>
    </row>
    <row r="311" spans="1:2">
      <c r="A311" s="107"/>
      <c r="B311" s="107"/>
    </row>
    <row r="312" spans="1:2">
      <c r="A312" s="107"/>
      <c r="B312" s="107"/>
    </row>
    <row r="313" spans="1:2">
      <c r="A313" s="107"/>
      <c r="B313" s="107"/>
    </row>
    <row r="314" spans="1:2">
      <c r="A314" s="107"/>
      <c r="B314" s="107"/>
    </row>
    <row r="315" spans="1:2">
      <c r="A315" s="107"/>
      <c r="B315" s="107"/>
    </row>
    <row r="316" spans="1:2">
      <c r="A316" s="107"/>
      <c r="B316" s="107"/>
    </row>
    <row r="317" spans="1:2">
      <c r="A317" s="107"/>
      <c r="B317" s="107"/>
    </row>
    <row r="318" spans="1:2">
      <c r="A318" s="107"/>
      <c r="B318" s="107"/>
    </row>
    <row r="319" spans="1:2">
      <c r="A319" s="107"/>
      <c r="B319" s="107"/>
    </row>
    <row r="320" spans="1:2">
      <c r="A320" s="107"/>
      <c r="B320" s="107"/>
    </row>
    <row r="321" spans="1:2">
      <c r="A321" s="107"/>
      <c r="B321" s="107"/>
    </row>
    <row r="322" spans="1:2">
      <c r="A322" s="107"/>
      <c r="B322" s="107"/>
    </row>
    <row r="323" spans="1:2">
      <c r="A323" s="107"/>
      <c r="B323" s="107"/>
    </row>
    <row r="324" spans="1:2">
      <c r="A324" s="107"/>
      <c r="B324" s="107"/>
    </row>
    <row r="325" spans="1:2">
      <c r="A325" s="107"/>
      <c r="B325" s="107"/>
    </row>
    <row r="326" spans="1:2">
      <c r="A326" s="107"/>
      <c r="B326" s="107"/>
    </row>
    <row r="327" spans="1:2">
      <c r="A327" s="107"/>
      <c r="B327" s="107"/>
    </row>
    <row r="328" spans="1:2">
      <c r="A328" s="107"/>
      <c r="B328" s="107"/>
    </row>
    <row r="329" spans="1:2">
      <c r="A329" s="107"/>
      <c r="B329" s="107"/>
    </row>
    <row r="330" spans="1:2">
      <c r="A330" s="107"/>
      <c r="B330" s="107"/>
    </row>
    <row r="331" spans="1:2">
      <c r="A331" s="107"/>
      <c r="B331" s="107"/>
    </row>
    <row r="332" spans="1:2">
      <c r="A332" s="107"/>
      <c r="B332" s="107"/>
    </row>
    <row r="333" spans="1:2">
      <c r="A333" s="107"/>
      <c r="B333" s="107"/>
    </row>
    <row r="334" spans="1:2">
      <c r="A334" s="107"/>
      <c r="B334" s="107"/>
    </row>
    <row r="335" spans="1:2">
      <c r="A335" s="107"/>
      <c r="B335" s="107"/>
    </row>
    <row r="336" spans="1:2">
      <c r="A336" s="107"/>
      <c r="B336" s="107"/>
    </row>
    <row r="337" spans="1:2">
      <c r="A337" s="107"/>
      <c r="B337" s="107"/>
    </row>
    <row r="338" spans="1:2">
      <c r="A338" s="107"/>
      <c r="B338" s="107"/>
    </row>
    <row r="339" spans="1:2">
      <c r="A339" s="107"/>
      <c r="B339" s="107"/>
    </row>
    <row r="340" spans="1:2">
      <c r="A340" s="107"/>
      <c r="B340" s="107"/>
    </row>
    <row r="341" spans="1:2">
      <c r="A341" s="107"/>
      <c r="B341" s="107"/>
    </row>
    <row r="342" spans="1:2">
      <c r="A342" s="107"/>
      <c r="B342" s="107"/>
    </row>
    <row r="343" spans="1:2">
      <c r="A343" s="107"/>
      <c r="B343" s="107"/>
    </row>
    <row r="344" spans="1:2">
      <c r="A344" s="107"/>
      <c r="B344" s="107"/>
    </row>
    <row r="345" spans="1:2">
      <c r="A345" s="107"/>
      <c r="B345" s="107"/>
    </row>
    <row r="346" spans="1:2">
      <c r="A346" s="107"/>
      <c r="B346" s="107"/>
    </row>
    <row r="347" spans="1:2">
      <c r="A347" s="107"/>
      <c r="B347" s="107"/>
    </row>
    <row r="348" spans="1:2">
      <c r="A348" s="107"/>
      <c r="B348" s="107"/>
    </row>
    <row r="349" spans="1:2">
      <c r="A349" s="107"/>
      <c r="B349" s="107"/>
    </row>
    <row r="350" spans="1:2">
      <c r="A350" s="107"/>
      <c r="B350" s="107"/>
    </row>
    <row r="351" spans="1:2">
      <c r="A351" s="107"/>
      <c r="B351" s="107"/>
    </row>
    <row r="352" spans="1:2">
      <c r="A352" s="107"/>
      <c r="B352" s="107"/>
    </row>
    <row r="353" spans="1:2">
      <c r="A353" s="107"/>
      <c r="B353" s="107"/>
    </row>
    <row r="354" spans="1:2">
      <c r="A354" s="107"/>
      <c r="B354" s="107"/>
    </row>
    <row r="355" spans="1:2">
      <c r="A355" s="107"/>
      <c r="B355" s="107"/>
    </row>
    <row r="356" spans="1:2">
      <c r="A356" s="107"/>
      <c r="B356" s="107"/>
    </row>
    <row r="357" spans="1:2">
      <c r="A357" s="107"/>
      <c r="B357" s="107"/>
    </row>
    <row r="358" spans="1:2">
      <c r="A358" s="107"/>
      <c r="B358" s="107"/>
    </row>
    <row r="359" spans="1:2">
      <c r="A359" s="107"/>
      <c r="B359" s="107"/>
    </row>
    <row r="360" spans="1:2">
      <c r="A360" s="107"/>
      <c r="B360" s="107"/>
    </row>
    <row r="361" spans="1:2">
      <c r="A361" s="107"/>
      <c r="B361" s="107"/>
    </row>
    <row r="362" spans="1:2">
      <c r="A362" s="107"/>
      <c r="B362" s="107"/>
    </row>
    <row r="363" spans="1:2">
      <c r="A363" s="107"/>
      <c r="B363" s="107"/>
    </row>
    <row r="364" spans="1:2">
      <c r="A364" s="107"/>
      <c r="B364" s="107"/>
    </row>
    <row r="365" spans="1:2">
      <c r="A365" s="107"/>
      <c r="B365" s="107"/>
    </row>
    <row r="366" spans="1:2">
      <c r="A366" s="107"/>
      <c r="B366" s="107"/>
    </row>
    <row r="367" spans="1:2">
      <c r="A367" s="107"/>
      <c r="B367" s="107"/>
    </row>
    <row r="368" spans="1:2">
      <c r="A368" s="107"/>
      <c r="B368" s="107"/>
    </row>
    <row r="369" spans="1:2">
      <c r="A369" s="107"/>
      <c r="B369" s="107"/>
    </row>
    <row r="370" spans="1:2">
      <c r="A370" s="107"/>
      <c r="B370" s="107"/>
    </row>
    <row r="371" spans="1:2">
      <c r="A371" s="107"/>
      <c r="B371" s="107"/>
    </row>
    <row r="372" spans="1:2">
      <c r="A372" s="107"/>
      <c r="B372" s="107"/>
    </row>
    <row r="373" spans="1:2">
      <c r="A373" s="107"/>
      <c r="B373" s="107"/>
    </row>
    <row r="374" spans="1:2">
      <c r="A374" s="107"/>
      <c r="B374" s="107"/>
    </row>
    <row r="375" spans="1:2">
      <c r="A375" s="107"/>
      <c r="B375" s="107"/>
    </row>
    <row r="376" spans="1:2">
      <c r="A376" s="107"/>
      <c r="B376" s="107"/>
    </row>
    <row r="377" spans="1:2">
      <c r="A377" s="107"/>
      <c r="B377" s="107"/>
    </row>
    <row r="378" spans="1:2">
      <c r="A378" s="107"/>
      <c r="B378" s="107"/>
    </row>
    <row r="379" spans="1:2">
      <c r="A379" s="107"/>
      <c r="B379" s="107"/>
    </row>
    <row r="380" spans="1:2">
      <c r="A380" s="107"/>
      <c r="B380" s="107"/>
    </row>
    <row r="381" spans="1:2">
      <c r="A381" s="107"/>
      <c r="B381" s="107"/>
    </row>
    <row r="382" spans="1:2">
      <c r="A382" s="107"/>
      <c r="B382" s="107"/>
    </row>
    <row r="383" spans="1:2">
      <c r="A383" s="107"/>
      <c r="B383" s="107"/>
    </row>
    <row r="384" spans="1:2">
      <c r="A384" s="107"/>
      <c r="B384" s="107"/>
    </row>
    <row r="385" spans="1:2">
      <c r="A385" s="107"/>
      <c r="B385" s="107"/>
    </row>
    <row r="386" spans="1:2">
      <c r="A386" s="107"/>
      <c r="B386" s="107"/>
    </row>
    <row r="387" spans="1:2">
      <c r="A387" s="107"/>
      <c r="B387" s="107"/>
    </row>
    <row r="388" spans="1:2">
      <c r="A388" s="107"/>
      <c r="B388" s="107"/>
    </row>
    <row r="389" spans="1:2">
      <c r="A389" s="107"/>
      <c r="B389" s="107"/>
    </row>
    <row r="390" spans="1:2">
      <c r="A390" s="107"/>
      <c r="B390" s="107"/>
    </row>
    <row r="391" spans="1:2">
      <c r="A391" s="107"/>
      <c r="B391" s="107"/>
    </row>
    <row r="392" spans="1:2">
      <c r="A392" s="107"/>
      <c r="B392" s="107"/>
    </row>
    <row r="393" spans="1:2">
      <c r="A393" s="107"/>
      <c r="B393" s="107"/>
    </row>
    <row r="394" spans="1:2">
      <c r="A394" s="107"/>
      <c r="B394" s="107"/>
    </row>
    <row r="395" spans="1:2">
      <c r="A395" s="107"/>
      <c r="B395" s="107"/>
    </row>
    <row r="396" spans="1:2">
      <c r="A396" s="107"/>
      <c r="B396" s="107"/>
    </row>
    <row r="397" spans="1:2">
      <c r="A397" s="107"/>
      <c r="B397" s="107"/>
    </row>
    <row r="398" spans="1:2">
      <c r="A398" s="107"/>
      <c r="B398" s="107"/>
    </row>
    <row r="399" spans="1:2">
      <c r="A399" s="107"/>
      <c r="B399" s="107"/>
    </row>
    <row r="400" spans="1:2">
      <c r="A400" s="107"/>
      <c r="B400" s="107"/>
    </row>
    <row r="401" spans="1:2">
      <c r="A401" s="107"/>
      <c r="B401" s="107"/>
    </row>
    <row r="402" spans="1:2">
      <c r="A402" s="107"/>
      <c r="B402" s="107"/>
    </row>
    <row r="403" spans="1:2">
      <c r="A403" s="107"/>
      <c r="B403" s="107"/>
    </row>
    <row r="404" spans="1:2">
      <c r="A404" s="107"/>
      <c r="B404" s="107"/>
    </row>
    <row r="405" spans="1:2">
      <c r="A405" s="107"/>
      <c r="B405" s="107"/>
    </row>
    <row r="406" spans="1:2">
      <c r="A406" s="107"/>
      <c r="B406" s="107"/>
    </row>
    <row r="407" spans="1:2">
      <c r="A407" s="107"/>
      <c r="B407" s="107"/>
    </row>
    <row r="408" spans="1:2">
      <c r="A408" s="107"/>
      <c r="B408" s="107"/>
    </row>
    <row r="409" spans="1:2">
      <c r="A409" s="107"/>
      <c r="B409" s="107"/>
    </row>
    <row r="410" spans="1:2">
      <c r="A410" s="107"/>
      <c r="B410" s="107"/>
    </row>
    <row r="411" spans="1:2">
      <c r="A411" s="107"/>
      <c r="B411" s="107"/>
    </row>
    <row r="412" spans="1:2">
      <c r="A412" s="107"/>
      <c r="B412" s="107"/>
    </row>
    <row r="413" spans="1:2">
      <c r="A413" s="107"/>
      <c r="B413" s="107"/>
    </row>
    <row r="414" spans="1:2">
      <c r="A414" s="107"/>
      <c r="B414" s="107"/>
    </row>
    <row r="415" spans="1:2">
      <c r="A415" s="107"/>
      <c r="B415" s="107"/>
    </row>
    <row r="416" spans="1:2">
      <c r="A416" s="107"/>
      <c r="B416" s="107"/>
    </row>
    <row r="417" spans="1:2">
      <c r="A417" s="107"/>
      <c r="B417" s="107"/>
    </row>
    <row r="418" spans="1:2">
      <c r="A418" s="107"/>
      <c r="B418" s="107"/>
    </row>
    <row r="419" spans="1:2">
      <c r="A419" s="107"/>
      <c r="B419" s="107"/>
    </row>
    <row r="420" spans="1:2">
      <c r="A420" s="107"/>
      <c r="B420" s="107"/>
    </row>
    <row r="421" spans="1:2">
      <c r="A421" s="107"/>
      <c r="B421" s="107"/>
    </row>
    <row r="422" spans="1:2">
      <c r="A422" s="107"/>
      <c r="B422" s="107"/>
    </row>
    <row r="423" spans="1:2">
      <c r="A423" s="107"/>
      <c r="B423" s="107"/>
    </row>
    <row r="424" spans="1:2">
      <c r="A424" s="107"/>
      <c r="B424" s="107"/>
    </row>
    <row r="425" spans="1:2">
      <c r="A425" s="107"/>
      <c r="B425" s="107"/>
    </row>
    <row r="426" spans="1:2">
      <c r="A426" s="107"/>
      <c r="B426" s="107"/>
    </row>
    <row r="427" spans="1:2">
      <c r="A427" s="107"/>
      <c r="B427" s="107"/>
    </row>
    <row r="428" spans="1:2">
      <c r="A428" s="107"/>
      <c r="B428" s="107"/>
    </row>
    <row r="429" spans="1:2">
      <c r="A429" s="107"/>
      <c r="B429" s="107"/>
    </row>
    <row r="430" spans="1:2">
      <c r="A430" s="107"/>
      <c r="B430" s="107"/>
    </row>
    <row r="431" spans="1:2">
      <c r="A431" s="107"/>
      <c r="B431" s="107"/>
    </row>
    <row r="432" spans="1:2">
      <c r="A432" s="107"/>
      <c r="B432" s="107"/>
    </row>
    <row r="433" spans="1:2">
      <c r="A433" s="107"/>
      <c r="B433" s="107"/>
    </row>
    <row r="434" spans="1:2">
      <c r="A434" s="107"/>
      <c r="B434" s="107"/>
    </row>
    <row r="435" spans="1:2">
      <c r="A435" s="107"/>
      <c r="B435" s="107"/>
    </row>
    <row r="436" spans="1:2">
      <c r="A436" s="107"/>
      <c r="B436" s="107"/>
    </row>
    <row r="437" spans="1:2">
      <c r="A437" s="107"/>
      <c r="B437" s="107"/>
    </row>
    <row r="438" spans="1:2">
      <c r="A438" s="107"/>
      <c r="B438" s="107"/>
    </row>
    <row r="439" spans="1:2">
      <c r="A439" s="107"/>
      <c r="B439" s="107"/>
    </row>
    <row r="440" spans="1:2">
      <c r="A440" s="107"/>
      <c r="B440" s="107"/>
    </row>
    <row r="441" spans="1:2">
      <c r="A441" s="107"/>
      <c r="B441" s="107"/>
    </row>
    <row r="442" spans="1:2">
      <c r="A442" s="107"/>
      <c r="B442" s="107"/>
    </row>
    <row r="443" spans="1:2">
      <c r="A443" s="107"/>
      <c r="B443" s="107"/>
    </row>
    <row r="444" spans="1:2">
      <c r="A444" s="107"/>
      <c r="B444" s="107"/>
    </row>
    <row r="445" spans="1:2">
      <c r="A445" s="107"/>
      <c r="B445" s="107"/>
    </row>
    <row r="446" spans="1:2">
      <c r="A446" s="107"/>
      <c r="B446" s="107"/>
    </row>
    <row r="447" spans="1:2">
      <c r="A447" s="107"/>
      <c r="B447" s="107"/>
    </row>
    <row r="448" spans="1:2">
      <c r="A448" s="107"/>
      <c r="B448" s="107"/>
    </row>
    <row r="449" spans="1:2">
      <c r="A449" s="107"/>
      <c r="B449" s="107"/>
    </row>
    <row r="450" spans="1:2">
      <c r="A450" s="107"/>
      <c r="B450" s="107"/>
    </row>
    <row r="451" spans="1:2">
      <c r="A451" s="107"/>
      <c r="B451" s="107"/>
    </row>
    <row r="452" spans="1:2">
      <c r="A452" s="107"/>
      <c r="B452" s="107"/>
    </row>
    <row r="453" spans="1:2">
      <c r="A453" s="107"/>
      <c r="B453" s="107"/>
    </row>
    <row r="454" spans="1:2">
      <c r="A454" s="107"/>
      <c r="B454" s="107"/>
    </row>
    <row r="455" spans="1:2">
      <c r="A455" s="107"/>
      <c r="B455" s="107"/>
    </row>
    <row r="456" spans="1:2">
      <c r="A456" s="107"/>
      <c r="B456" s="107"/>
    </row>
    <row r="457" spans="1:2">
      <c r="A457" s="107"/>
      <c r="B457" s="107"/>
    </row>
    <row r="458" spans="1:2">
      <c r="A458" s="107"/>
      <c r="B458" s="107"/>
    </row>
    <row r="459" spans="1:2">
      <c r="A459" s="107"/>
      <c r="B459" s="107"/>
    </row>
    <row r="460" spans="1:2">
      <c r="A460" s="107"/>
      <c r="B460" s="107"/>
    </row>
    <row r="461" spans="1:2">
      <c r="A461" s="107"/>
      <c r="B461" s="107"/>
    </row>
    <row r="462" spans="1:2">
      <c r="A462" s="107"/>
      <c r="B462" s="107"/>
    </row>
    <row r="463" spans="1:2">
      <c r="A463" s="107"/>
      <c r="B463" s="107"/>
    </row>
    <row r="464" spans="1:2">
      <c r="A464" s="107"/>
      <c r="B464" s="107"/>
    </row>
    <row r="465" spans="1:2">
      <c r="A465" s="107"/>
      <c r="B465" s="107"/>
    </row>
    <row r="466" spans="1:2">
      <c r="A466" s="107"/>
      <c r="B466" s="107"/>
    </row>
    <row r="467" spans="1:2">
      <c r="A467" s="107"/>
      <c r="B467" s="107"/>
    </row>
    <row r="468" spans="1:2">
      <c r="A468" s="107"/>
      <c r="B468" s="107"/>
    </row>
    <row r="469" spans="1:2">
      <c r="A469" s="107"/>
      <c r="B469" s="107"/>
    </row>
    <row r="470" spans="1:2">
      <c r="A470" s="107"/>
      <c r="B470" s="107"/>
    </row>
    <row r="471" spans="1:2">
      <c r="A471" s="107"/>
      <c r="B471" s="107"/>
    </row>
    <row r="472" spans="1:2">
      <c r="A472" s="107"/>
      <c r="B472" s="107"/>
    </row>
    <row r="473" spans="1:2">
      <c r="A473" s="107"/>
      <c r="B473" s="107"/>
    </row>
    <row r="474" spans="1:2">
      <c r="A474" s="107"/>
      <c r="B474" s="107"/>
    </row>
    <row r="475" spans="1:2">
      <c r="A475" s="107"/>
      <c r="B475" s="107"/>
    </row>
    <row r="476" spans="1:2">
      <c r="A476" s="107"/>
      <c r="B476" s="107"/>
    </row>
    <row r="477" spans="1:2">
      <c r="A477" s="107"/>
      <c r="B477" s="107"/>
    </row>
    <row r="478" spans="1:2">
      <c r="A478" s="107"/>
      <c r="B478" s="107"/>
    </row>
    <row r="479" spans="1:2">
      <c r="A479" s="107"/>
      <c r="B479" s="107"/>
    </row>
    <row r="480" spans="1:2">
      <c r="A480" s="107"/>
      <c r="B480" s="107"/>
    </row>
    <row r="481" spans="1:2">
      <c r="A481" s="107"/>
      <c r="B481" s="107"/>
    </row>
    <row r="482" spans="1:2">
      <c r="A482" s="107"/>
      <c r="B482" s="107"/>
    </row>
    <row r="483" spans="1:2">
      <c r="A483" s="107"/>
      <c r="B483" s="107"/>
    </row>
    <row r="484" spans="1:2">
      <c r="A484" s="107"/>
      <c r="B484" s="107"/>
    </row>
    <row r="485" spans="1:2">
      <c r="A485" s="107"/>
      <c r="B485" s="107"/>
    </row>
    <row r="486" spans="1:2">
      <c r="A486" s="107"/>
      <c r="B486" s="107"/>
    </row>
    <row r="487" spans="1:2">
      <c r="A487" s="107"/>
      <c r="B487" s="107"/>
    </row>
    <row r="488" spans="1:2">
      <c r="A488" s="107"/>
      <c r="B488" s="107"/>
    </row>
    <row r="489" spans="1:2">
      <c r="A489" s="107"/>
      <c r="B489" s="107"/>
    </row>
    <row r="490" spans="1:2">
      <c r="A490" s="107"/>
      <c r="B490" s="107"/>
    </row>
    <row r="491" spans="1:2">
      <c r="A491" s="107"/>
      <c r="B491" s="107"/>
    </row>
    <row r="492" spans="1:2">
      <c r="A492" s="107"/>
      <c r="B492" s="107"/>
    </row>
    <row r="493" spans="1:2">
      <c r="A493" s="107"/>
      <c r="B493" s="107"/>
    </row>
    <row r="494" spans="1:2">
      <c r="A494" s="107"/>
      <c r="B494" s="107"/>
    </row>
    <row r="495" spans="1:2">
      <c r="A495" s="107"/>
      <c r="B495" s="107"/>
    </row>
    <row r="496" spans="1:2">
      <c r="A496" s="107"/>
      <c r="B496" s="107"/>
    </row>
    <row r="497" spans="1:2">
      <c r="A497" s="107"/>
      <c r="B497" s="107"/>
    </row>
    <row r="498" spans="1:2">
      <c r="A498" s="107"/>
      <c r="B498" s="107"/>
    </row>
    <row r="499" spans="1:2">
      <c r="A499" s="107"/>
      <c r="B499" s="107"/>
    </row>
    <row r="500" spans="1:2">
      <c r="A500" s="107"/>
      <c r="B500" s="107"/>
    </row>
    <row r="501" spans="1:2">
      <c r="A501" s="107"/>
      <c r="B501" s="107"/>
    </row>
    <row r="502" spans="1:2">
      <c r="A502" s="107"/>
      <c r="B502" s="107"/>
    </row>
    <row r="503" spans="1:2">
      <c r="A503" s="107"/>
      <c r="B503" s="107"/>
    </row>
    <row r="504" spans="1:2">
      <c r="A504" s="107"/>
      <c r="B504" s="107"/>
    </row>
    <row r="505" spans="1:2">
      <c r="A505" s="107"/>
      <c r="B505" s="107"/>
    </row>
    <row r="506" spans="1:2">
      <c r="A506" s="107"/>
      <c r="B506" s="107"/>
    </row>
    <row r="507" spans="1:2">
      <c r="A507" s="107"/>
      <c r="B507" s="107"/>
    </row>
    <row r="508" spans="1:2">
      <c r="A508" s="107"/>
      <c r="B508" s="107"/>
    </row>
    <row r="509" spans="1:2">
      <c r="A509" s="107"/>
      <c r="B509" s="107"/>
    </row>
    <row r="510" spans="1:2">
      <c r="A510" s="107"/>
      <c r="B510" s="107"/>
    </row>
    <row r="511" spans="1:2">
      <c r="A511" s="107"/>
      <c r="B511" s="107"/>
    </row>
    <row r="512" spans="1:2">
      <c r="A512" s="107"/>
      <c r="B512" s="107"/>
    </row>
    <row r="513" spans="1:2">
      <c r="A513" s="107"/>
      <c r="B513" s="107"/>
    </row>
    <row r="514" spans="1:2">
      <c r="A514" s="107"/>
      <c r="B514" s="107"/>
    </row>
    <row r="515" spans="1:2">
      <c r="A515" s="107"/>
      <c r="B515" s="107"/>
    </row>
    <row r="516" spans="1:2">
      <c r="A516" s="107"/>
      <c r="B516" s="107"/>
    </row>
    <row r="517" spans="1:2">
      <c r="A517" s="107"/>
      <c r="B517" s="107"/>
    </row>
    <row r="518" spans="1:2">
      <c r="A518" s="107"/>
      <c r="B518" s="107"/>
    </row>
    <row r="519" spans="1:2">
      <c r="A519" s="107"/>
      <c r="B519" s="107"/>
    </row>
    <row r="520" spans="1:2">
      <c r="A520" s="107"/>
      <c r="B520" s="107"/>
    </row>
    <row r="521" spans="1:2">
      <c r="A521" s="107"/>
      <c r="B521" s="107"/>
    </row>
    <row r="522" spans="1:2">
      <c r="A522" s="107"/>
      <c r="B522" s="107"/>
    </row>
    <row r="523" spans="1:2">
      <c r="A523" s="107"/>
      <c r="B523" s="107"/>
    </row>
    <row r="524" spans="1:2">
      <c r="A524" s="107"/>
      <c r="B524" s="107"/>
    </row>
    <row r="525" spans="1:2">
      <c r="A525" s="107"/>
      <c r="B525" s="107"/>
    </row>
    <row r="526" spans="1:2">
      <c r="A526" s="107"/>
      <c r="B526" s="107"/>
    </row>
    <row r="527" spans="1:2">
      <c r="A527" s="107"/>
      <c r="B527" s="107"/>
    </row>
    <row r="528" spans="1:2">
      <c r="A528" s="107"/>
      <c r="B528" s="107"/>
    </row>
    <row r="529" spans="1:2">
      <c r="A529" s="107"/>
      <c r="B529" s="107"/>
    </row>
    <row r="530" spans="1:2">
      <c r="A530" s="107"/>
      <c r="B530" s="107"/>
    </row>
    <row r="531" spans="1:2">
      <c r="A531" s="107"/>
      <c r="B531" s="107"/>
    </row>
    <row r="532" spans="1:2">
      <c r="A532" s="107"/>
      <c r="B532" s="107"/>
    </row>
    <row r="533" spans="1:2">
      <c r="A533" s="107"/>
      <c r="B533" s="107"/>
    </row>
    <row r="534" spans="1:2">
      <c r="A534" s="107"/>
      <c r="B534" s="107"/>
    </row>
    <row r="535" spans="1:2">
      <c r="A535" s="107"/>
      <c r="B535" s="107"/>
    </row>
    <row r="536" spans="1:2">
      <c r="A536" s="107"/>
      <c r="B536" s="107"/>
    </row>
    <row r="537" spans="1:2">
      <c r="A537" s="107"/>
      <c r="B537" s="107"/>
    </row>
    <row r="538" spans="1:2">
      <c r="A538" s="107"/>
      <c r="B538" s="107"/>
    </row>
    <row r="539" spans="1:2">
      <c r="A539" s="107"/>
      <c r="B539" s="107"/>
    </row>
    <row r="540" spans="1:2">
      <c r="A540" s="107"/>
      <c r="B540" s="107"/>
    </row>
    <row r="541" spans="1:2">
      <c r="A541" s="107"/>
      <c r="B541" s="107"/>
    </row>
    <row r="542" spans="1:2">
      <c r="A542" s="107"/>
      <c r="B542" s="107"/>
    </row>
    <row r="543" spans="1:2">
      <c r="A543" s="107"/>
      <c r="B543" s="107"/>
    </row>
    <row r="544" spans="1:2">
      <c r="A544" s="107"/>
      <c r="B544" s="107"/>
    </row>
    <row r="545" spans="1:2">
      <c r="A545" s="107"/>
      <c r="B545" s="107"/>
    </row>
    <row r="546" spans="1:2">
      <c r="A546" s="107"/>
      <c r="B546" s="107"/>
    </row>
    <row r="547" spans="1:2">
      <c r="A547" s="107"/>
      <c r="B547" s="107"/>
    </row>
    <row r="548" spans="1:2">
      <c r="A548" s="107"/>
      <c r="B548" s="107"/>
    </row>
    <row r="549" spans="1:2">
      <c r="A549" s="107"/>
      <c r="B549" s="107"/>
    </row>
    <row r="550" spans="1:2">
      <c r="A550" s="107"/>
      <c r="B550" s="107"/>
    </row>
    <row r="551" spans="1:2">
      <c r="A551" s="107"/>
      <c r="B551" s="107"/>
    </row>
    <row r="552" spans="1:2">
      <c r="A552" s="107"/>
      <c r="B552" s="107"/>
    </row>
    <row r="553" spans="1:2">
      <c r="A553" s="107"/>
      <c r="B553" s="107"/>
    </row>
    <row r="554" spans="1:2">
      <c r="A554" s="107"/>
      <c r="B554" s="107"/>
    </row>
    <row r="555" spans="1:2">
      <c r="A555" s="107"/>
      <c r="B555" s="107"/>
    </row>
    <row r="556" spans="1:2">
      <c r="A556" s="107"/>
      <c r="B556" s="107"/>
    </row>
    <row r="557" spans="1:2">
      <c r="A557" s="107"/>
      <c r="B557" s="107"/>
    </row>
    <row r="558" spans="1:2">
      <c r="A558" s="107"/>
      <c r="B558" s="107"/>
    </row>
    <row r="559" spans="1:2">
      <c r="A559" s="107"/>
      <c r="B559" s="107"/>
    </row>
    <row r="560" spans="1:2">
      <c r="A560" s="107"/>
      <c r="B560" s="107"/>
    </row>
    <row r="561" spans="1:2">
      <c r="A561" s="107"/>
      <c r="B561" s="107"/>
    </row>
    <row r="562" spans="1:2">
      <c r="A562" s="107"/>
      <c r="B562" s="107"/>
    </row>
    <row r="563" spans="1:2">
      <c r="A563" s="107"/>
      <c r="B563" s="107"/>
    </row>
    <row r="564" spans="1:2">
      <c r="A564" s="107"/>
      <c r="B564" s="107"/>
    </row>
    <row r="565" spans="1:2">
      <c r="A565" s="107"/>
      <c r="B565" s="107"/>
    </row>
    <row r="566" spans="1:2">
      <c r="A566" s="107"/>
      <c r="B566" s="107"/>
    </row>
    <row r="567" spans="1:2">
      <c r="A567" s="107"/>
      <c r="B567" s="107"/>
    </row>
    <row r="568" spans="1:2">
      <c r="A568" s="107"/>
      <c r="B568" s="107"/>
    </row>
    <row r="569" spans="1:2">
      <c r="A569" s="107"/>
      <c r="B569" s="107"/>
    </row>
    <row r="570" spans="1:2">
      <c r="A570" s="107"/>
      <c r="B570" s="107"/>
    </row>
    <row r="571" spans="1:2">
      <c r="A571" s="107"/>
      <c r="B571" s="107"/>
    </row>
    <row r="572" spans="1:2">
      <c r="A572" s="107"/>
      <c r="B572" s="107"/>
    </row>
    <row r="573" spans="1:2">
      <c r="A573" s="107"/>
      <c r="B573" s="107"/>
    </row>
    <row r="574" spans="1:2">
      <c r="A574" s="107"/>
      <c r="B574" s="107"/>
    </row>
    <row r="575" spans="1:2">
      <c r="A575" s="107"/>
      <c r="B575" s="107"/>
    </row>
    <row r="576" spans="1:2">
      <c r="A576" s="107"/>
      <c r="B576" s="107"/>
    </row>
    <row r="577" spans="1:2">
      <c r="A577" s="107"/>
      <c r="B577" s="107"/>
    </row>
    <row r="578" spans="1:2">
      <c r="A578" s="107"/>
      <c r="B578" s="107"/>
    </row>
    <row r="579" spans="1:2">
      <c r="A579" s="107"/>
      <c r="B579" s="107"/>
    </row>
    <row r="580" spans="1:2">
      <c r="A580" s="107"/>
      <c r="B580" s="107"/>
    </row>
    <row r="581" spans="1:2">
      <c r="A581" s="107"/>
      <c r="B581" s="107"/>
    </row>
    <row r="582" spans="1:2">
      <c r="A582" s="107"/>
      <c r="B582" s="107"/>
    </row>
    <row r="583" spans="1:2">
      <c r="A583" s="107"/>
      <c r="B583" s="107"/>
    </row>
    <row r="584" spans="1:2">
      <c r="A584" s="107"/>
      <c r="B584" s="107"/>
    </row>
    <row r="585" spans="1:2">
      <c r="A585" s="107"/>
      <c r="B585" s="107"/>
    </row>
    <row r="586" spans="1:2">
      <c r="A586" s="107"/>
      <c r="B586" s="107"/>
    </row>
    <row r="587" spans="1:2">
      <c r="A587" s="107"/>
      <c r="B587" s="107"/>
    </row>
    <row r="588" spans="1:2">
      <c r="A588" s="107"/>
      <c r="B588" s="107"/>
    </row>
    <row r="589" spans="1:2">
      <c r="A589" s="107"/>
      <c r="B589" s="107"/>
    </row>
    <row r="590" spans="1:2">
      <c r="A590" s="107"/>
      <c r="B590" s="107"/>
    </row>
    <row r="591" spans="1:2">
      <c r="A591" s="107"/>
      <c r="B591" s="107"/>
    </row>
    <row r="592" spans="1:2">
      <c r="A592" s="107"/>
      <c r="B592" s="107"/>
    </row>
    <row r="593" spans="1:2">
      <c r="A593" s="107"/>
      <c r="B593" s="107"/>
    </row>
    <row r="594" spans="1:2">
      <c r="A594" s="107"/>
      <c r="B594" s="107"/>
    </row>
    <row r="595" spans="1:2">
      <c r="A595" s="107"/>
      <c r="B595" s="107"/>
    </row>
    <row r="596" spans="1:2">
      <c r="A596" s="107"/>
      <c r="B596" s="107"/>
    </row>
    <row r="597" spans="1:2">
      <c r="A597" s="107"/>
      <c r="B597" s="107"/>
    </row>
    <row r="598" spans="1:2">
      <c r="A598" s="107"/>
      <c r="B598" s="107"/>
    </row>
    <row r="599" spans="1:2">
      <c r="A599" s="107"/>
      <c r="B599" s="107"/>
    </row>
    <row r="600" spans="1:2">
      <c r="A600" s="107"/>
      <c r="B600" s="107"/>
    </row>
    <row r="601" spans="1:2">
      <c r="A601" s="107"/>
      <c r="B601" s="107"/>
    </row>
    <row r="602" spans="1:2">
      <c r="A602" s="107"/>
      <c r="B602" s="107"/>
    </row>
    <row r="603" spans="1:2">
      <c r="A603" s="107"/>
      <c r="B603" s="107"/>
    </row>
    <row r="604" spans="1:2">
      <c r="A604" s="107"/>
      <c r="B604" s="107"/>
    </row>
    <row r="605" spans="1:2">
      <c r="A605" s="107"/>
      <c r="B605" s="107"/>
    </row>
    <row r="606" spans="1:2">
      <c r="A606" s="107"/>
      <c r="B606" s="107"/>
    </row>
    <row r="607" spans="1:2">
      <c r="A607" s="107"/>
      <c r="B607" s="107"/>
    </row>
    <row r="608" spans="1:2">
      <c r="A608" s="107"/>
      <c r="B608" s="107"/>
    </row>
    <row r="609" spans="1:2">
      <c r="A609" s="107"/>
      <c r="B609" s="107"/>
    </row>
    <row r="610" spans="1:2">
      <c r="A610" s="107"/>
      <c r="B610" s="107"/>
    </row>
    <row r="611" spans="1:2">
      <c r="A611" s="107"/>
      <c r="B611" s="107"/>
    </row>
    <row r="612" spans="1:2">
      <c r="A612" s="107"/>
      <c r="B612" s="107"/>
    </row>
    <row r="613" spans="1:2">
      <c r="A613" s="107"/>
      <c r="B613" s="107"/>
    </row>
    <row r="614" spans="1:2">
      <c r="A614" s="107"/>
      <c r="B614" s="107"/>
    </row>
    <row r="615" spans="1:2">
      <c r="A615" s="107"/>
      <c r="B615" s="107"/>
    </row>
    <row r="616" spans="1:2">
      <c r="A616" s="107"/>
      <c r="B616" s="107"/>
    </row>
    <row r="617" spans="1:2">
      <c r="A617" s="107"/>
      <c r="B617" s="107"/>
    </row>
    <row r="618" spans="1:2">
      <c r="A618" s="107"/>
      <c r="B618" s="107"/>
    </row>
    <row r="619" spans="1:2">
      <c r="A619" s="107"/>
      <c r="B619" s="107"/>
    </row>
    <row r="620" spans="1:2">
      <c r="A620" s="107"/>
      <c r="B620" s="107"/>
    </row>
    <row r="621" spans="1:2">
      <c r="A621" s="107"/>
      <c r="B621" s="107"/>
    </row>
    <row r="622" spans="1:2">
      <c r="A622" s="107"/>
      <c r="B622" s="107"/>
    </row>
    <row r="623" spans="1:2">
      <c r="A623" s="107"/>
      <c r="B623" s="107"/>
    </row>
    <row r="624" spans="1:2">
      <c r="A624" s="107"/>
      <c r="B624" s="107"/>
    </row>
    <row r="625" spans="1:2">
      <c r="A625" s="107"/>
      <c r="B625" s="107"/>
    </row>
    <row r="626" spans="1:2">
      <c r="A626" s="107"/>
      <c r="B626" s="107"/>
    </row>
    <row r="627" spans="1:2">
      <c r="A627" s="107"/>
      <c r="B627" s="107"/>
    </row>
    <row r="628" spans="1:2">
      <c r="A628" s="107"/>
      <c r="B628" s="107"/>
    </row>
    <row r="629" spans="1:2">
      <c r="A629" s="107"/>
      <c r="B629" s="107"/>
    </row>
    <row r="630" spans="1:2">
      <c r="A630" s="107"/>
      <c r="B630" s="107"/>
    </row>
    <row r="631" spans="1:2">
      <c r="A631" s="107"/>
      <c r="B631" s="107"/>
    </row>
    <row r="632" spans="1:2">
      <c r="A632" s="107"/>
      <c r="B632" s="107"/>
    </row>
    <row r="633" spans="1:2">
      <c r="A633" s="107"/>
      <c r="B633" s="107"/>
    </row>
    <row r="634" spans="1:2">
      <c r="A634" s="107"/>
      <c r="B634" s="107"/>
    </row>
    <row r="635" spans="1:2">
      <c r="A635" s="107"/>
      <c r="B635" s="107"/>
    </row>
    <row r="636" spans="1:2">
      <c r="A636" s="107"/>
      <c r="B636" s="107"/>
    </row>
    <row r="637" spans="1:2">
      <c r="A637" s="107"/>
      <c r="B637" s="107"/>
    </row>
    <row r="638" spans="1:2">
      <c r="A638" s="107"/>
      <c r="B638" s="107"/>
    </row>
    <row r="639" spans="1:2">
      <c r="A639" s="107"/>
      <c r="B639" s="107"/>
    </row>
    <row r="640" spans="1:2">
      <c r="A640" s="107"/>
      <c r="B640" s="107"/>
    </row>
    <row r="641" spans="1:2">
      <c r="A641" s="107"/>
      <c r="B641" s="107"/>
    </row>
    <row r="642" spans="1:2">
      <c r="A642" s="107"/>
      <c r="B642" s="107"/>
    </row>
    <row r="643" spans="1:2">
      <c r="A643" s="107"/>
      <c r="B643" s="107"/>
    </row>
    <row r="644" spans="1:2">
      <c r="A644" s="107"/>
      <c r="B644" s="107"/>
    </row>
    <row r="645" spans="1:2">
      <c r="A645" s="107"/>
      <c r="B645" s="107"/>
    </row>
    <row r="646" spans="1:2">
      <c r="A646" s="107"/>
      <c r="B646" s="107"/>
    </row>
    <row r="647" spans="1:2">
      <c r="A647" s="107"/>
      <c r="B647" s="107"/>
    </row>
    <row r="648" spans="1:2">
      <c r="A648" s="107"/>
      <c r="B648" s="107"/>
    </row>
    <row r="649" spans="1:2">
      <c r="A649" s="107"/>
      <c r="B649" s="107"/>
    </row>
    <row r="650" spans="1:2">
      <c r="A650" s="107"/>
      <c r="B650" s="107"/>
    </row>
    <row r="651" spans="1:2">
      <c r="A651" s="107"/>
      <c r="B651" s="107"/>
    </row>
    <row r="652" spans="1:2">
      <c r="A652" s="107"/>
      <c r="B652" s="107"/>
    </row>
    <row r="653" spans="1:2">
      <c r="A653" s="107"/>
      <c r="B653" s="107"/>
    </row>
    <row r="654" spans="1:2">
      <c r="A654" s="107"/>
      <c r="B654" s="107"/>
    </row>
    <row r="655" spans="1:2">
      <c r="A655" s="107"/>
      <c r="B655" s="107"/>
    </row>
    <row r="656" spans="1:2">
      <c r="A656" s="107"/>
      <c r="B656" s="107"/>
    </row>
    <row r="657" spans="1:2">
      <c r="A657" s="107"/>
      <c r="B657" s="107"/>
    </row>
    <row r="658" spans="1:2">
      <c r="A658" s="107"/>
      <c r="B658" s="107"/>
    </row>
    <row r="659" spans="1:2">
      <c r="A659" s="107"/>
      <c r="B659" s="107"/>
    </row>
    <row r="660" spans="1:2">
      <c r="A660" s="107"/>
      <c r="B660" s="107"/>
    </row>
    <row r="661" spans="1:2">
      <c r="A661" s="107"/>
      <c r="B661" s="107"/>
    </row>
    <row r="662" spans="1:2">
      <c r="A662" s="107"/>
      <c r="B662" s="107"/>
    </row>
    <row r="663" spans="1:2">
      <c r="A663" s="107"/>
      <c r="B663" s="107"/>
    </row>
    <row r="664" spans="1:2">
      <c r="A664" s="107"/>
      <c r="B664" s="107"/>
    </row>
    <row r="665" spans="1:2">
      <c r="A665" s="107"/>
      <c r="B665" s="107"/>
    </row>
    <row r="666" spans="1:2">
      <c r="A666" s="107"/>
      <c r="B666" s="107"/>
    </row>
    <row r="667" spans="1:2">
      <c r="A667" s="107"/>
      <c r="B667" s="107"/>
    </row>
    <row r="668" spans="1:2">
      <c r="A668" s="107"/>
      <c r="B668" s="107"/>
    </row>
    <row r="669" spans="1:2">
      <c r="A669" s="107"/>
      <c r="B669" s="107"/>
    </row>
    <row r="670" spans="1:2">
      <c r="A670" s="107"/>
      <c r="B670" s="107"/>
    </row>
    <row r="671" spans="1:2">
      <c r="A671" s="107"/>
      <c r="B671" s="107"/>
    </row>
    <row r="672" spans="1:2">
      <c r="A672" s="107"/>
      <c r="B672" s="107"/>
    </row>
    <row r="673" spans="1:2">
      <c r="A673" s="107"/>
      <c r="B673" s="107"/>
    </row>
    <row r="674" spans="1:2">
      <c r="A674" s="107"/>
      <c r="B674" s="107"/>
    </row>
    <row r="675" spans="1:2">
      <c r="A675" s="107"/>
      <c r="B675" s="107"/>
    </row>
    <row r="676" spans="1:2">
      <c r="A676" s="107"/>
      <c r="B676" s="107"/>
    </row>
    <row r="677" spans="1:2">
      <c r="A677" s="107"/>
      <c r="B677" s="107"/>
    </row>
    <row r="678" spans="1:2">
      <c r="A678" s="107"/>
      <c r="B678" s="107"/>
    </row>
    <row r="679" spans="1:2">
      <c r="A679" s="107"/>
      <c r="B679" s="107"/>
    </row>
    <row r="680" spans="1:2">
      <c r="A680" s="107"/>
      <c r="B680" s="107"/>
    </row>
    <row r="681" spans="1:2">
      <c r="A681" s="107"/>
      <c r="B681" s="107"/>
    </row>
    <row r="682" spans="1:2">
      <c r="A682" s="107"/>
      <c r="B682" s="107"/>
    </row>
    <row r="683" spans="1:2">
      <c r="A683" s="107"/>
      <c r="B683" s="107"/>
    </row>
    <row r="684" spans="1:2">
      <c r="A684" s="107"/>
      <c r="B684" s="107"/>
    </row>
    <row r="685" spans="1:2">
      <c r="A685" s="107"/>
      <c r="B685" s="107"/>
    </row>
    <row r="686" spans="1:2">
      <c r="A686" s="107"/>
      <c r="B686" s="107"/>
    </row>
    <row r="687" spans="1:2">
      <c r="A687" s="107"/>
      <c r="B687" s="107"/>
    </row>
    <row r="688" spans="1:2">
      <c r="A688" s="107"/>
      <c r="B688" s="107"/>
    </row>
    <row r="689" spans="1:2">
      <c r="A689" s="107"/>
      <c r="B689" s="107"/>
    </row>
    <row r="690" spans="1:2">
      <c r="A690" s="107"/>
      <c r="B690" s="107"/>
    </row>
    <row r="691" spans="1:2">
      <c r="A691" s="107"/>
      <c r="B691" s="107"/>
    </row>
    <row r="692" spans="1:2">
      <c r="A692" s="107"/>
      <c r="B692" s="107"/>
    </row>
    <row r="693" spans="1:2">
      <c r="A693" s="107"/>
      <c r="B693" s="107"/>
    </row>
    <row r="694" spans="1:2">
      <c r="A694" s="107"/>
      <c r="B694" s="107"/>
    </row>
    <row r="695" spans="1:2">
      <c r="A695" s="107"/>
      <c r="B695" s="107"/>
    </row>
    <row r="696" spans="1:2">
      <c r="A696" s="107"/>
      <c r="B696" s="107"/>
    </row>
    <row r="697" spans="1:2">
      <c r="A697" s="107"/>
      <c r="B697" s="107"/>
    </row>
    <row r="698" spans="1:2">
      <c r="A698" s="107"/>
      <c r="B698" s="107"/>
    </row>
    <row r="699" spans="1:2">
      <c r="A699" s="107"/>
      <c r="B699" s="107"/>
    </row>
    <row r="700" spans="1:2">
      <c r="A700" s="107"/>
      <c r="B700" s="107"/>
    </row>
    <row r="701" spans="1:2">
      <c r="A701" s="107"/>
      <c r="B701" s="107"/>
    </row>
    <row r="702" spans="1:2">
      <c r="A702" s="107"/>
      <c r="B702" s="107"/>
    </row>
    <row r="703" spans="1:2">
      <c r="A703" s="107"/>
      <c r="B703" s="107"/>
    </row>
    <row r="704" spans="1:2">
      <c r="A704" s="107"/>
      <c r="B704" s="107"/>
    </row>
    <row r="705" spans="1:2">
      <c r="A705" s="107"/>
      <c r="B705" s="107"/>
    </row>
    <row r="706" spans="1:2">
      <c r="A706" s="107"/>
      <c r="B706" s="107"/>
    </row>
    <row r="707" spans="1:2">
      <c r="A707" s="107"/>
      <c r="B707" s="107"/>
    </row>
    <row r="708" spans="1:2">
      <c r="A708" s="107"/>
      <c r="B708" s="107"/>
    </row>
    <row r="709" spans="1:2">
      <c r="A709" s="107"/>
      <c r="B709" s="107"/>
    </row>
    <row r="710" spans="1:2">
      <c r="A710" s="107"/>
      <c r="B710" s="107"/>
    </row>
    <row r="711" spans="1:2">
      <c r="A711" s="107"/>
      <c r="B711" s="107"/>
    </row>
    <row r="712" spans="1:2">
      <c r="A712" s="107"/>
      <c r="B712" s="107"/>
    </row>
    <row r="713" spans="1:2">
      <c r="A713" s="107"/>
      <c r="B713" s="107"/>
    </row>
    <row r="714" spans="1:2">
      <c r="A714" s="107"/>
      <c r="B714" s="107"/>
    </row>
    <row r="715" spans="1:2">
      <c r="A715" s="107"/>
      <c r="B715" s="107"/>
    </row>
    <row r="716" spans="1:2">
      <c r="A716" s="107"/>
      <c r="B716" s="107"/>
    </row>
    <row r="717" spans="1:2">
      <c r="A717" s="107"/>
      <c r="B717" s="107"/>
    </row>
    <row r="718" spans="1:2">
      <c r="A718" s="107"/>
      <c r="B718" s="107"/>
    </row>
    <row r="719" spans="1:2">
      <c r="A719" s="107"/>
      <c r="B719" s="107"/>
    </row>
    <row r="720" spans="1:2">
      <c r="A720" s="107"/>
      <c r="B720" s="107"/>
    </row>
    <row r="721" spans="1:2">
      <c r="A721" s="107"/>
      <c r="B721" s="107"/>
    </row>
    <row r="722" spans="1:2">
      <c r="A722" s="107"/>
      <c r="B722" s="107"/>
    </row>
    <row r="723" spans="1:2">
      <c r="A723" s="107"/>
      <c r="B723" s="107"/>
    </row>
    <row r="724" spans="1:2">
      <c r="A724" s="107"/>
      <c r="B724" s="107"/>
    </row>
    <row r="725" spans="1:2">
      <c r="A725" s="107"/>
      <c r="B725" s="107"/>
    </row>
    <row r="726" spans="1:2">
      <c r="A726" s="107"/>
      <c r="B726" s="107"/>
    </row>
    <row r="727" spans="1:2">
      <c r="A727" s="107"/>
      <c r="B727" s="107"/>
    </row>
    <row r="728" spans="1:2">
      <c r="A728" s="107"/>
      <c r="B728" s="107"/>
    </row>
    <row r="729" spans="1:2">
      <c r="A729" s="107"/>
      <c r="B729" s="107"/>
    </row>
    <row r="730" spans="1:2">
      <c r="A730" s="107"/>
      <c r="B730" s="107"/>
    </row>
    <row r="731" spans="1:2">
      <c r="A731" s="107"/>
      <c r="B731" s="107"/>
    </row>
    <row r="732" spans="1:2">
      <c r="A732" s="107"/>
      <c r="B732" s="107"/>
    </row>
    <row r="733" spans="1:2">
      <c r="A733" s="107"/>
      <c r="B733" s="107"/>
    </row>
    <row r="734" spans="1:2">
      <c r="A734" s="107"/>
      <c r="B734" s="107"/>
    </row>
    <row r="735" spans="1:2">
      <c r="A735" s="107"/>
      <c r="B735" s="107"/>
    </row>
    <row r="736" spans="1:2">
      <c r="A736" s="107"/>
      <c r="B736" s="107"/>
    </row>
    <row r="737" spans="1:2">
      <c r="A737" s="107"/>
      <c r="B737" s="107"/>
    </row>
    <row r="738" spans="1:2">
      <c r="A738" s="107"/>
      <c r="B738" s="107"/>
    </row>
    <row r="739" spans="1:2">
      <c r="A739" s="107"/>
      <c r="B739" s="107"/>
    </row>
    <row r="740" spans="1:2">
      <c r="A740" s="107"/>
      <c r="B740" s="107"/>
    </row>
    <row r="741" spans="1:2">
      <c r="A741" s="107"/>
      <c r="B741" s="107"/>
    </row>
    <row r="742" spans="1:2">
      <c r="A742" s="107"/>
      <c r="B742" s="107"/>
    </row>
    <row r="743" spans="1:2">
      <c r="A743" s="107"/>
      <c r="B743" s="107"/>
    </row>
    <row r="744" spans="1:2">
      <c r="A744" s="107"/>
      <c r="B744" s="107"/>
    </row>
    <row r="745" spans="1:2">
      <c r="A745" s="107"/>
      <c r="B745" s="107"/>
    </row>
    <row r="746" spans="1:2">
      <c r="A746" s="107"/>
      <c r="B746" s="107"/>
    </row>
    <row r="747" spans="1:2">
      <c r="A747" s="107"/>
      <c r="B747" s="107"/>
    </row>
    <row r="748" spans="1:2">
      <c r="A748" s="107"/>
      <c r="B748" s="107"/>
    </row>
    <row r="749" spans="1:2">
      <c r="A749" s="107"/>
      <c r="B749" s="107"/>
    </row>
    <row r="750" spans="1:2">
      <c r="A750" s="107"/>
      <c r="B750" s="107"/>
    </row>
    <row r="751" spans="1:2">
      <c r="A751" s="107"/>
      <c r="B751" s="107"/>
    </row>
    <row r="752" spans="1:2">
      <c r="A752" s="107"/>
      <c r="B752" s="107"/>
    </row>
    <row r="753" spans="1:2">
      <c r="A753" s="107"/>
      <c r="B753" s="107"/>
    </row>
    <row r="754" spans="1:2">
      <c r="A754" s="107"/>
      <c r="B754" s="107"/>
    </row>
    <row r="755" spans="1:2">
      <c r="A755" s="107"/>
      <c r="B755" s="107"/>
    </row>
    <row r="756" spans="1:2">
      <c r="A756" s="107"/>
      <c r="B756" s="107"/>
    </row>
    <row r="757" spans="1:2">
      <c r="A757" s="107"/>
      <c r="B757" s="107"/>
    </row>
    <row r="758" spans="1:2">
      <c r="A758" s="107"/>
      <c r="B758" s="107"/>
    </row>
    <row r="759" spans="1:2">
      <c r="A759" s="107"/>
      <c r="B759" s="107"/>
    </row>
    <row r="760" spans="1:2">
      <c r="A760" s="107"/>
      <c r="B760" s="107"/>
    </row>
    <row r="761" spans="1:2">
      <c r="A761" s="107"/>
      <c r="B761" s="107"/>
    </row>
    <row r="762" spans="1:2">
      <c r="A762" s="107"/>
      <c r="B762" s="107"/>
    </row>
    <row r="763" spans="1:2">
      <c r="A763" s="107"/>
      <c r="B763" s="107"/>
    </row>
    <row r="764" spans="1:2">
      <c r="A764" s="107"/>
      <c r="B764" s="107"/>
    </row>
    <row r="765" spans="1:2">
      <c r="A765" s="107"/>
      <c r="B765" s="107"/>
    </row>
    <row r="766" spans="1:2">
      <c r="A766" s="107"/>
      <c r="B766" s="107"/>
    </row>
    <row r="767" spans="1:2">
      <c r="A767" s="107"/>
      <c r="B767" s="107"/>
    </row>
    <row r="768" spans="1:2">
      <c r="A768" s="107"/>
      <c r="B768" s="107"/>
    </row>
    <row r="769" spans="1:2">
      <c r="A769" s="107"/>
      <c r="B769" s="107"/>
    </row>
    <row r="770" spans="1:2">
      <c r="A770" s="107"/>
      <c r="B770" s="107"/>
    </row>
    <row r="771" spans="1:2">
      <c r="A771" s="107"/>
      <c r="B771" s="107"/>
    </row>
    <row r="772" spans="1:2">
      <c r="A772" s="107"/>
      <c r="B772" s="107"/>
    </row>
    <row r="773" spans="1:2">
      <c r="A773" s="107"/>
      <c r="B773" s="107"/>
    </row>
    <row r="774" spans="1:2">
      <c r="A774" s="107"/>
      <c r="B774" s="107"/>
    </row>
    <row r="775" spans="1:2">
      <c r="A775" s="107"/>
      <c r="B775" s="107"/>
    </row>
    <row r="776" spans="1:2">
      <c r="A776" s="107"/>
      <c r="B776" s="107"/>
    </row>
    <row r="777" spans="1:2">
      <c r="A777" s="107"/>
      <c r="B777" s="107"/>
    </row>
    <row r="778" spans="1:2">
      <c r="A778" s="107"/>
      <c r="B778" s="107"/>
    </row>
    <row r="779" spans="1:2">
      <c r="A779" s="107"/>
      <c r="B779" s="107"/>
    </row>
    <row r="780" spans="1:2">
      <c r="A780" s="107"/>
      <c r="B780" s="107"/>
    </row>
    <row r="781" spans="1:2">
      <c r="A781" s="107"/>
      <c r="B781" s="107"/>
    </row>
    <row r="782" spans="1:2">
      <c r="A782" s="107"/>
      <c r="B782" s="107"/>
    </row>
    <row r="783" spans="1:2">
      <c r="A783" s="107"/>
      <c r="B783" s="107"/>
    </row>
    <row r="784" spans="1:2">
      <c r="A784" s="107"/>
      <c r="B784" s="107"/>
    </row>
    <row r="785" spans="1:2">
      <c r="A785" s="107"/>
      <c r="B785" s="107"/>
    </row>
    <row r="786" spans="1:2">
      <c r="A786" s="107"/>
      <c r="B786" s="107"/>
    </row>
    <row r="787" spans="1:2">
      <c r="A787" s="107"/>
      <c r="B787" s="107"/>
    </row>
    <row r="788" spans="1:2">
      <c r="A788" s="107"/>
      <c r="B788" s="107"/>
    </row>
    <row r="789" spans="1:2">
      <c r="A789" s="107"/>
      <c r="B789" s="107"/>
    </row>
    <row r="790" spans="1:2">
      <c r="A790" s="107"/>
      <c r="B790" s="107"/>
    </row>
    <row r="791" spans="1:2">
      <c r="A791" s="107"/>
      <c r="B791" s="107"/>
    </row>
    <row r="792" spans="1:2">
      <c r="A792" s="107"/>
      <c r="B792" s="107"/>
    </row>
    <row r="793" spans="1:2">
      <c r="A793" s="107"/>
      <c r="B793" s="107"/>
    </row>
    <row r="794" spans="1:2">
      <c r="A794" s="107"/>
      <c r="B794" s="107"/>
    </row>
    <row r="795" spans="1:2">
      <c r="A795" s="107"/>
      <c r="B795" s="107"/>
    </row>
    <row r="796" spans="1:2">
      <c r="A796" s="107"/>
      <c r="B796" s="107"/>
    </row>
    <row r="797" spans="1:2">
      <c r="A797" s="107"/>
      <c r="B797" s="107"/>
    </row>
    <row r="798" spans="1:2">
      <c r="A798" s="107"/>
      <c r="B798" s="107"/>
    </row>
    <row r="799" spans="1:2">
      <c r="A799" s="107"/>
      <c r="B799" s="107"/>
    </row>
    <row r="800" spans="1:2">
      <c r="A800" s="107"/>
      <c r="B800" s="107"/>
    </row>
    <row r="801" spans="1:2">
      <c r="A801" s="107"/>
      <c r="B801" s="107"/>
    </row>
    <row r="802" spans="1:2">
      <c r="A802" s="107"/>
      <c r="B802" s="107"/>
    </row>
    <row r="803" spans="1:2">
      <c r="A803" s="107"/>
      <c r="B803" s="107"/>
    </row>
    <row r="804" spans="1:2">
      <c r="A804" s="107"/>
      <c r="B804" s="107"/>
    </row>
    <row r="805" spans="1:2">
      <c r="A805" s="107"/>
      <c r="B805" s="107"/>
    </row>
    <row r="806" spans="1:2">
      <c r="A806" s="107"/>
      <c r="B806" s="107"/>
    </row>
    <row r="807" spans="1:2">
      <c r="A807" s="107"/>
      <c r="B807" s="107"/>
    </row>
    <row r="808" spans="1:2">
      <c r="A808" s="107"/>
      <c r="B808" s="107"/>
    </row>
    <row r="809" spans="1:2">
      <c r="A809" s="107"/>
      <c r="B809" s="107"/>
    </row>
    <row r="810" spans="1:2">
      <c r="A810" s="107"/>
      <c r="B810" s="107"/>
    </row>
    <row r="811" spans="1:2">
      <c r="A811" s="107"/>
      <c r="B811" s="107"/>
    </row>
    <row r="812" spans="1:2">
      <c r="A812" s="107"/>
      <c r="B812" s="107"/>
    </row>
    <row r="813" spans="1:2">
      <c r="A813" s="107"/>
      <c r="B813" s="107"/>
    </row>
    <row r="814" spans="1:2">
      <c r="A814" s="107"/>
      <c r="B814" s="107"/>
    </row>
    <row r="815" spans="1:2">
      <c r="A815" s="107"/>
      <c r="B815" s="107"/>
    </row>
    <row r="816" spans="1:2">
      <c r="A816" s="107"/>
      <c r="B816" s="107"/>
    </row>
    <row r="817" spans="1:2">
      <c r="A817" s="107"/>
      <c r="B817" s="107"/>
    </row>
    <row r="818" spans="1:2">
      <c r="A818" s="107"/>
      <c r="B818" s="107"/>
    </row>
    <row r="819" spans="1:2">
      <c r="A819" s="107"/>
      <c r="B819" s="107"/>
    </row>
    <row r="820" spans="1:2">
      <c r="A820" s="107"/>
      <c r="B820" s="107"/>
    </row>
    <row r="821" spans="1:2">
      <c r="A821" s="107"/>
      <c r="B821" s="107"/>
    </row>
    <row r="822" spans="1:2">
      <c r="A822" s="107"/>
      <c r="B822" s="107"/>
    </row>
    <row r="823" spans="1:2">
      <c r="A823" s="107"/>
      <c r="B823" s="107"/>
    </row>
    <row r="824" spans="1:2">
      <c r="A824" s="107"/>
      <c r="B824" s="107"/>
    </row>
    <row r="825" spans="1:2">
      <c r="A825" s="107"/>
      <c r="B825" s="107"/>
    </row>
    <row r="826" spans="1:2">
      <c r="A826" s="107"/>
      <c r="B826" s="107"/>
    </row>
    <row r="827" spans="1:2">
      <c r="A827" s="107"/>
      <c r="B827" s="107"/>
    </row>
    <row r="828" spans="1:2">
      <c r="A828" s="107"/>
      <c r="B828" s="107"/>
    </row>
    <row r="829" spans="1:2">
      <c r="A829" s="107"/>
      <c r="B829" s="107"/>
    </row>
    <row r="830" spans="1:2">
      <c r="A830" s="107"/>
      <c r="B830" s="107"/>
    </row>
    <row r="831" spans="1:2">
      <c r="A831" s="107"/>
      <c r="B831" s="107"/>
    </row>
    <row r="832" spans="1:2">
      <c r="A832" s="107"/>
      <c r="B832" s="107"/>
    </row>
    <row r="833" spans="1:2">
      <c r="A833" s="107"/>
      <c r="B833" s="107"/>
    </row>
    <row r="834" spans="1:2">
      <c r="A834" s="107"/>
      <c r="B834" s="107"/>
    </row>
    <row r="835" spans="1:2">
      <c r="A835" s="107"/>
      <c r="B835" s="107"/>
    </row>
    <row r="836" spans="1:2">
      <c r="A836" s="107"/>
      <c r="B836" s="107"/>
    </row>
    <row r="837" spans="1:2">
      <c r="A837" s="107"/>
      <c r="B837" s="107"/>
    </row>
    <row r="838" spans="1:2">
      <c r="A838" s="107"/>
      <c r="B838" s="107"/>
    </row>
    <row r="839" spans="1:2">
      <c r="A839" s="107"/>
      <c r="B839" s="107"/>
    </row>
    <row r="840" spans="1:2">
      <c r="A840" s="107"/>
      <c r="B840" s="107"/>
    </row>
    <row r="841" spans="1:2">
      <c r="A841" s="107"/>
      <c r="B841" s="107"/>
    </row>
    <row r="842" spans="1:2">
      <c r="A842" s="107"/>
      <c r="B842" s="107"/>
    </row>
    <row r="843" spans="1:2">
      <c r="A843" s="107"/>
      <c r="B843" s="107"/>
    </row>
    <row r="844" spans="1:2">
      <c r="A844" s="107"/>
      <c r="B844" s="107"/>
    </row>
    <row r="845" spans="1:2">
      <c r="A845" s="107"/>
      <c r="B845" s="107"/>
    </row>
    <row r="846" spans="1:2">
      <c r="A846" s="107"/>
      <c r="B846" s="107"/>
    </row>
    <row r="847" spans="1:2">
      <c r="A847" s="107"/>
      <c r="B847" s="107"/>
    </row>
    <row r="848" spans="1:2">
      <c r="A848" s="107"/>
      <c r="B848" s="107"/>
    </row>
    <row r="849" spans="1:2">
      <c r="A849" s="107"/>
      <c r="B849" s="107"/>
    </row>
    <row r="850" spans="1:2">
      <c r="A850" s="107"/>
      <c r="B850" s="107"/>
    </row>
    <row r="851" spans="1:2">
      <c r="A851" s="107"/>
      <c r="B851" s="107"/>
    </row>
    <row r="852" spans="1:2">
      <c r="A852" s="107"/>
      <c r="B852" s="107"/>
    </row>
    <row r="853" spans="1:2">
      <c r="A853" s="107"/>
      <c r="B853" s="107"/>
    </row>
    <row r="854" spans="1:2">
      <c r="A854" s="107"/>
      <c r="B854" s="107"/>
    </row>
    <row r="855" spans="1:2">
      <c r="A855" s="107"/>
      <c r="B855" s="107"/>
    </row>
    <row r="856" spans="1:2">
      <c r="A856" s="107"/>
      <c r="B856" s="107"/>
    </row>
    <row r="857" spans="1:2">
      <c r="A857" s="107"/>
      <c r="B857" s="107"/>
    </row>
    <row r="858" spans="1:2">
      <c r="A858" s="107"/>
      <c r="B858" s="107"/>
    </row>
    <row r="859" spans="1:2">
      <c r="A859" s="107"/>
      <c r="B859" s="107"/>
    </row>
    <row r="860" spans="1:2">
      <c r="A860" s="107"/>
      <c r="B860" s="107"/>
    </row>
    <row r="861" spans="1:2">
      <c r="A861" s="107"/>
      <c r="B861" s="107"/>
    </row>
    <row r="862" spans="1:2">
      <c r="A862" s="107"/>
      <c r="B862" s="107"/>
    </row>
    <row r="863" spans="1:2">
      <c r="A863" s="107"/>
      <c r="B863" s="107"/>
    </row>
    <row r="864" spans="1:2">
      <c r="A864" s="107"/>
      <c r="B864" s="107"/>
    </row>
    <row r="865" spans="1:2">
      <c r="A865" s="107"/>
      <c r="B865" s="107"/>
    </row>
    <row r="866" spans="1:2">
      <c r="A866" s="107"/>
      <c r="B866" s="107"/>
    </row>
    <row r="867" spans="1:2">
      <c r="A867" s="107"/>
      <c r="B867" s="107"/>
    </row>
    <row r="868" spans="1:2">
      <c r="A868" s="107"/>
      <c r="B868" s="107"/>
    </row>
    <row r="869" spans="1:2">
      <c r="A869" s="107"/>
      <c r="B869" s="107"/>
    </row>
    <row r="870" spans="1:2">
      <c r="A870" s="107"/>
      <c r="B870" s="107"/>
    </row>
    <row r="871" spans="1:2">
      <c r="A871" s="107"/>
      <c r="B871" s="107"/>
    </row>
    <row r="872" spans="1:2">
      <c r="A872" s="107"/>
      <c r="B872" s="107"/>
    </row>
    <row r="873" spans="1:2">
      <c r="A873" s="107"/>
      <c r="B873" s="107"/>
    </row>
    <row r="874" spans="1:2">
      <c r="A874" s="107"/>
      <c r="B874" s="107"/>
    </row>
    <row r="875" spans="1:2">
      <c r="A875" s="107"/>
      <c r="B875" s="107"/>
    </row>
    <row r="876" spans="1:2">
      <c r="A876" s="107"/>
      <c r="B876" s="107"/>
    </row>
    <row r="877" spans="1:2">
      <c r="A877" s="107"/>
      <c r="B877" s="107"/>
    </row>
    <row r="878" spans="1:2">
      <c r="A878" s="107"/>
      <c r="B878" s="107"/>
    </row>
    <row r="879" spans="1:2">
      <c r="A879" s="107"/>
      <c r="B879" s="107"/>
    </row>
    <row r="880" spans="1:2">
      <c r="A880" s="107"/>
      <c r="B880" s="107"/>
    </row>
    <row r="881" spans="1:2">
      <c r="A881" s="107"/>
      <c r="B881" s="107"/>
    </row>
    <row r="882" spans="1:2">
      <c r="A882" s="107"/>
      <c r="B882" s="107"/>
    </row>
    <row r="883" spans="1:2">
      <c r="A883" s="107"/>
      <c r="B883" s="107"/>
    </row>
    <row r="884" spans="1:2">
      <c r="A884" s="107"/>
      <c r="B884" s="107"/>
    </row>
    <row r="885" spans="1:2">
      <c r="A885" s="107"/>
      <c r="B885" s="107"/>
    </row>
    <row r="886" spans="1:2">
      <c r="A886" s="107"/>
      <c r="B886" s="107"/>
    </row>
    <row r="887" spans="1:2">
      <c r="A887" s="107"/>
      <c r="B887" s="107"/>
    </row>
    <row r="888" spans="1:2">
      <c r="A888" s="107"/>
      <c r="B888" s="107"/>
    </row>
    <row r="889" spans="1:2">
      <c r="A889" s="107"/>
      <c r="B889" s="107"/>
    </row>
    <row r="890" spans="1:2">
      <c r="A890" s="107"/>
      <c r="B890" s="107"/>
    </row>
    <row r="891" spans="1:2">
      <c r="A891" s="107"/>
      <c r="B891" s="107"/>
    </row>
    <row r="892" spans="1:2">
      <c r="A892" s="107"/>
      <c r="B892" s="107"/>
    </row>
    <row r="893" spans="1:2">
      <c r="A893" s="107"/>
      <c r="B893" s="107"/>
    </row>
    <row r="894" spans="1:2">
      <c r="A894" s="107"/>
      <c r="B894" s="107"/>
    </row>
    <row r="895" spans="1:2">
      <c r="A895" s="107"/>
      <c r="B895" s="107"/>
    </row>
    <row r="896" spans="1:2">
      <c r="A896" s="107"/>
      <c r="B896" s="107"/>
    </row>
    <row r="897" spans="1:2">
      <c r="A897" s="107"/>
      <c r="B897" s="107"/>
    </row>
    <row r="898" spans="1:2">
      <c r="A898" s="107"/>
      <c r="B898" s="107"/>
    </row>
    <row r="899" spans="1:2">
      <c r="A899" s="107"/>
      <c r="B899" s="107"/>
    </row>
    <row r="900" spans="1:2">
      <c r="A900" s="107"/>
      <c r="B900" s="107"/>
    </row>
    <row r="901" spans="1:2">
      <c r="A901" s="107"/>
      <c r="B901" s="107"/>
    </row>
    <row r="902" spans="1:2">
      <c r="A902" s="107"/>
      <c r="B902" s="107"/>
    </row>
    <row r="903" spans="1:2">
      <c r="A903" s="107"/>
      <c r="B903" s="107"/>
    </row>
    <row r="904" spans="1:2">
      <c r="A904" s="107"/>
      <c r="B904" s="107"/>
    </row>
    <row r="905" spans="1:2">
      <c r="A905" s="107"/>
      <c r="B905" s="107"/>
    </row>
    <row r="906" spans="1:2">
      <c r="A906" s="107"/>
      <c r="B906" s="107"/>
    </row>
    <row r="907" spans="1:2">
      <c r="A907" s="107"/>
      <c r="B907" s="107"/>
    </row>
    <row r="908" spans="1:2">
      <c r="A908" s="107"/>
      <c r="B908" s="107"/>
    </row>
    <row r="909" spans="1:2">
      <c r="A909" s="107"/>
      <c r="B909" s="107"/>
    </row>
    <row r="910" spans="1:2">
      <c r="A910" s="107"/>
      <c r="B910" s="107"/>
    </row>
    <row r="911" spans="1:2">
      <c r="A911" s="107"/>
      <c r="B911" s="107"/>
    </row>
    <row r="912" spans="1:2">
      <c r="A912" s="107"/>
      <c r="B912" s="107"/>
    </row>
    <row r="913" spans="1:2">
      <c r="A913" s="107"/>
      <c r="B913" s="107"/>
    </row>
    <row r="914" spans="1:2">
      <c r="A914" s="107"/>
      <c r="B914" s="107"/>
    </row>
    <row r="915" spans="1:2">
      <c r="A915" s="107"/>
      <c r="B915" s="107"/>
    </row>
    <row r="916" spans="1:2">
      <c r="A916" s="107"/>
      <c r="B916" s="107"/>
    </row>
    <row r="917" spans="1:2">
      <c r="A917" s="107"/>
      <c r="B917" s="107"/>
    </row>
    <row r="918" spans="1:2">
      <c r="A918" s="107"/>
      <c r="B918" s="107"/>
    </row>
    <row r="919" spans="1:2">
      <c r="A919" s="107"/>
      <c r="B919" s="107"/>
    </row>
    <row r="920" spans="1:2">
      <c r="A920" s="107"/>
      <c r="B920" s="107"/>
    </row>
    <row r="921" spans="1:2">
      <c r="A921" s="107"/>
      <c r="B921" s="107"/>
    </row>
    <row r="922" spans="1:2">
      <c r="A922" s="107"/>
      <c r="B922" s="107"/>
    </row>
    <row r="923" spans="1:2">
      <c r="A923" s="107"/>
      <c r="B923" s="107"/>
    </row>
    <row r="924" spans="1:2">
      <c r="A924" s="107"/>
      <c r="B924" s="107"/>
    </row>
    <row r="925" spans="1:2">
      <c r="A925" s="107"/>
      <c r="B925" s="107"/>
    </row>
    <row r="926" spans="1:2">
      <c r="A926" s="107"/>
      <c r="B926" s="107"/>
    </row>
    <row r="927" spans="1:2">
      <c r="A927" s="107"/>
      <c r="B927" s="107"/>
    </row>
    <row r="928" spans="1:2">
      <c r="A928" s="107"/>
      <c r="B928" s="107"/>
    </row>
    <row r="929" spans="1:2">
      <c r="A929" s="107"/>
      <c r="B929" s="107"/>
    </row>
    <row r="930" spans="1:2">
      <c r="A930" s="107"/>
      <c r="B930" s="107"/>
    </row>
    <row r="931" spans="1:2">
      <c r="A931" s="107"/>
      <c r="B931" s="107"/>
    </row>
    <row r="932" spans="1:2">
      <c r="A932" s="107"/>
      <c r="B932" s="107"/>
    </row>
    <row r="933" spans="1:2">
      <c r="A933" s="107"/>
      <c r="B933" s="107"/>
    </row>
    <row r="934" spans="1:2">
      <c r="A934" s="107"/>
      <c r="B934" s="107"/>
    </row>
    <row r="935" spans="1:2">
      <c r="A935" s="107"/>
      <c r="B935" s="107"/>
    </row>
    <row r="936" spans="1:2">
      <c r="A936" s="107"/>
      <c r="B936" s="107"/>
    </row>
    <row r="937" spans="1:2">
      <c r="A937" s="107"/>
      <c r="B937" s="107"/>
    </row>
    <row r="938" spans="1:2">
      <c r="A938" s="107"/>
      <c r="B938" s="107"/>
    </row>
    <row r="939" spans="1:2">
      <c r="A939" s="107"/>
      <c r="B939" s="107"/>
    </row>
    <row r="940" spans="1:2">
      <c r="A940" s="107"/>
      <c r="B940" s="107"/>
    </row>
    <row r="941" spans="1:2">
      <c r="A941" s="107"/>
      <c r="B941" s="107"/>
    </row>
    <row r="942" spans="1:2">
      <c r="A942" s="107"/>
      <c r="B942" s="107"/>
    </row>
    <row r="943" spans="1:2">
      <c r="A943" s="107"/>
      <c r="B943" s="107"/>
    </row>
    <row r="944" spans="1:2">
      <c r="A944" s="107"/>
      <c r="B944" s="107"/>
    </row>
    <row r="945" spans="1:2">
      <c r="A945" s="107"/>
      <c r="B945" s="107"/>
    </row>
    <row r="946" spans="1:2">
      <c r="A946" s="107"/>
      <c r="B946" s="107"/>
    </row>
    <row r="947" spans="1:2">
      <c r="A947" s="107"/>
      <c r="B947" s="107"/>
    </row>
    <row r="948" spans="1:2">
      <c r="A948" s="107"/>
      <c r="B948" s="107"/>
    </row>
    <row r="949" spans="1:2">
      <c r="A949" s="107"/>
      <c r="B949" s="107"/>
    </row>
    <row r="950" spans="1:2">
      <c r="A950" s="107"/>
      <c r="B950" s="107"/>
    </row>
    <row r="951" spans="1:2">
      <c r="A951" s="107"/>
      <c r="B951" s="107"/>
    </row>
    <row r="952" spans="1:2">
      <c r="A952" s="107"/>
      <c r="B952" s="107"/>
    </row>
    <row r="953" spans="1:2">
      <c r="A953" s="107"/>
      <c r="B953" s="107"/>
    </row>
    <row r="954" spans="1:2">
      <c r="A954" s="107"/>
      <c r="B954" s="107"/>
    </row>
    <row r="955" spans="1:2">
      <c r="A955" s="107"/>
      <c r="B955" s="107"/>
    </row>
    <row r="956" spans="1:2">
      <c r="A956" s="107"/>
      <c r="B956" s="107"/>
    </row>
    <row r="957" spans="1:2">
      <c r="A957" s="107"/>
      <c r="B957" s="107"/>
    </row>
    <row r="958" spans="1:2">
      <c r="A958" s="107"/>
      <c r="B958" s="107"/>
    </row>
    <row r="959" spans="1:2">
      <c r="A959" s="107"/>
      <c r="B959" s="107"/>
    </row>
    <row r="960" spans="1:2">
      <c r="A960" s="107"/>
      <c r="B960" s="107"/>
    </row>
    <row r="961" spans="1:2">
      <c r="A961" s="107"/>
      <c r="B961" s="107"/>
    </row>
    <row r="962" spans="1:2">
      <c r="A962" s="107"/>
      <c r="B962" s="107"/>
    </row>
    <row r="963" spans="1:2">
      <c r="A963" s="107"/>
      <c r="B963" s="107"/>
    </row>
    <row r="964" spans="1:2">
      <c r="A964" s="107"/>
      <c r="B964" s="107"/>
    </row>
    <row r="965" spans="1:2">
      <c r="A965" s="107"/>
      <c r="B965" s="107"/>
    </row>
    <row r="966" spans="1:2">
      <c r="A966" s="107"/>
      <c r="B966" s="107"/>
    </row>
    <row r="967" spans="1:2">
      <c r="A967" s="107"/>
      <c r="B967" s="107"/>
    </row>
    <row r="968" spans="1:2">
      <c r="A968" s="107"/>
      <c r="B968" s="107"/>
    </row>
    <row r="969" spans="1:2">
      <c r="A969" s="107"/>
      <c r="B969" s="107"/>
    </row>
    <row r="970" spans="1:2">
      <c r="A970" s="107"/>
      <c r="B970" s="107"/>
    </row>
    <row r="971" spans="1:2">
      <c r="A971" s="107"/>
      <c r="B971" s="107"/>
    </row>
    <row r="972" spans="1:2">
      <c r="A972" s="107"/>
      <c r="B972" s="107"/>
    </row>
    <row r="973" spans="1:2">
      <c r="A973" s="107"/>
      <c r="B973" s="107"/>
    </row>
    <row r="974" spans="1:2">
      <c r="A974" s="107"/>
      <c r="B974" s="107"/>
    </row>
    <row r="975" spans="1:2">
      <c r="A975" s="107"/>
      <c r="B975" s="107"/>
    </row>
    <row r="976" spans="1:2">
      <c r="A976" s="107"/>
      <c r="B976" s="107"/>
    </row>
    <row r="977" spans="1:2">
      <c r="A977" s="107"/>
      <c r="B977" s="107"/>
    </row>
    <row r="978" spans="1:2">
      <c r="A978" s="107"/>
      <c r="B978" s="107"/>
    </row>
    <row r="979" spans="1:2">
      <c r="A979" s="107"/>
      <c r="B979" s="107"/>
    </row>
    <row r="980" spans="1:2">
      <c r="A980" s="107"/>
      <c r="B980" s="107"/>
    </row>
    <row r="981" spans="1:2">
      <c r="A981" s="107"/>
      <c r="B981" s="107"/>
    </row>
    <row r="982" spans="1:2">
      <c r="A982" s="107"/>
      <c r="B982" s="107"/>
    </row>
    <row r="983" spans="1:2">
      <c r="A983" s="107"/>
      <c r="B983" s="107"/>
    </row>
    <row r="984" spans="1:2">
      <c r="A984" s="107"/>
      <c r="B984" s="107"/>
    </row>
    <row r="985" spans="1:2">
      <c r="A985" s="107"/>
      <c r="B985" s="107"/>
    </row>
    <row r="986" spans="1:2">
      <c r="A986" s="107"/>
      <c r="B986" s="107"/>
    </row>
    <row r="987" spans="1:2">
      <c r="A987" s="107"/>
      <c r="B987" s="107"/>
    </row>
    <row r="988" spans="1:2">
      <c r="A988" s="107"/>
      <c r="B988" s="107"/>
    </row>
    <row r="989" spans="1:2">
      <c r="A989" s="107"/>
      <c r="B989" s="107"/>
    </row>
    <row r="990" spans="1:2">
      <c r="A990" s="107"/>
      <c r="B990" s="107"/>
    </row>
    <row r="991" spans="1:2">
      <c r="A991" s="107"/>
      <c r="B991" s="107"/>
    </row>
    <row r="992" spans="1:2">
      <c r="A992" s="107"/>
      <c r="B992" s="107"/>
    </row>
    <row r="993" spans="1:2">
      <c r="A993" s="107"/>
      <c r="B993" s="107"/>
    </row>
    <row r="994" spans="1:2">
      <c r="A994" s="107"/>
      <c r="B994" s="107"/>
    </row>
    <row r="995" spans="1:2">
      <c r="A995" s="107"/>
      <c r="B995" s="107"/>
    </row>
    <row r="996" spans="1:2">
      <c r="A996" s="107"/>
      <c r="B996" s="107"/>
    </row>
    <row r="997" spans="1:2">
      <c r="A997" s="107"/>
      <c r="B997" s="107"/>
    </row>
    <row r="998" spans="1:2">
      <c r="A998" s="107"/>
      <c r="B998" s="107"/>
    </row>
    <row r="999" spans="1:2">
      <c r="A999" s="107"/>
      <c r="B999" s="107"/>
    </row>
    <row r="1000" spans="1:2">
      <c r="A1000" s="107"/>
      <c r="B1000" s="107"/>
    </row>
    <row r="1001" spans="1:2">
      <c r="A1001" s="107"/>
      <c r="B1001" s="107"/>
    </row>
    <row r="1002" spans="1:2">
      <c r="A1002" s="107"/>
      <c r="B1002" s="107"/>
    </row>
    <row r="1003" spans="1:2">
      <c r="A1003" s="107"/>
      <c r="B1003" s="107"/>
    </row>
    <row r="1004" spans="1:2">
      <c r="A1004" s="107"/>
      <c r="B1004" s="107"/>
    </row>
    <row r="1005" spans="1:2">
      <c r="A1005" s="107"/>
      <c r="B1005" s="107"/>
    </row>
    <row r="1006" spans="1:2">
      <c r="A1006" s="107"/>
      <c r="B1006" s="107"/>
    </row>
    <row r="1007" spans="1:2">
      <c r="A1007" s="107"/>
      <c r="B1007" s="107"/>
    </row>
    <row r="1008" spans="1:2">
      <c r="A1008" s="107"/>
      <c r="B1008" s="107"/>
    </row>
    <row r="1009" spans="1:2">
      <c r="A1009" s="107"/>
      <c r="B1009" s="107"/>
    </row>
    <row r="1010" spans="1:2">
      <c r="A1010" s="107"/>
      <c r="B1010" s="107"/>
    </row>
    <row r="1011" spans="1:2">
      <c r="A1011" s="107"/>
      <c r="B1011" s="107"/>
    </row>
    <row r="1012" spans="1:2">
      <c r="A1012" s="107"/>
      <c r="B1012" s="107"/>
    </row>
    <row r="1013" spans="1:2">
      <c r="A1013" s="107"/>
      <c r="B1013" s="107"/>
    </row>
    <row r="1014" spans="1:2">
      <c r="A1014" s="107"/>
      <c r="B1014" s="107"/>
    </row>
    <row r="1015" spans="1:2">
      <c r="A1015" s="107"/>
      <c r="B1015" s="107"/>
    </row>
    <row r="1016" spans="1:2">
      <c r="A1016" s="107"/>
      <c r="B1016" s="107"/>
    </row>
    <row r="1017" spans="1:2">
      <c r="A1017" s="107"/>
      <c r="B1017" s="107"/>
    </row>
    <row r="1018" spans="1:2">
      <c r="A1018" s="107"/>
      <c r="B1018" s="107"/>
    </row>
    <row r="1019" spans="1:2">
      <c r="A1019" s="107"/>
      <c r="B1019" s="107"/>
    </row>
    <row r="1020" spans="1:2">
      <c r="A1020" s="107"/>
      <c r="B1020" s="107"/>
    </row>
    <row r="1021" spans="1:2">
      <c r="A1021" s="107"/>
      <c r="B1021" s="107"/>
    </row>
    <row r="1022" spans="1:2">
      <c r="A1022" s="107"/>
      <c r="B1022" s="107"/>
    </row>
    <row r="1023" spans="1:2">
      <c r="A1023" s="107"/>
      <c r="B1023" s="107"/>
    </row>
    <row r="1024" spans="1:2">
      <c r="A1024" s="107"/>
      <c r="B1024" s="107"/>
    </row>
    <row r="1025" spans="1:2">
      <c r="A1025" s="107"/>
      <c r="B1025" s="107"/>
    </row>
    <row r="1026" spans="1:2">
      <c r="A1026" s="107"/>
      <c r="B1026" s="107"/>
    </row>
    <row r="1027" spans="1:2">
      <c r="A1027" s="107"/>
      <c r="B1027" s="107"/>
    </row>
    <row r="1028" spans="1:2">
      <c r="A1028" s="107"/>
      <c r="B1028" s="107"/>
    </row>
    <row r="1029" spans="1:2">
      <c r="A1029" s="107"/>
      <c r="B1029" s="107"/>
    </row>
    <row r="1030" spans="1:2">
      <c r="A1030" s="107"/>
      <c r="B1030" s="107"/>
    </row>
    <row r="1031" spans="1:2">
      <c r="A1031" s="107"/>
      <c r="B1031" s="107"/>
    </row>
    <row r="1032" spans="1:2">
      <c r="A1032" s="107"/>
      <c r="B1032" s="107"/>
    </row>
    <row r="1033" spans="1:2">
      <c r="A1033" s="107"/>
      <c r="B1033" s="107"/>
    </row>
    <row r="1034" spans="1:2">
      <c r="A1034" s="107"/>
      <c r="B1034" s="107"/>
    </row>
    <row r="1035" spans="1:2">
      <c r="A1035" s="107"/>
      <c r="B1035" s="107"/>
    </row>
    <row r="1036" spans="1:2">
      <c r="A1036" s="107"/>
      <c r="B1036" s="107"/>
    </row>
    <row r="1037" spans="1:2">
      <c r="A1037" s="107"/>
      <c r="B1037" s="107"/>
    </row>
    <row r="1038" spans="1:2">
      <c r="A1038" s="107"/>
      <c r="B1038" s="107"/>
    </row>
    <row r="1039" spans="1:2">
      <c r="A1039" s="107"/>
      <c r="B1039" s="107"/>
    </row>
    <row r="1040" spans="1:2">
      <c r="A1040" s="107"/>
      <c r="B1040" s="107"/>
    </row>
    <row r="1041" spans="1:2">
      <c r="A1041" s="107"/>
      <c r="B1041" s="107"/>
    </row>
    <row r="1042" spans="1:2">
      <c r="A1042" s="107"/>
      <c r="B1042" s="107"/>
    </row>
    <row r="1043" spans="1:2">
      <c r="A1043" s="107"/>
      <c r="B1043" s="107"/>
    </row>
    <row r="1044" spans="1:2">
      <c r="A1044" s="107"/>
      <c r="B1044" s="107"/>
    </row>
    <row r="1045" spans="1:2">
      <c r="A1045" s="107"/>
      <c r="B1045" s="107"/>
    </row>
    <row r="1046" spans="1:2">
      <c r="A1046" s="107"/>
      <c r="B1046" s="107"/>
    </row>
    <row r="1047" spans="1:2">
      <c r="A1047" s="107"/>
      <c r="B1047" s="107"/>
    </row>
    <row r="1048" spans="1:2">
      <c r="A1048" s="107"/>
      <c r="B1048" s="107"/>
    </row>
    <row r="1049" spans="1:2">
      <c r="A1049" s="107"/>
      <c r="B1049" s="107"/>
    </row>
    <row r="1050" spans="1:2">
      <c r="A1050" s="107"/>
      <c r="B1050" s="107"/>
    </row>
    <row r="1051" spans="1:2">
      <c r="A1051" s="107"/>
      <c r="B1051" s="107"/>
    </row>
    <row r="1052" spans="1:2">
      <c r="A1052" s="107"/>
      <c r="B1052" s="107"/>
    </row>
    <row r="1053" spans="1:2">
      <c r="A1053" s="107"/>
      <c r="B1053" s="107"/>
    </row>
    <row r="1054" spans="1:2">
      <c r="A1054" s="107"/>
      <c r="B1054" s="107"/>
    </row>
    <row r="1055" spans="1:2">
      <c r="A1055" s="107"/>
      <c r="B1055" s="107"/>
    </row>
    <row r="1056" spans="1:2">
      <c r="A1056" s="107"/>
      <c r="B1056" s="107"/>
    </row>
    <row r="1057" spans="1:2">
      <c r="A1057" s="107"/>
      <c r="B1057" s="107"/>
    </row>
    <row r="1058" spans="1:2">
      <c r="A1058" s="107"/>
      <c r="B1058" s="107"/>
    </row>
    <row r="1059" spans="1:2">
      <c r="A1059" s="107"/>
      <c r="B1059" s="107"/>
    </row>
    <row r="1060" spans="1:2">
      <c r="A1060" s="107"/>
      <c r="B1060" s="107"/>
    </row>
    <row r="1061" spans="1:2">
      <c r="A1061" s="107"/>
      <c r="B1061" s="107"/>
    </row>
    <row r="1062" spans="1:2">
      <c r="A1062" s="107"/>
      <c r="B1062" s="107"/>
    </row>
    <row r="1063" spans="1:2">
      <c r="A1063" s="107"/>
      <c r="B1063" s="107"/>
    </row>
    <row r="1064" spans="1:2">
      <c r="A1064" s="107"/>
      <c r="B1064" s="107"/>
    </row>
    <row r="1065" spans="1:2">
      <c r="A1065" s="107"/>
      <c r="B1065" s="107"/>
    </row>
    <row r="1066" spans="1:2">
      <c r="A1066" s="107"/>
      <c r="B1066" s="107"/>
    </row>
    <row r="1067" spans="1:2">
      <c r="A1067" s="107"/>
      <c r="B1067" s="107"/>
    </row>
    <row r="1068" spans="1:2">
      <c r="A1068" s="107"/>
      <c r="B1068" s="107"/>
    </row>
    <row r="1069" spans="1:2">
      <c r="A1069" s="107"/>
      <c r="B1069" s="107"/>
    </row>
    <row r="1070" spans="1:2">
      <c r="A1070" s="107"/>
      <c r="B1070" s="107"/>
    </row>
    <row r="1071" spans="1:2">
      <c r="A1071" s="107"/>
      <c r="B1071" s="107"/>
    </row>
    <row r="1072" spans="1:2">
      <c r="A1072" s="107"/>
      <c r="B1072" s="107"/>
    </row>
    <row r="1073" spans="1:2">
      <c r="A1073" s="107"/>
      <c r="B1073" s="107"/>
    </row>
    <row r="1074" spans="1:2">
      <c r="A1074" s="107"/>
      <c r="B1074" s="107"/>
    </row>
    <row r="1075" spans="1:2">
      <c r="A1075" s="107"/>
      <c r="B1075" s="107"/>
    </row>
    <row r="1076" spans="1:2">
      <c r="A1076" s="107"/>
      <c r="B1076" s="107"/>
    </row>
    <row r="1077" spans="1:2">
      <c r="A1077" s="107"/>
      <c r="B1077" s="107"/>
    </row>
    <row r="1078" spans="1:2">
      <c r="A1078" s="107"/>
      <c r="B1078" s="107"/>
    </row>
    <row r="1079" spans="1:2">
      <c r="A1079" s="107"/>
      <c r="B1079" s="107"/>
    </row>
    <row r="1080" spans="1:2">
      <c r="A1080" s="107"/>
      <c r="B1080" s="107"/>
    </row>
    <row r="1081" spans="1:2">
      <c r="A1081" s="107"/>
      <c r="B1081" s="107"/>
    </row>
    <row r="1082" spans="1:2">
      <c r="A1082" s="107"/>
      <c r="B1082" s="107"/>
    </row>
    <row r="1083" spans="1:2">
      <c r="A1083" s="107"/>
      <c r="B1083" s="107"/>
    </row>
    <row r="1084" spans="1:2">
      <c r="A1084" s="107"/>
      <c r="B1084" s="107"/>
    </row>
    <row r="1085" spans="1:2">
      <c r="A1085" s="107"/>
      <c r="B1085" s="107"/>
    </row>
    <row r="1086" spans="1:2">
      <c r="A1086" s="107"/>
      <c r="B1086" s="107"/>
    </row>
    <row r="1087" spans="1:2">
      <c r="A1087" s="107"/>
      <c r="B1087" s="107"/>
    </row>
    <row r="1088" spans="1:2">
      <c r="A1088" s="107"/>
      <c r="B1088" s="107"/>
    </row>
    <row r="1089" spans="1:2">
      <c r="A1089" s="107"/>
      <c r="B1089" s="107"/>
    </row>
    <row r="1090" spans="1:2">
      <c r="A1090" s="107"/>
      <c r="B1090" s="107"/>
    </row>
    <row r="1091" spans="1:2">
      <c r="A1091" s="107"/>
      <c r="B1091" s="107"/>
    </row>
    <row r="1092" spans="1:2">
      <c r="A1092" s="107"/>
      <c r="B1092" s="107"/>
    </row>
    <row r="1093" spans="1:2">
      <c r="A1093" s="107"/>
      <c r="B1093" s="107"/>
    </row>
    <row r="1094" spans="1:2">
      <c r="A1094" s="107"/>
      <c r="B1094" s="107"/>
    </row>
    <row r="1095" spans="1:2">
      <c r="A1095" s="107"/>
      <c r="B1095" s="107"/>
    </row>
    <row r="1096" spans="1:2">
      <c r="A1096" s="107"/>
      <c r="B1096" s="107"/>
    </row>
    <row r="1097" spans="1:2">
      <c r="A1097" s="107"/>
      <c r="B1097" s="107"/>
    </row>
    <row r="1098" spans="1:2">
      <c r="A1098" s="107"/>
      <c r="B1098" s="107"/>
    </row>
    <row r="1099" spans="1:2">
      <c r="A1099" s="107"/>
      <c r="B1099" s="107"/>
    </row>
    <row r="1100" spans="1:2">
      <c r="A1100" s="107"/>
      <c r="B1100" s="107"/>
    </row>
    <row r="1101" spans="1:2">
      <c r="A1101" s="107"/>
      <c r="B1101" s="107"/>
    </row>
    <row r="1102" spans="1:2">
      <c r="A1102" s="107"/>
      <c r="B1102" s="107"/>
    </row>
    <row r="1103" spans="1:2">
      <c r="A1103" s="107"/>
      <c r="B1103" s="107"/>
    </row>
    <row r="1104" spans="1:2">
      <c r="A1104" s="107"/>
      <c r="B1104" s="107"/>
    </row>
    <row r="1105" spans="1:2">
      <c r="A1105" s="107"/>
      <c r="B1105" s="107"/>
    </row>
    <row r="1106" spans="1:2">
      <c r="A1106" s="107"/>
      <c r="B1106" s="107"/>
    </row>
    <row r="1107" spans="1:2">
      <c r="A1107" s="107"/>
      <c r="B1107" s="107"/>
    </row>
    <row r="1108" spans="1:2">
      <c r="A1108" s="107"/>
      <c r="B1108" s="107"/>
    </row>
    <row r="1109" spans="1:2">
      <c r="A1109" s="107"/>
      <c r="B1109" s="107"/>
    </row>
    <row r="1110" spans="1:2">
      <c r="A1110" s="107"/>
      <c r="B1110" s="107"/>
    </row>
    <row r="1111" spans="1:2">
      <c r="A1111" s="107"/>
      <c r="B1111" s="107"/>
    </row>
    <row r="1112" spans="1:2">
      <c r="A1112" s="107"/>
      <c r="B1112" s="107"/>
    </row>
    <row r="1113" spans="1:2">
      <c r="A1113" s="107"/>
      <c r="B1113" s="107"/>
    </row>
    <row r="1114" spans="1:2">
      <c r="A1114" s="107"/>
      <c r="B1114" s="107"/>
    </row>
    <row r="1115" spans="1:2">
      <c r="A1115" s="107"/>
      <c r="B1115" s="107"/>
    </row>
    <row r="1116" spans="1:2">
      <c r="A1116" s="107"/>
      <c r="B1116" s="107"/>
    </row>
    <row r="1117" spans="1:2">
      <c r="A1117" s="107"/>
      <c r="B1117" s="107"/>
    </row>
    <row r="1118" spans="1:2">
      <c r="A1118" s="107"/>
      <c r="B1118" s="107"/>
    </row>
    <row r="1119" spans="1:2">
      <c r="A1119" s="107"/>
      <c r="B1119" s="107"/>
    </row>
    <row r="1120" spans="1:2">
      <c r="A1120" s="107"/>
      <c r="B1120" s="107"/>
    </row>
    <row r="1121" spans="1:2">
      <c r="A1121" s="107"/>
      <c r="B1121" s="107"/>
    </row>
    <row r="1122" spans="1:2">
      <c r="A1122" s="107"/>
      <c r="B1122" s="107"/>
    </row>
    <row r="1123" spans="1:2">
      <c r="A1123" s="107"/>
      <c r="B1123" s="107"/>
    </row>
    <row r="1124" spans="1:2">
      <c r="A1124" s="107"/>
      <c r="B1124" s="107"/>
    </row>
    <row r="1125" spans="1:2">
      <c r="A1125" s="107"/>
      <c r="B1125" s="107"/>
    </row>
    <row r="1126" spans="1:2">
      <c r="A1126" s="107"/>
      <c r="B1126" s="107"/>
    </row>
    <row r="1127" spans="1:2">
      <c r="A1127" s="107"/>
      <c r="B1127" s="107"/>
    </row>
    <row r="1128" spans="1:2">
      <c r="A1128" s="107"/>
      <c r="B1128" s="107"/>
    </row>
    <row r="1129" spans="1:2">
      <c r="A1129" s="107"/>
      <c r="B1129" s="107"/>
    </row>
    <row r="1130" spans="1:2">
      <c r="A1130" s="107"/>
      <c r="B1130" s="107"/>
    </row>
    <row r="1131" spans="1:2">
      <c r="A1131" s="107"/>
      <c r="B1131" s="107"/>
    </row>
    <row r="1132" spans="1:2">
      <c r="A1132" s="107"/>
      <c r="B1132" s="107"/>
    </row>
    <row r="1133" spans="1:2">
      <c r="A1133" s="107"/>
      <c r="B1133" s="107"/>
    </row>
    <row r="1134" spans="1:2">
      <c r="A1134" s="107"/>
      <c r="B1134" s="107"/>
    </row>
    <row r="1135" spans="1:2">
      <c r="A1135" s="107"/>
      <c r="B1135" s="107"/>
    </row>
    <row r="1136" spans="1:2">
      <c r="A1136" s="107"/>
      <c r="B1136" s="107"/>
    </row>
    <row r="1137" spans="1:2">
      <c r="A1137" s="107"/>
      <c r="B1137" s="107"/>
    </row>
    <row r="1138" spans="1:2">
      <c r="A1138" s="107"/>
      <c r="B1138" s="107"/>
    </row>
    <row r="1139" spans="1:2">
      <c r="A1139" s="107"/>
      <c r="B1139" s="107"/>
    </row>
    <row r="1140" spans="1:2">
      <c r="A1140" s="107"/>
      <c r="B1140" s="107"/>
    </row>
    <row r="1141" spans="1:2">
      <c r="A1141" s="107"/>
      <c r="B1141" s="107"/>
    </row>
    <row r="1142" spans="1:2">
      <c r="A1142" s="107"/>
      <c r="B1142" s="107"/>
    </row>
    <row r="1143" spans="1:2">
      <c r="A1143" s="107"/>
      <c r="B1143" s="107"/>
    </row>
    <row r="1144" spans="1:2">
      <c r="A1144" s="107"/>
      <c r="B1144" s="107"/>
    </row>
    <row r="1145" spans="1:2">
      <c r="A1145" s="107"/>
      <c r="B1145" s="107"/>
    </row>
    <row r="1146" spans="1:2">
      <c r="A1146" s="107"/>
      <c r="B1146" s="107"/>
    </row>
    <row r="1147" spans="1:2">
      <c r="A1147" s="107"/>
      <c r="B1147" s="107"/>
    </row>
    <row r="1148" spans="1:2">
      <c r="A1148" s="107"/>
      <c r="B1148" s="107"/>
    </row>
    <row r="1149" spans="1:2">
      <c r="A1149" s="107"/>
      <c r="B1149" s="107"/>
    </row>
    <row r="1150" spans="1:2">
      <c r="A1150" s="107"/>
      <c r="B1150" s="107"/>
    </row>
    <row r="1151" spans="1:2">
      <c r="A1151" s="107"/>
      <c r="B1151" s="107"/>
    </row>
    <row r="1152" spans="1:2">
      <c r="A1152" s="107"/>
      <c r="B1152" s="107"/>
    </row>
    <row r="1153" spans="1:2">
      <c r="A1153" s="107"/>
      <c r="B1153" s="107"/>
    </row>
    <row r="1154" spans="1:2">
      <c r="A1154" s="107"/>
      <c r="B1154" s="107"/>
    </row>
    <row r="1155" spans="1:2">
      <c r="A1155" s="107"/>
      <c r="B1155" s="107"/>
    </row>
    <row r="1156" spans="1:2">
      <c r="A1156" s="107"/>
      <c r="B1156" s="107"/>
    </row>
    <row r="1157" spans="1:2">
      <c r="A1157" s="107"/>
      <c r="B1157" s="107"/>
    </row>
    <row r="1158" spans="1:2">
      <c r="A1158" s="107"/>
      <c r="B1158" s="107"/>
    </row>
    <row r="1159" spans="1:2">
      <c r="A1159" s="107"/>
      <c r="B1159" s="107"/>
    </row>
    <row r="1160" spans="1:2">
      <c r="A1160" s="107"/>
      <c r="B1160" s="107"/>
    </row>
    <row r="1161" spans="1:2">
      <c r="A1161" s="107"/>
      <c r="B1161" s="107"/>
    </row>
    <row r="1162" spans="1:2">
      <c r="A1162" s="107"/>
      <c r="B1162" s="107"/>
    </row>
    <row r="1163" spans="1:2">
      <c r="A1163" s="107"/>
      <c r="B1163" s="107"/>
    </row>
    <row r="1164" spans="1:2">
      <c r="A1164" s="107"/>
      <c r="B1164" s="107"/>
    </row>
    <row r="1165" spans="1:2">
      <c r="A1165" s="107"/>
      <c r="B1165" s="107"/>
    </row>
    <row r="1166" spans="1:2">
      <c r="A1166" s="107"/>
      <c r="B1166" s="107"/>
    </row>
    <row r="1167" spans="1:2">
      <c r="A1167" s="107"/>
      <c r="B1167" s="107"/>
    </row>
    <row r="1168" spans="1:2">
      <c r="A1168" s="107"/>
      <c r="B1168" s="107"/>
    </row>
    <row r="1169" spans="1:2">
      <c r="A1169" s="107"/>
      <c r="B1169" s="107"/>
    </row>
    <row r="1170" spans="1:2">
      <c r="A1170" s="107"/>
      <c r="B1170" s="107"/>
    </row>
    <row r="1171" spans="1:2">
      <c r="A1171" s="107"/>
      <c r="B1171" s="107"/>
    </row>
    <row r="1172" spans="1:2">
      <c r="A1172" s="107"/>
      <c r="B1172" s="107"/>
    </row>
    <row r="1173" spans="1:2">
      <c r="A1173" s="107"/>
      <c r="B1173" s="107"/>
    </row>
    <row r="1174" spans="1:2">
      <c r="A1174" s="107"/>
      <c r="B1174" s="107"/>
    </row>
    <row r="1175" spans="1:2">
      <c r="A1175" s="107"/>
      <c r="B1175" s="107"/>
    </row>
    <row r="1176" spans="1:2">
      <c r="A1176" s="107"/>
      <c r="B1176" s="107"/>
    </row>
    <row r="1177" spans="1:2">
      <c r="A1177" s="107"/>
      <c r="B1177" s="107"/>
    </row>
    <row r="1178" spans="1:2">
      <c r="A1178" s="107"/>
      <c r="B1178" s="107"/>
    </row>
    <row r="1179" spans="1:2">
      <c r="A1179" s="107"/>
      <c r="B1179" s="107"/>
    </row>
    <row r="1180" spans="1:2">
      <c r="A1180" s="107"/>
      <c r="B1180" s="107"/>
    </row>
    <row r="1181" spans="1:2">
      <c r="A1181" s="107"/>
      <c r="B1181" s="107"/>
    </row>
    <row r="1182" spans="1:2">
      <c r="A1182" s="107"/>
      <c r="B1182" s="107"/>
    </row>
    <row r="1183" spans="1:2">
      <c r="A1183" s="107"/>
      <c r="B1183" s="107"/>
    </row>
    <row r="1184" spans="1:2">
      <c r="A1184" s="107"/>
      <c r="B1184" s="107"/>
    </row>
    <row r="1185" spans="1:2">
      <c r="A1185" s="107"/>
      <c r="B1185" s="107"/>
    </row>
    <row r="1186" spans="1:2">
      <c r="A1186" s="107"/>
      <c r="B1186" s="107"/>
    </row>
    <row r="1187" spans="1:2">
      <c r="A1187" s="107"/>
      <c r="B1187" s="107"/>
    </row>
    <row r="1188" spans="1:2">
      <c r="A1188" s="107"/>
      <c r="B1188" s="107"/>
    </row>
    <row r="1189" spans="1:2">
      <c r="A1189" s="107"/>
      <c r="B1189" s="107"/>
    </row>
    <row r="1190" spans="1:2">
      <c r="A1190" s="107"/>
      <c r="B1190" s="107"/>
    </row>
    <row r="1191" spans="1:2">
      <c r="A1191" s="107"/>
      <c r="B1191" s="107"/>
    </row>
    <row r="1192" spans="1:2">
      <c r="A1192" s="107"/>
      <c r="B1192" s="107"/>
    </row>
    <row r="1193" spans="1:2">
      <c r="A1193" s="107"/>
      <c r="B1193" s="107"/>
    </row>
    <row r="1194" spans="1:2">
      <c r="A1194" s="107"/>
      <c r="B1194" s="107"/>
    </row>
    <row r="1195" spans="1:2">
      <c r="A1195" s="107"/>
      <c r="B1195" s="107"/>
    </row>
    <row r="1196" spans="1:2">
      <c r="A1196" s="107"/>
      <c r="B1196" s="107"/>
    </row>
    <row r="1197" spans="1:2">
      <c r="A1197" s="107"/>
      <c r="B1197" s="107"/>
    </row>
    <row r="1198" spans="1:2">
      <c r="A1198" s="107"/>
      <c r="B1198" s="107"/>
    </row>
    <row r="1199" spans="1:2">
      <c r="A1199" s="107"/>
      <c r="B1199" s="107"/>
    </row>
    <row r="1200" spans="1:2">
      <c r="A1200" s="107"/>
      <c r="B1200" s="107"/>
    </row>
    <row r="1201" spans="1:2">
      <c r="A1201" s="107"/>
      <c r="B1201" s="107"/>
    </row>
    <row r="1202" spans="1:2">
      <c r="A1202" s="107"/>
      <c r="B1202" s="107"/>
    </row>
    <row r="1203" spans="1:2">
      <c r="A1203" s="107"/>
      <c r="B1203" s="107"/>
    </row>
    <row r="1204" spans="1:2">
      <c r="A1204" s="107"/>
      <c r="B1204" s="107"/>
    </row>
    <row r="1205" spans="1:2">
      <c r="A1205" s="107"/>
      <c r="B1205" s="107"/>
    </row>
    <row r="1206" spans="1:2">
      <c r="A1206" s="107"/>
      <c r="B1206" s="107"/>
    </row>
    <row r="1207" spans="1:2">
      <c r="A1207" s="107"/>
      <c r="B1207" s="107"/>
    </row>
    <row r="1208" spans="1:2">
      <c r="A1208" s="107"/>
      <c r="B1208" s="107"/>
    </row>
    <row r="1209" spans="1:2">
      <c r="A1209" s="107"/>
      <c r="B1209" s="107"/>
    </row>
    <row r="1210" spans="1:2">
      <c r="A1210" s="107"/>
      <c r="B1210" s="107"/>
    </row>
    <row r="1211" spans="1:2">
      <c r="A1211" s="107"/>
      <c r="B1211" s="107"/>
    </row>
    <row r="1212" spans="1:2">
      <c r="A1212" s="107"/>
      <c r="B1212" s="107"/>
    </row>
    <row r="1213" spans="1:2">
      <c r="A1213" s="107"/>
      <c r="B1213" s="107"/>
    </row>
    <row r="1214" spans="1:2">
      <c r="A1214" s="107"/>
      <c r="B1214" s="107"/>
    </row>
    <row r="1215" spans="1:2">
      <c r="A1215" s="107"/>
      <c r="B1215" s="107"/>
    </row>
    <row r="1216" spans="1:2">
      <c r="A1216" s="107"/>
      <c r="B1216" s="107"/>
    </row>
    <row r="1217" spans="1:2">
      <c r="A1217" s="107"/>
      <c r="B1217" s="107"/>
    </row>
    <row r="1218" spans="1:2">
      <c r="A1218" s="107"/>
      <c r="B1218" s="107"/>
    </row>
    <row r="1219" spans="1:2">
      <c r="A1219" s="107"/>
      <c r="B1219" s="107"/>
    </row>
    <row r="1220" spans="1:2">
      <c r="A1220" s="107"/>
      <c r="B1220" s="107"/>
    </row>
    <row r="1221" spans="1:2">
      <c r="A1221" s="107"/>
      <c r="B1221" s="107"/>
    </row>
    <row r="1222" spans="1:2">
      <c r="A1222" s="107"/>
      <c r="B1222" s="107"/>
    </row>
    <row r="1223" spans="1:2">
      <c r="A1223" s="107"/>
      <c r="B1223" s="107"/>
    </row>
    <row r="1224" spans="1:2">
      <c r="A1224" s="107"/>
      <c r="B1224" s="107"/>
    </row>
    <row r="1225" spans="1:2">
      <c r="A1225" s="107"/>
      <c r="B1225" s="107"/>
    </row>
    <row r="1226" spans="1:2">
      <c r="A1226" s="107"/>
      <c r="B1226" s="107"/>
    </row>
    <row r="1227" spans="1:2">
      <c r="A1227" s="107"/>
      <c r="B1227" s="107"/>
    </row>
    <row r="1228" spans="1:2">
      <c r="A1228" s="107"/>
      <c r="B1228" s="107"/>
    </row>
    <row r="1229" spans="1:2">
      <c r="A1229" s="107"/>
      <c r="B1229" s="107"/>
    </row>
    <row r="1230" spans="1:2">
      <c r="A1230" s="107"/>
      <c r="B1230" s="107"/>
    </row>
    <row r="1231" spans="1:2">
      <c r="A1231" s="107"/>
      <c r="B1231" s="107"/>
    </row>
    <row r="1232" spans="1:2">
      <c r="A1232" s="107"/>
      <c r="B1232" s="107"/>
    </row>
    <row r="1233" spans="1:2">
      <c r="A1233" s="107"/>
      <c r="B1233" s="107"/>
    </row>
    <row r="1234" spans="1:2">
      <c r="A1234" s="107"/>
      <c r="B1234" s="107"/>
    </row>
    <row r="1235" spans="1:2">
      <c r="A1235" s="107"/>
      <c r="B1235" s="107"/>
    </row>
    <row r="1236" spans="1:2">
      <c r="A1236" s="107"/>
      <c r="B1236" s="107"/>
    </row>
    <row r="1237" spans="1:2">
      <c r="A1237" s="107"/>
      <c r="B1237" s="107"/>
    </row>
    <row r="1238" spans="1:2">
      <c r="A1238" s="107"/>
      <c r="B1238" s="107"/>
    </row>
    <row r="1239" spans="1:2">
      <c r="A1239" s="107"/>
      <c r="B1239" s="107"/>
    </row>
    <row r="1240" spans="1:2">
      <c r="A1240" s="107"/>
      <c r="B1240" s="107"/>
    </row>
    <row r="1241" spans="1:2">
      <c r="A1241" s="107"/>
      <c r="B1241" s="107"/>
    </row>
    <row r="1242" spans="1:2">
      <c r="A1242" s="107"/>
      <c r="B1242" s="107"/>
    </row>
    <row r="1243" spans="1:2">
      <c r="A1243" s="107"/>
      <c r="B1243" s="107"/>
    </row>
    <row r="1244" spans="1:2">
      <c r="A1244" s="107"/>
      <c r="B1244" s="107"/>
    </row>
    <row r="1245" spans="1:2">
      <c r="A1245" s="107"/>
      <c r="B1245" s="107"/>
    </row>
    <row r="1246" spans="1:2">
      <c r="A1246" s="107"/>
      <c r="B1246" s="107"/>
    </row>
    <row r="1247" spans="1:2">
      <c r="A1247" s="107"/>
      <c r="B1247" s="107"/>
    </row>
    <row r="1248" spans="1:2">
      <c r="A1248" s="107"/>
      <c r="B1248" s="107"/>
    </row>
    <row r="1249" spans="1:2">
      <c r="A1249" s="107"/>
      <c r="B1249" s="107"/>
    </row>
    <row r="1250" spans="1:2">
      <c r="A1250" s="107"/>
      <c r="B1250" s="107"/>
    </row>
    <row r="1251" spans="1:2">
      <c r="A1251" s="107"/>
      <c r="B1251" s="107"/>
    </row>
    <row r="1252" spans="1:2">
      <c r="A1252" s="107"/>
      <c r="B1252" s="107"/>
    </row>
    <row r="1253" spans="1:2">
      <c r="A1253" s="107"/>
      <c r="B1253" s="107"/>
    </row>
    <row r="1254" spans="1:2">
      <c r="A1254" s="107"/>
      <c r="B1254" s="107"/>
    </row>
    <row r="1255" spans="1:2">
      <c r="A1255" s="107"/>
      <c r="B1255" s="107"/>
    </row>
    <row r="1256" spans="1:2">
      <c r="A1256" s="107"/>
      <c r="B1256" s="107"/>
    </row>
    <row r="1257" spans="1:2">
      <c r="A1257" s="107"/>
      <c r="B1257" s="107"/>
    </row>
    <row r="1258" spans="1:2">
      <c r="A1258" s="107"/>
      <c r="B1258" s="107"/>
    </row>
    <row r="1259" spans="1:2">
      <c r="A1259" s="107"/>
      <c r="B1259" s="107"/>
    </row>
    <row r="1260" spans="1:2">
      <c r="A1260" s="107"/>
      <c r="B1260" s="107"/>
    </row>
    <row r="1261" spans="1:2">
      <c r="A1261" s="107"/>
      <c r="B1261" s="107"/>
    </row>
    <row r="1262" spans="1:2">
      <c r="A1262" s="107"/>
      <c r="B1262" s="107"/>
    </row>
    <row r="1263" spans="1:2">
      <c r="A1263" s="107"/>
      <c r="B1263" s="107"/>
    </row>
    <row r="1264" spans="1:2">
      <c r="A1264" s="107"/>
      <c r="B1264" s="107"/>
    </row>
    <row r="1265" spans="1:2">
      <c r="A1265" s="107"/>
      <c r="B1265" s="107"/>
    </row>
    <row r="1266" spans="1:2">
      <c r="A1266" s="107"/>
      <c r="B1266" s="107"/>
    </row>
    <row r="1267" spans="1:2">
      <c r="A1267" s="107"/>
      <c r="B1267" s="107"/>
    </row>
    <row r="1268" spans="1:2">
      <c r="A1268" s="107"/>
      <c r="B1268" s="107"/>
    </row>
    <row r="1269" spans="1:2">
      <c r="A1269" s="107"/>
      <c r="B1269" s="107"/>
    </row>
    <row r="1270" spans="1:2">
      <c r="A1270" s="107"/>
      <c r="B1270" s="107"/>
    </row>
    <row r="1271" spans="1:2">
      <c r="A1271" s="107"/>
      <c r="B1271" s="107"/>
    </row>
    <row r="1272" spans="1:2">
      <c r="A1272" s="107"/>
      <c r="B1272" s="107"/>
    </row>
    <row r="1273" spans="1:2">
      <c r="A1273" s="107"/>
      <c r="B1273" s="107"/>
    </row>
    <row r="1274" spans="1:2">
      <c r="A1274" s="107"/>
      <c r="B1274" s="107"/>
    </row>
    <row r="1275" spans="1:2">
      <c r="A1275" s="107"/>
      <c r="B1275" s="107"/>
    </row>
    <row r="1276" spans="1:2">
      <c r="A1276" s="107"/>
      <c r="B1276" s="107"/>
    </row>
    <row r="1277" spans="1:2">
      <c r="A1277" s="107"/>
      <c r="B1277" s="107"/>
    </row>
    <row r="1278" spans="1:2">
      <c r="A1278" s="107"/>
      <c r="B1278" s="107"/>
    </row>
    <row r="1279" spans="1:2">
      <c r="A1279" s="107"/>
      <c r="B1279" s="107"/>
    </row>
    <row r="1280" spans="1:2">
      <c r="A1280" s="107"/>
      <c r="B1280" s="107"/>
    </row>
    <row r="1281" spans="1:2">
      <c r="A1281" s="107"/>
      <c r="B1281" s="107"/>
    </row>
    <row r="1282" spans="1:2">
      <c r="A1282" s="107"/>
      <c r="B1282" s="107"/>
    </row>
    <row r="1283" spans="1:2">
      <c r="A1283" s="107"/>
      <c r="B1283" s="107"/>
    </row>
    <row r="1284" spans="1:2">
      <c r="A1284" s="107"/>
      <c r="B1284" s="107"/>
    </row>
    <row r="1285" spans="1:2">
      <c r="A1285" s="107"/>
      <c r="B1285" s="107"/>
    </row>
    <row r="1286" spans="1:2">
      <c r="A1286" s="107"/>
      <c r="B1286" s="107"/>
    </row>
    <row r="1287" spans="1:2">
      <c r="A1287" s="107"/>
      <c r="B1287" s="107"/>
    </row>
    <row r="1288" spans="1:2">
      <c r="A1288" s="107"/>
      <c r="B1288" s="107"/>
    </row>
    <row r="1289" spans="1:2">
      <c r="A1289" s="107"/>
      <c r="B1289" s="107"/>
    </row>
    <row r="1290" spans="1:2">
      <c r="A1290" s="107"/>
      <c r="B1290" s="107"/>
    </row>
    <row r="1291" spans="1:2">
      <c r="A1291" s="107"/>
      <c r="B1291" s="107"/>
    </row>
    <row r="1292" spans="1:2">
      <c r="A1292" s="107"/>
      <c r="B1292" s="107"/>
    </row>
    <row r="1293" spans="1:2">
      <c r="A1293" s="107"/>
      <c r="B1293" s="107"/>
    </row>
    <row r="1294" spans="1:2">
      <c r="A1294" s="107"/>
      <c r="B1294" s="107"/>
    </row>
    <row r="1295" spans="1:2">
      <c r="A1295" s="107"/>
      <c r="B1295" s="107"/>
    </row>
    <row r="1296" spans="1:2">
      <c r="A1296" s="107"/>
      <c r="B1296" s="107"/>
    </row>
    <row r="1297" spans="1:2">
      <c r="A1297" s="107"/>
      <c r="B1297" s="107"/>
    </row>
    <row r="1298" spans="1:2">
      <c r="A1298" s="107"/>
      <c r="B1298" s="107"/>
    </row>
    <row r="1299" spans="1:2">
      <c r="A1299" s="107"/>
      <c r="B1299" s="107"/>
    </row>
    <row r="1300" spans="1:2">
      <c r="A1300" s="107"/>
      <c r="B1300" s="107"/>
    </row>
    <row r="1301" spans="1:2">
      <c r="A1301" s="107"/>
      <c r="B1301" s="107"/>
    </row>
    <row r="1302" spans="1:2">
      <c r="A1302" s="107"/>
      <c r="B1302" s="107"/>
    </row>
    <row r="1303" spans="1:2">
      <c r="A1303" s="107"/>
      <c r="B1303" s="107"/>
    </row>
    <row r="1304" spans="1:2">
      <c r="A1304" s="107"/>
      <c r="B1304" s="107"/>
    </row>
    <row r="1305" spans="1:2">
      <c r="A1305" s="107"/>
      <c r="B1305" s="107"/>
    </row>
    <row r="1306" spans="1:2">
      <c r="A1306" s="107"/>
      <c r="B1306" s="107"/>
    </row>
    <row r="1307" spans="1:2">
      <c r="A1307" s="107"/>
      <c r="B1307" s="107"/>
    </row>
    <row r="1308" spans="1:2">
      <c r="A1308" s="107"/>
      <c r="B1308" s="107"/>
    </row>
    <row r="1309" spans="1:2">
      <c r="A1309" s="107"/>
      <c r="B1309" s="107"/>
    </row>
    <row r="1310" spans="1:2">
      <c r="A1310" s="107"/>
      <c r="B1310" s="107"/>
    </row>
    <row r="1311" spans="1:2">
      <c r="A1311" s="107"/>
      <c r="B1311" s="107"/>
    </row>
    <row r="1312" spans="1:2">
      <c r="A1312" s="107"/>
      <c r="B1312" s="107"/>
    </row>
    <row r="1313" spans="1:2">
      <c r="A1313" s="107"/>
      <c r="B1313" s="107"/>
    </row>
    <row r="1314" spans="1:2">
      <c r="A1314" s="107"/>
      <c r="B1314" s="107"/>
    </row>
    <row r="1315" spans="1:2">
      <c r="A1315" s="107"/>
      <c r="B1315" s="107"/>
    </row>
    <row r="1316" spans="1:2">
      <c r="A1316" s="107"/>
      <c r="B1316" s="107"/>
    </row>
    <row r="1317" spans="1:2">
      <c r="A1317" s="107"/>
      <c r="B1317" s="107"/>
    </row>
    <row r="1318" spans="1:2">
      <c r="A1318" s="107"/>
      <c r="B1318" s="107"/>
    </row>
    <row r="1319" spans="1:2">
      <c r="A1319" s="107"/>
      <c r="B1319" s="107"/>
    </row>
    <row r="1320" spans="1:2">
      <c r="A1320" s="107"/>
      <c r="B1320" s="107"/>
    </row>
    <row r="1321" spans="1:2">
      <c r="A1321" s="107"/>
      <c r="B1321" s="107"/>
    </row>
    <row r="1322" spans="1:2">
      <c r="A1322" s="107"/>
      <c r="B1322" s="107"/>
    </row>
    <row r="1323" spans="1:2">
      <c r="A1323" s="107"/>
      <c r="B1323" s="107"/>
    </row>
    <row r="1324" spans="1:2">
      <c r="A1324" s="107"/>
      <c r="B1324" s="107"/>
    </row>
    <row r="1325" spans="1:2">
      <c r="A1325" s="107"/>
      <c r="B1325" s="107"/>
    </row>
    <row r="1326" spans="1:2">
      <c r="A1326" s="107"/>
      <c r="B1326" s="107"/>
    </row>
    <row r="1327" spans="1:2">
      <c r="A1327" s="107"/>
      <c r="B1327" s="107"/>
    </row>
    <row r="1328" spans="1:2">
      <c r="A1328" s="107"/>
      <c r="B1328" s="107"/>
    </row>
    <row r="1329" spans="1:2">
      <c r="A1329" s="107"/>
      <c r="B1329" s="107"/>
    </row>
    <row r="1330" spans="1:2">
      <c r="A1330" s="107"/>
      <c r="B1330" s="107"/>
    </row>
    <row r="1331" spans="1:2">
      <c r="A1331" s="107"/>
      <c r="B1331" s="107"/>
    </row>
    <row r="1332" spans="1:2">
      <c r="A1332" s="107"/>
      <c r="B1332" s="107"/>
    </row>
    <row r="1333" spans="1:2">
      <c r="A1333" s="107"/>
      <c r="B1333" s="107"/>
    </row>
    <row r="1334" spans="1:2">
      <c r="A1334" s="107"/>
      <c r="B1334" s="107"/>
    </row>
    <row r="1335" spans="1:2">
      <c r="A1335" s="107"/>
      <c r="B1335" s="107"/>
    </row>
    <row r="1336" spans="1:2">
      <c r="A1336" s="107"/>
      <c r="B1336" s="107"/>
    </row>
    <row r="1337" spans="1:2">
      <c r="A1337" s="107"/>
      <c r="B1337" s="107"/>
    </row>
    <row r="1338" spans="1:2">
      <c r="A1338" s="107"/>
      <c r="B1338" s="107"/>
    </row>
    <row r="1339" spans="1:2">
      <c r="A1339" s="107"/>
      <c r="B1339" s="107"/>
    </row>
    <row r="1340" spans="1:2">
      <c r="A1340" s="107"/>
      <c r="B1340" s="107"/>
    </row>
    <row r="1341" spans="1:2">
      <c r="A1341" s="107"/>
      <c r="B1341" s="107"/>
    </row>
    <row r="1342" spans="1:2">
      <c r="A1342" s="107"/>
      <c r="B1342" s="107"/>
    </row>
    <row r="1343" spans="1:2">
      <c r="A1343" s="107"/>
      <c r="B1343" s="107"/>
    </row>
    <row r="1344" spans="1:2">
      <c r="A1344" s="107"/>
      <c r="B1344" s="107"/>
    </row>
    <row r="1345" spans="1:2">
      <c r="A1345" s="107"/>
      <c r="B1345" s="107"/>
    </row>
    <row r="1346" spans="1:2">
      <c r="A1346" s="107"/>
      <c r="B1346" s="107"/>
    </row>
    <row r="1347" spans="1:2">
      <c r="A1347" s="107"/>
      <c r="B1347" s="107"/>
    </row>
    <row r="1348" spans="1:2">
      <c r="A1348" s="107"/>
      <c r="B1348" s="107"/>
    </row>
    <row r="1349" spans="1:2">
      <c r="A1349" s="107"/>
      <c r="B1349" s="107"/>
    </row>
    <row r="1350" spans="1:2">
      <c r="A1350" s="107"/>
      <c r="B1350" s="107"/>
    </row>
    <row r="1351" spans="1:2">
      <c r="A1351" s="107"/>
      <c r="B1351" s="107"/>
    </row>
    <row r="1352" spans="1:2">
      <c r="A1352" s="107"/>
      <c r="B1352" s="107"/>
    </row>
    <row r="1353" spans="1:2">
      <c r="A1353" s="107"/>
      <c r="B1353" s="107"/>
    </row>
    <row r="1354" spans="1:2">
      <c r="A1354" s="107"/>
      <c r="B1354" s="107"/>
    </row>
    <row r="1355" spans="1:2">
      <c r="A1355" s="107"/>
      <c r="B1355" s="107"/>
    </row>
    <row r="1356" spans="1:2">
      <c r="A1356" s="107"/>
      <c r="B1356" s="107"/>
    </row>
    <row r="1357" spans="1:2">
      <c r="A1357" s="107"/>
      <c r="B1357" s="107"/>
    </row>
    <row r="1358" spans="1:2">
      <c r="A1358" s="107"/>
      <c r="B1358" s="107"/>
    </row>
    <row r="1359" spans="1:2">
      <c r="A1359" s="107"/>
      <c r="B1359" s="107"/>
    </row>
    <row r="1360" spans="1:2">
      <c r="A1360" s="107"/>
      <c r="B1360" s="107"/>
    </row>
    <row r="1361" spans="1:2">
      <c r="A1361" s="107"/>
      <c r="B1361" s="107"/>
    </row>
    <row r="1362" spans="1:2">
      <c r="A1362" s="107"/>
      <c r="B1362" s="107"/>
    </row>
    <row r="1363" spans="1:2">
      <c r="A1363" s="107"/>
      <c r="B1363" s="107"/>
    </row>
    <row r="1364" spans="1:2">
      <c r="A1364" s="107"/>
      <c r="B1364" s="107"/>
    </row>
    <row r="1365" spans="1:2">
      <c r="A1365" s="107"/>
      <c r="B1365" s="107"/>
    </row>
    <row r="1366" spans="1:2">
      <c r="A1366" s="107"/>
      <c r="B1366" s="107"/>
    </row>
    <row r="1367" spans="1:2">
      <c r="A1367" s="107"/>
      <c r="B1367" s="107"/>
    </row>
    <row r="1368" spans="1:2">
      <c r="A1368" s="107"/>
      <c r="B1368" s="107"/>
    </row>
    <row r="1369" spans="1:2">
      <c r="A1369" s="107"/>
      <c r="B1369" s="107"/>
    </row>
    <row r="1370" spans="1:2">
      <c r="A1370" s="107"/>
      <c r="B1370" s="107"/>
    </row>
    <row r="1371" spans="1:2">
      <c r="A1371" s="107"/>
      <c r="B1371" s="107"/>
    </row>
    <row r="1372" spans="1:2">
      <c r="A1372" s="107"/>
      <c r="B1372" s="107"/>
    </row>
    <row r="1373" spans="1:2">
      <c r="A1373" s="107"/>
      <c r="B1373" s="107"/>
    </row>
    <row r="1374" spans="1:2">
      <c r="A1374" s="107"/>
      <c r="B1374" s="107"/>
    </row>
    <row r="1375" spans="1:2">
      <c r="A1375" s="107"/>
      <c r="B1375" s="107"/>
    </row>
    <row r="1376" spans="1:2">
      <c r="A1376" s="107"/>
      <c r="B1376" s="107"/>
    </row>
    <row r="1377" spans="1:2">
      <c r="A1377" s="107"/>
      <c r="B1377" s="107"/>
    </row>
    <row r="1378" spans="1:2">
      <c r="A1378" s="107"/>
      <c r="B1378" s="107"/>
    </row>
    <row r="1379" spans="1:2">
      <c r="A1379" s="107"/>
      <c r="B1379" s="107"/>
    </row>
    <row r="1380" spans="1:2">
      <c r="A1380" s="107"/>
      <c r="B1380" s="107"/>
    </row>
    <row r="1381" spans="1:2">
      <c r="A1381" s="107"/>
      <c r="B1381" s="107"/>
    </row>
    <row r="1382" spans="1:2">
      <c r="A1382" s="107"/>
      <c r="B1382" s="107"/>
    </row>
    <row r="1383" spans="1:2">
      <c r="A1383" s="107"/>
      <c r="B1383" s="107"/>
    </row>
    <row r="1384" spans="1:2">
      <c r="A1384" s="107"/>
      <c r="B1384" s="107"/>
    </row>
    <row r="1385" spans="1:2">
      <c r="A1385" s="107"/>
      <c r="B1385" s="107"/>
    </row>
    <row r="1386" spans="1:2">
      <c r="A1386" s="107"/>
      <c r="B1386" s="107"/>
    </row>
    <row r="1387" spans="1:2">
      <c r="A1387" s="107"/>
      <c r="B1387" s="107"/>
    </row>
    <row r="1388" spans="1:2">
      <c r="A1388" s="107"/>
      <c r="B1388" s="107"/>
    </row>
    <row r="1389" spans="1:2">
      <c r="A1389" s="107"/>
      <c r="B1389" s="107"/>
    </row>
    <row r="1390" spans="1:2">
      <c r="A1390" s="107"/>
      <c r="B1390" s="107"/>
    </row>
    <row r="1391" spans="1:2">
      <c r="A1391" s="107"/>
      <c r="B1391" s="107"/>
    </row>
    <row r="1392" spans="1:2">
      <c r="A1392" s="107"/>
      <c r="B1392" s="107"/>
    </row>
    <row r="1393" spans="1:2">
      <c r="A1393" s="107"/>
      <c r="B1393" s="107"/>
    </row>
    <row r="1394" spans="1:2">
      <c r="A1394" s="107"/>
      <c r="B1394" s="107"/>
    </row>
    <row r="1395" spans="1:2">
      <c r="A1395" s="107"/>
      <c r="B1395" s="107"/>
    </row>
    <row r="1396" spans="1:2">
      <c r="A1396" s="107"/>
      <c r="B1396" s="107"/>
    </row>
    <row r="1397" spans="1:2">
      <c r="A1397" s="107"/>
      <c r="B1397" s="107"/>
    </row>
    <row r="1398" spans="1:2">
      <c r="A1398" s="107"/>
      <c r="B1398" s="107"/>
    </row>
    <row r="1399" spans="1:2">
      <c r="A1399" s="107"/>
      <c r="B1399" s="107"/>
    </row>
    <row r="1400" spans="1:2">
      <c r="A1400" s="107"/>
      <c r="B1400" s="107"/>
    </row>
    <row r="1401" spans="1:2">
      <c r="A1401" s="107"/>
      <c r="B1401" s="107"/>
    </row>
    <row r="1402" spans="1:2">
      <c r="A1402" s="107"/>
      <c r="B1402" s="107"/>
    </row>
    <row r="1403" spans="1:2">
      <c r="A1403" s="107"/>
      <c r="B1403" s="107"/>
    </row>
    <row r="1404" spans="1:2">
      <c r="A1404" s="107"/>
      <c r="B1404" s="107"/>
    </row>
    <row r="1405" spans="1:2">
      <c r="A1405" s="107"/>
      <c r="B1405" s="107"/>
    </row>
    <row r="1406" spans="1:2">
      <c r="A1406" s="107"/>
      <c r="B1406" s="107"/>
    </row>
    <row r="1407" spans="1:2">
      <c r="A1407" s="107"/>
      <c r="B1407" s="107"/>
    </row>
    <row r="1408" spans="1:2">
      <c r="A1408" s="107"/>
      <c r="B1408" s="107"/>
    </row>
    <row r="1409" spans="1:2">
      <c r="A1409" s="107"/>
      <c r="B1409" s="107"/>
    </row>
    <row r="1410" spans="1:2">
      <c r="A1410" s="107"/>
      <c r="B1410" s="107"/>
    </row>
    <row r="1411" spans="1:2">
      <c r="A1411" s="107"/>
      <c r="B1411" s="107"/>
    </row>
    <row r="1412" spans="1:2">
      <c r="A1412" s="107"/>
      <c r="B1412" s="107"/>
    </row>
    <row r="1413" spans="1:2">
      <c r="A1413" s="107"/>
      <c r="B1413" s="107"/>
    </row>
    <row r="1414" spans="1:2">
      <c r="A1414" s="107"/>
      <c r="B1414" s="107"/>
    </row>
    <row r="1415" spans="1:2">
      <c r="A1415" s="107"/>
      <c r="B1415" s="107"/>
    </row>
    <row r="1416" spans="1:2">
      <c r="A1416" s="107"/>
      <c r="B1416" s="107"/>
    </row>
    <row r="1417" spans="1:2">
      <c r="A1417" s="107"/>
      <c r="B1417" s="107"/>
    </row>
    <row r="1418" spans="1:2">
      <c r="A1418" s="107"/>
      <c r="B1418" s="107"/>
    </row>
    <row r="1419" spans="1:2">
      <c r="A1419" s="107"/>
      <c r="B1419" s="107"/>
    </row>
    <row r="1420" spans="1:2">
      <c r="A1420" s="107"/>
      <c r="B1420" s="107"/>
    </row>
    <row r="1421" spans="1:2">
      <c r="A1421" s="107"/>
      <c r="B1421" s="107"/>
    </row>
    <row r="1422" spans="1:2">
      <c r="A1422" s="107"/>
      <c r="B1422" s="107"/>
    </row>
    <row r="1423" spans="1:2">
      <c r="A1423" s="107"/>
      <c r="B1423" s="107"/>
    </row>
    <row r="1424" spans="1:2">
      <c r="A1424" s="107"/>
      <c r="B1424" s="107"/>
    </row>
    <row r="1425" spans="1:2">
      <c r="A1425" s="107"/>
      <c r="B1425" s="107"/>
    </row>
    <row r="1426" spans="1:2">
      <c r="A1426" s="107"/>
      <c r="B1426" s="107"/>
    </row>
    <row r="1427" spans="1:2">
      <c r="A1427" s="107"/>
      <c r="B1427" s="107"/>
    </row>
    <row r="1428" spans="1:2">
      <c r="A1428" s="107"/>
      <c r="B1428" s="107"/>
    </row>
    <row r="1429" spans="1:2">
      <c r="A1429" s="107"/>
      <c r="B1429" s="107"/>
    </row>
    <row r="1430" spans="1:2">
      <c r="A1430" s="107"/>
      <c r="B1430" s="107"/>
    </row>
    <row r="1431" spans="1:2">
      <c r="A1431" s="107"/>
      <c r="B1431" s="107"/>
    </row>
    <row r="1432" spans="1:2">
      <c r="A1432" s="107"/>
      <c r="B1432" s="107"/>
    </row>
    <row r="1433" spans="1:2">
      <c r="A1433" s="107"/>
      <c r="B1433" s="107"/>
    </row>
    <row r="1434" spans="1:2">
      <c r="A1434" s="107"/>
      <c r="B1434" s="107"/>
    </row>
    <row r="1435" spans="1:2">
      <c r="A1435" s="107"/>
      <c r="B1435" s="107"/>
    </row>
    <row r="1436" spans="1:2">
      <c r="A1436" s="107"/>
      <c r="B1436" s="107"/>
    </row>
    <row r="1437" spans="1:2">
      <c r="A1437" s="107"/>
      <c r="B1437" s="107"/>
    </row>
    <row r="1438" spans="1:2">
      <c r="A1438" s="107"/>
      <c r="B1438" s="107"/>
    </row>
    <row r="1439" spans="1:2">
      <c r="A1439" s="107"/>
      <c r="B1439" s="107"/>
    </row>
    <row r="1440" spans="1:2">
      <c r="A1440" s="107"/>
      <c r="B1440" s="107"/>
    </row>
    <row r="1441" spans="1:2">
      <c r="A1441" s="107"/>
      <c r="B1441" s="107"/>
    </row>
    <row r="1442" spans="1:2">
      <c r="A1442" s="107"/>
      <c r="B1442" s="107"/>
    </row>
    <row r="1443" spans="1:2">
      <c r="A1443" s="107"/>
      <c r="B1443" s="107"/>
    </row>
    <row r="1444" spans="1:2">
      <c r="A1444" s="107"/>
      <c r="B1444" s="107"/>
    </row>
    <row r="1445" spans="1:2">
      <c r="A1445" s="107"/>
      <c r="B1445" s="107"/>
    </row>
    <row r="1446" spans="1:2">
      <c r="A1446" s="107"/>
      <c r="B1446" s="107"/>
    </row>
    <row r="1447" spans="1:2">
      <c r="A1447" s="107"/>
      <c r="B1447" s="107"/>
    </row>
    <row r="1448" spans="1:2">
      <c r="A1448" s="107"/>
      <c r="B1448" s="107"/>
    </row>
    <row r="1449" spans="1:2">
      <c r="A1449" s="107"/>
      <c r="B1449" s="107"/>
    </row>
    <row r="1450" spans="1:2">
      <c r="A1450" s="107"/>
      <c r="B1450" s="107"/>
    </row>
    <row r="1451" spans="1:2">
      <c r="A1451" s="107"/>
      <c r="B1451" s="107"/>
    </row>
    <row r="1452" spans="1:2">
      <c r="A1452" s="107"/>
      <c r="B1452" s="107"/>
    </row>
    <row r="1453" spans="1:2">
      <c r="A1453" s="107"/>
      <c r="B1453" s="107"/>
    </row>
    <row r="1454" spans="1:2">
      <c r="A1454" s="107"/>
      <c r="B1454" s="107"/>
    </row>
    <row r="1455" spans="1:2">
      <c r="A1455" s="107"/>
      <c r="B1455" s="107"/>
    </row>
    <row r="1456" spans="1:2">
      <c r="A1456" s="107"/>
      <c r="B1456" s="107"/>
    </row>
    <row r="1457" spans="1:2">
      <c r="A1457" s="107"/>
      <c r="B1457" s="107"/>
    </row>
    <row r="1458" spans="1:2">
      <c r="A1458" s="107"/>
      <c r="B1458" s="107"/>
    </row>
    <row r="1459" spans="1:2">
      <c r="A1459" s="107"/>
      <c r="B1459" s="107"/>
    </row>
    <row r="1460" spans="1:2">
      <c r="A1460" s="107"/>
      <c r="B1460" s="107"/>
    </row>
    <row r="1461" spans="1:2">
      <c r="A1461" s="107"/>
      <c r="B1461" s="107"/>
    </row>
    <row r="1462" spans="1:2">
      <c r="A1462" s="107"/>
      <c r="B1462" s="107"/>
    </row>
    <row r="1463" spans="1:2">
      <c r="A1463" s="107"/>
      <c r="B1463" s="107"/>
    </row>
    <row r="1464" spans="1:2">
      <c r="A1464" s="107"/>
      <c r="B1464" s="107"/>
    </row>
    <row r="1465" spans="1:2">
      <c r="A1465" s="107"/>
      <c r="B1465" s="107"/>
    </row>
    <row r="1466" spans="1:2">
      <c r="A1466" s="107"/>
      <c r="B1466" s="107"/>
    </row>
    <row r="1467" spans="1:2">
      <c r="A1467" s="107"/>
      <c r="B1467" s="107"/>
    </row>
    <row r="1468" spans="1:2">
      <c r="A1468" s="107"/>
      <c r="B1468" s="107"/>
    </row>
    <row r="1469" spans="1:2">
      <c r="A1469" s="107"/>
      <c r="B1469" s="107"/>
    </row>
    <row r="1470" spans="1:2">
      <c r="A1470" s="107"/>
      <c r="B1470" s="107"/>
    </row>
    <row r="1471" spans="1:2">
      <c r="A1471" s="107"/>
      <c r="B1471" s="107"/>
    </row>
    <row r="1472" spans="1:2">
      <c r="A1472" s="107"/>
      <c r="B1472" s="107"/>
    </row>
    <row r="1473" spans="1:2">
      <c r="A1473" s="107"/>
      <c r="B1473" s="107"/>
    </row>
    <row r="1474" spans="1:2">
      <c r="A1474" s="107"/>
      <c r="B1474" s="107"/>
    </row>
    <row r="1475" spans="1:2">
      <c r="A1475" s="107"/>
      <c r="B1475" s="107"/>
    </row>
    <row r="1476" spans="1:2">
      <c r="A1476" s="107"/>
      <c r="B1476" s="107"/>
    </row>
    <row r="1477" spans="1:2">
      <c r="A1477" s="107"/>
      <c r="B1477" s="107"/>
    </row>
    <row r="1478" spans="1:2">
      <c r="A1478" s="107"/>
      <c r="B1478" s="107"/>
    </row>
    <row r="1479" spans="1:2">
      <c r="A1479" s="107"/>
      <c r="B1479" s="107"/>
    </row>
    <row r="1480" spans="1:2">
      <c r="A1480" s="107"/>
      <c r="B1480" s="107"/>
    </row>
    <row r="1481" spans="1:2">
      <c r="A1481" s="107"/>
      <c r="B1481" s="107"/>
    </row>
    <row r="1482" spans="1:2">
      <c r="A1482" s="107"/>
      <c r="B1482" s="107"/>
    </row>
    <row r="1483" spans="1:2">
      <c r="A1483" s="107"/>
      <c r="B1483" s="107"/>
    </row>
    <row r="1484" spans="1:2">
      <c r="A1484" s="107"/>
      <c r="B1484" s="107"/>
    </row>
    <row r="1485" spans="1:2">
      <c r="A1485" s="107"/>
      <c r="B1485" s="107"/>
    </row>
    <row r="1486" spans="1:2">
      <c r="A1486" s="107"/>
      <c r="B1486" s="107"/>
    </row>
    <row r="1487" spans="1:2">
      <c r="A1487" s="107"/>
      <c r="B1487" s="107"/>
    </row>
    <row r="1488" spans="1:2">
      <c r="A1488" s="107"/>
      <c r="B1488" s="107"/>
    </row>
    <row r="1489" spans="1:2">
      <c r="A1489" s="107"/>
      <c r="B1489" s="107"/>
    </row>
    <row r="1490" spans="1:2">
      <c r="A1490" s="107"/>
      <c r="B1490" s="107"/>
    </row>
    <row r="1491" spans="1:2">
      <c r="A1491" s="107"/>
      <c r="B1491" s="107"/>
    </row>
    <row r="1492" spans="1:2">
      <c r="A1492" s="107"/>
      <c r="B1492" s="107"/>
    </row>
    <row r="1493" spans="1:2">
      <c r="A1493" s="107"/>
      <c r="B1493" s="107"/>
    </row>
    <row r="1494" spans="1:2">
      <c r="A1494" s="107"/>
      <c r="B1494" s="107"/>
    </row>
    <row r="1495" spans="1:2">
      <c r="A1495" s="107"/>
      <c r="B1495" s="107"/>
    </row>
    <row r="1496" spans="1:2">
      <c r="A1496" s="107"/>
      <c r="B1496" s="107"/>
    </row>
    <row r="1497" spans="1:2">
      <c r="A1497" s="107"/>
      <c r="B1497" s="107"/>
    </row>
    <row r="1498" spans="1:2">
      <c r="A1498" s="107"/>
      <c r="B1498" s="107"/>
    </row>
    <row r="1499" spans="1:2">
      <c r="A1499" s="107"/>
      <c r="B1499" s="107"/>
    </row>
    <row r="1500" spans="1:2">
      <c r="A1500" s="107"/>
      <c r="B1500" s="107"/>
    </row>
    <row r="1501" spans="1:2">
      <c r="A1501" s="107"/>
      <c r="B1501" s="107"/>
    </row>
    <row r="1502" spans="1:2">
      <c r="A1502" s="107"/>
      <c r="B1502" s="107"/>
    </row>
    <row r="1503" spans="1:2">
      <c r="A1503" s="107"/>
      <c r="B1503" s="107"/>
    </row>
    <row r="1504" spans="1:2">
      <c r="A1504" s="107"/>
      <c r="B1504" s="107"/>
    </row>
    <row r="1505" spans="1:2">
      <c r="A1505" s="107"/>
      <c r="B1505" s="107"/>
    </row>
    <row r="1506" spans="1:2">
      <c r="A1506" s="107"/>
      <c r="B1506" s="107"/>
    </row>
    <row r="1507" spans="1:2">
      <c r="A1507" s="107"/>
      <c r="B1507" s="107"/>
    </row>
    <row r="1508" spans="1:2">
      <c r="A1508" s="107"/>
      <c r="B1508" s="107"/>
    </row>
    <row r="1509" spans="1:2">
      <c r="A1509" s="107"/>
      <c r="B1509" s="107"/>
    </row>
    <row r="1510" spans="1:2">
      <c r="A1510" s="107"/>
      <c r="B1510" s="107"/>
    </row>
    <row r="1511" spans="1:2">
      <c r="A1511" s="107"/>
      <c r="B1511" s="107"/>
    </row>
    <row r="1512" spans="1:2">
      <c r="A1512" s="107"/>
      <c r="B1512" s="107"/>
    </row>
    <row r="1513" spans="1:2">
      <c r="A1513" s="107"/>
      <c r="B1513" s="107"/>
    </row>
    <row r="1514" spans="1:2">
      <c r="A1514" s="107"/>
      <c r="B1514" s="107"/>
    </row>
    <row r="1515" spans="1:2">
      <c r="A1515" s="107"/>
      <c r="B1515" s="107"/>
    </row>
    <row r="1516" spans="1:2">
      <c r="A1516" s="107"/>
      <c r="B1516" s="107"/>
    </row>
    <row r="1517" spans="1:2">
      <c r="A1517" s="107"/>
      <c r="B1517" s="107"/>
    </row>
    <row r="1518" spans="1:2">
      <c r="A1518" s="107"/>
      <c r="B1518" s="107"/>
    </row>
    <row r="1519" spans="1:2">
      <c r="A1519" s="107"/>
      <c r="B1519" s="107"/>
    </row>
    <row r="1520" spans="1:2">
      <c r="A1520" s="107"/>
      <c r="B1520" s="107"/>
    </row>
    <row r="1521" spans="1:2">
      <c r="A1521" s="107"/>
      <c r="B1521" s="107"/>
    </row>
    <row r="1522" spans="1:2">
      <c r="A1522" s="107"/>
      <c r="B1522" s="107"/>
    </row>
    <row r="1523" spans="1:2">
      <c r="A1523" s="107"/>
      <c r="B1523" s="107"/>
    </row>
    <row r="1524" spans="1:2">
      <c r="A1524" s="107"/>
      <c r="B1524" s="107"/>
    </row>
    <row r="1525" spans="1:2">
      <c r="A1525" s="107"/>
      <c r="B1525" s="107"/>
    </row>
    <row r="1526" spans="1:2">
      <c r="A1526" s="107"/>
      <c r="B1526" s="107"/>
    </row>
    <row r="1527" spans="1:2">
      <c r="A1527" s="107"/>
      <c r="B1527" s="107"/>
    </row>
    <row r="1528" spans="1:2">
      <c r="A1528" s="107"/>
      <c r="B1528" s="107"/>
    </row>
    <row r="1529" spans="1:2">
      <c r="A1529" s="107"/>
      <c r="B1529" s="107"/>
    </row>
    <row r="1530" spans="1:2">
      <c r="A1530" s="107"/>
      <c r="B1530" s="107"/>
    </row>
    <row r="1531" spans="1:2">
      <c r="A1531" s="107"/>
      <c r="B1531" s="107"/>
    </row>
    <row r="1532" spans="1:2">
      <c r="A1532" s="107"/>
      <c r="B1532" s="107"/>
    </row>
    <row r="1533" spans="1:2">
      <c r="A1533" s="107"/>
      <c r="B1533" s="107"/>
    </row>
    <row r="1534" spans="1:2">
      <c r="A1534" s="107"/>
      <c r="B1534" s="107"/>
    </row>
    <row r="1535" spans="1:2">
      <c r="A1535" s="107"/>
      <c r="B1535" s="107"/>
    </row>
    <row r="1536" spans="1:2">
      <c r="A1536" s="107"/>
      <c r="B1536" s="107"/>
    </row>
    <row r="1537" spans="1:2">
      <c r="A1537" s="107"/>
      <c r="B1537" s="107"/>
    </row>
    <row r="1538" spans="1:2">
      <c r="A1538" s="107"/>
      <c r="B1538" s="107"/>
    </row>
    <row r="1539" spans="1:2">
      <c r="A1539" s="107"/>
      <c r="B1539" s="107"/>
    </row>
    <row r="1540" spans="1:2">
      <c r="A1540" s="107"/>
      <c r="B1540" s="107"/>
    </row>
    <row r="1541" spans="1:2">
      <c r="A1541" s="107"/>
      <c r="B1541" s="107"/>
    </row>
    <row r="1542" spans="1:2">
      <c r="A1542" s="107"/>
      <c r="B1542" s="107"/>
    </row>
    <row r="1543" spans="1:2">
      <c r="A1543" s="107"/>
      <c r="B1543" s="107"/>
    </row>
    <row r="1544" spans="1:2">
      <c r="A1544" s="107"/>
      <c r="B1544" s="107"/>
    </row>
    <row r="1545" spans="1:2">
      <c r="A1545" s="107"/>
      <c r="B1545" s="107"/>
    </row>
    <row r="1546" spans="1:2">
      <c r="A1546" s="107"/>
      <c r="B1546" s="107"/>
    </row>
    <row r="1547" spans="1:2">
      <c r="A1547" s="107"/>
      <c r="B1547" s="107"/>
    </row>
    <row r="1548" spans="1:2">
      <c r="A1548" s="107"/>
      <c r="B1548" s="107"/>
    </row>
    <row r="1549" spans="1:2">
      <c r="A1549" s="107"/>
      <c r="B1549" s="107"/>
    </row>
    <row r="1550" spans="1:2">
      <c r="A1550" s="107"/>
      <c r="B1550" s="107"/>
    </row>
    <row r="1551" spans="1:2">
      <c r="A1551" s="107"/>
      <c r="B1551" s="107"/>
    </row>
    <row r="1552" spans="1:2">
      <c r="A1552" s="107"/>
      <c r="B1552" s="107"/>
    </row>
    <row r="1553" spans="1:2">
      <c r="A1553" s="107"/>
      <c r="B1553" s="107"/>
    </row>
    <row r="1554" spans="1:2">
      <c r="A1554" s="107"/>
      <c r="B1554" s="107"/>
    </row>
    <row r="1555" spans="1:2">
      <c r="A1555" s="107"/>
      <c r="B1555" s="107"/>
    </row>
    <row r="1556" spans="1:2">
      <c r="A1556" s="107"/>
      <c r="B1556" s="107"/>
    </row>
    <row r="1557" spans="1:2">
      <c r="A1557" s="107"/>
      <c r="B1557" s="107"/>
    </row>
    <row r="1558" spans="1:2">
      <c r="A1558" s="107"/>
      <c r="B1558" s="107"/>
    </row>
    <row r="1559" spans="1:2">
      <c r="A1559" s="107"/>
      <c r="B1559" s="107"/>
    </row>
    <row r="1560" spans="1:2">
      <c r="A1560" s="107"/>
      <c r="B1560" s="107"/>
    </row>
    <row r="1561" spans="1:2">
      <c r="A1561" s="107"/>
      <c r="B1561" s="107"/>
    </row>
    <row r="1562" spans="1:2">
      <c r="A1562" s="107"/>
      <c r="B1562" s="107"/>
    </row>
    <row r="1563" spans="1:2">
      <c r="A1563" s="107"/>
      <c r="B1563" s="107"/>
    </row>
    <row r="1564" spans="1:2">
      <c r="A1564" s="107"/>
      <c r="B1564" s="107"/>
    </row>
    <row r="1565" spans="1:2">
      <c r="A1565" s="107"/>
      <c r="B1565" s="107"/>
    </row>
    <row r="1566" spans="1:2">
      <c r="A1566" s="107"/>
      <c r="B1566" s="107"/>
    </row>
    <row r="1567" spans="1:2">
      <c r="A1567" s="107"/>
      <c r="B1567" s="107"/>
    </row>
    <row r="1568" spans="1:2">
      <c r="A1568" s="107"/>
      <c r="B1568" s="107"/>
    </row>
    <row r="1569" spans="1:2">
      <c r="A1569" s="107"/>
      <c r="B1569" s="107"/>
    </row>
    <row r="1570" spans="1:2">
      <c r="A1570" s="107"/>
      <c r="B1570" s="107"/>
    </row>
    <row r="1571" spans="1:2">
      <c r="A1571" s="107"/>
      <c r="B1571" s="107"/>
    </row>
    <row r="1572" spans="1:2">
      <c r="A1572" s="107"/>
      <c r="B1572" s="107"/>
    </row>
    <row r="1573" spans="1:2">
      <c r="A1573" s="107"/>
      <c r="B1573" s="107"/>
    </row>
    <row r="1574" spans="1:2">
      <c r="A1574" s="107"/>
      <c r="B1574" s="107"/>
    </row>
    <row r="1575" spans="1:2">
      <c r="A1575" s="107"/>
      <c r="B1575" s="107"/>
    </row>
    <row r="1576" spans="1:2">
      <c r="A1576" s="107"/>
      <c r="B1576" s="107"/>
    </row>
    <row r="1577" spans="1:2">
      <c r="A1577" s="107"/>
      <c r="B1577" s="107"/>
    </row>
    <row r="1578" spans="1:2">
      <c r="A1578" s="107"/>
      <c r="B1578" s="107"/>
    </row>
    <row r="1579" spans="1:2">
      <c r="A1579" s="107"/>
      <c r="B1579" s="107"/>
    </row>
    <row r="1580" spans="1:2">
      <c r="A1580" s="107"/>
      <c r="B1580" s="107"/>
    </row>
    <row r="1581" spans="1:2">
      <c r="A1581" s="107"/>
      <c r="B1581" s="107"/>
    </row>
    <row r="1582" spans="1:2">
      <c r="A1582" s="107"/>
      <c r="B1582" s="107"/>
    </row>
    <row r="1583" spans="1:2">
      <c r="A1583" s="107"/>
      <c r="B1583" s="107"/>
    </row>
    <row r="1584" spans="1:2">
      <c r="A1584" s="107"/>
      <c r="B1584" s="107"/>
    </row>
    <row r="1585" spans="1:2">
      <c r="A1585" s="107"/>
      <c r="B1585" s="107"/>
    </row>
    <row r="1586" spans="1:2">
      <c r="A1586" s="107"/>
      <c r="B1586" s="107"/>
    </row>
    <row r="1587" spans="1:2">
      <c r="A1587" s="107"/>
      <c r="B1587" s="107"/>
    </row>
    <row r="1588" spans="1:2">
      <c r="A1588" s="107"/>
      <c r="B1588" s="107"/>
    </row>
    <row r="1589" spans="1:2">
      <c r="A1589" s="107"/>
      <c r="B1589" s="107"/>
    </row>
    <row r="1590" spans="1:2">
      <c r="A1590" s="107"/>
      <c r="B1590" s="107"/>
    </row>
    <row r="1591" spans="1:2">
      <c r="A1591" s="107"/>
      <c r="B1591" s="107"/>
    </row>
    <row r="1592" spans="1:2">
      <c r="A1592" s="107"/>
      <c r="B1592" s="107"/>
    </row>
    <row r="1593" spans="1:2">
      <c r="A1593" s="107"/>
      <c r="B1593" s="107"/>
    </row>
    <row r="1594" spans="1:2">
      <c r="A1594" s="107"/>
      <c r="B1594" s="107"/>
    </row>
    <row r="1595" spans="1:2">
      <c r="A1595" s="107"/>
      <c r="B1595" s="107"/>
    </row>
    <row r="1596" spans="1:2">
      <c r="A1596" s="107"/>
      <c r="B1596" s="107"/>
    </row>
    <row r="1597" spans="1:2">
      <c r="A1597" s="107"/>
      <c r="B1597" s="107"/>
    </row>
    <row r="1598" spans="1:2">
      <c r="A1598" s="107"/>
      <c r="B1598" s="107"/>
    </row>
    <row r="1599" spans="1:2">
      <c r="A1599" s="107"/>
      <c r="B1599" s="107"/>
    </row>
    <row r="1600" spans="1:2">
      <c r="A1600" s="107"/>
      <c r="B1600" s="107"/>
    </row>
    <row r="1601" spans="1:2">
      <c r="A1601" s="107"/>
      <c r="B1601" s="107"/>
    </row>
    <row r="1602" spans="1:2">
      <c r="A1602" s="107"/>
      <c r="B1602" s="107"/>
    </row>
    <row r="1603" spans="1:2">
      <c r="A1603" s="107"/>
      <c r="B1603" s="107"/>
    </row>
    <row r="1604" spans="1:2">
      <c r="A1604" s="107"/>
      <c r="B1604" s="107"/>
    </row>
    <row r="1605" spans="1:2">
      <c r="A1605" s="107"/>
      <c r="B1605" s="107"/>
    </row>
    <row r="1606" spans="1:2">
      <c r="A1606" s="107"/>
      <c r="B1606" s="107"/>
    </row>
    <row r="1607" spans="1:2">
      <c r="A1607" s="107"/>
      <c r="B1607" s="107"/>
    </row>
    <row r="1608" spans="1:2">
      <c r="A1608" s="107"/>
      <c r="B1608" s="107"/>
    </row>
    <row r="1609" spans="1:2">
      <c r="A1609" s="107"/>
      <c r="B1609" s="107"/>
    </row>
    <row r="1610" spans="1:2">
      <c r="A1610" s="107"/>
      <c r="B1610" s="107"/>
    </row>
    <row r="1611" spans="1:2">
      <c r="A1611" s="107"/>
      <c r="B1611" s="107"/>
    </row>
    <row r="1612" spans="1:2">
      <c r="A1612" s="107"/>
      <c r="B1612" s="107"/>
    </row>
    <row r="1613" spans="1:2">
      <c r="A1613" s="107"/>
      <c r="B1613" s="107"/>
    </row>
    <row r="1614" spans="1:2">
      <c r="A1614" s="107"/>
      <c r="B1614" s="107"/>
    </row>
    <row r="1615" spans="1:2">
      <c r="A1615" s="107"/>
      <c r="B1615" s="107"/>
    </row>
    <row r="1616" spans="1:2">
      <c r="A1616" s="107"/>
      <c r="B1616" s="107"/>
    </row>
    <row r="1617" spans="1:2">
      <c r="A1617" s="107"/>
      <c r="B1617" s="107"/>
    </row>
    <row r="1618" spans="1:2">
      <c r="A1618" s="107"/>
      <c r="B1618" s="107"/>
    </row>
    <row r="1619" spans="1:2">
      <c r="A1619" s="107"/>
      <c r="B1619" s="107"/>
    </row>
    <row r="1620" spans="1:2">
      <c r="A1620" s="107"/>
      <c r="B1620" s="107"/>
    </row>
    <row r="1621" spans="1:2">
      <c r="A1621" s="107"/>
      <c r="B1621" s="107"/>
    </row>
    <row r="1622" spans="1:2">
      <c r="A1622" s="107"/>
      <c r="B1622" s="107"/>
    </row>
    <row r="1623" spans="1:2">
      <c r="A1623" s="107"/>
      <c r="B1623" s="107"/>
    </row>
    <row r="1624" spans="1:2">
      <c r="A1624" s="107"/>
      <c r="B1624" s="107"/>
    </row>
    <row r="1625" spans="1:2">
      <c r="A1625" s="107"/>
      <c r="B1625" s="107"/>
    </row>
    <row r="1626" spans="1:2">
      <c r="A1626" s="107"/>
      <c r="B1626" s="107"/>
    </row>
    <row r="1627" spans="1:2">
      <c r="A1627" s="107"/>
      <c r="B1627" s="107"/>
    </row>
    <row r="1628" spans="1:2">
      <c r="A1628" s="107"/>
      <c r="B1628" s="107"/>
    </row>
    <row r="1629" spans="1:2">
      <c r="A1629" s="107"/>
      <c r="B1629" s="107"/>
    </row>
    <row r="1630" spans="1:2">
      <c r="A1630" s="107"/>
      <c r="B1630" s="107"/>
    </row>
    <row r="1631" spans="1:2">
      <c r="A1631" s="107"/>
      <c r="B1631" s="107"/>
    </row>
    <row r="1632" spans="1:2">
      <c r="A1632" s="107"/>
      <c r="B1632" s="107"/>
    </row>
    <row r="1633" spans="1:2">
      <c r="A1633" s="107"/>
      <c r="B1633" s="107"/>
    </row>
    <row r="1634" spans="1:2">
      <c r="A1634" s="107"/>
      <c r="B1634" s="107"/>
    </row>
    <row r="1635" spans="1:2">
      <c r="A1635" s="107"/>
      <c r="B1635" s="107"/>
    </row>
    <row r="1636" spans="1:2">
      <c r="A1636" s="107"/>
      <c r="B1636" s="107"/>
    </row>
    <row r="1637" spans="1:2">
      <c r="A1637" s="107"/>
      <c r="B1637" s="107"/>
    </row>
    <row r="1638" spans="1:2">
      <c r="A1638" s="107"/>
      <c r="B1638" s="107"/>
    </row>
    <row r="1639" spans="1:2">
      <c r="A1639" s="107"/>
      <c r="B1639" s="107"/>
    </row>
    <row r="1640" spans="1:2">
      <c r="A1640" s="107"/>
      <c r="B1640" s="107"/>
    </row>
    <row r="1641" spans="1:2">
      <c r="A1641" s="107"/>
      <c r="B1641" s="107"/>
    </row>
    <row r="1642" spans="1:2">
      <c r="A1642" s="107"/>
      <c r="B1642" s="107"/>
    </row>
    <row r="1643" spans="1:2">
      <c r="A1643" s="107"/>
      <c r="B1643" s="107"/>
    </row>
    <row r="1644" spans="1:2">
      <c r="A1644" s="107"/>
      <c r="B1644" s="107"/>
    </row>
    <row r="1645" spans="1:2">
      <c r="A1645" s="107"/>
      <c r="B1645" s="107"/>
    </row>
    <row r="1646" spans="1:2">
      <c r="A1646" s="107"/>
      <c r="B1646" s="107"/>
    </row>
    <row r="1647" spans="1:2">
      <c r="A1647" s="107"/>
      <c r="B1647" s="107"/>
    </row>
    <row r="1648" spans="1:2">
      <c r="A1648" s="107"/>
      <c r="B1648" s="107"/>
    </row>
    <row r="1649" spans="1:2">
      <c r="A1649" s="107"/>
      <c r="B1649" s="107"/>
    </row>
    <row r="1650" spans="1:2">
      <c r="A1650" s="107"/>
      <c r="B1650" s="107"/>
    </row>
    <row r="1651" spans="1:2">
      <c r="A1651" s="107"/>
      <c r="B1651" s="107"/>
    </row>
    <row r="1652" spans="1:2">
      <c r="A1652" s="107"/>
      <c r="B1652" s="107"/>
    </row>
    <row r="1653" spans="1:2">
      <c r="A1653" s="107"/>
      <c r="B1653" s="107"/>
    </row>
    <row r="1654" spans="1:2">
      <c r="A1654" s="107"/>
      <c r="B1654" s="107"/>
    </row>
    <row r="1655" spans="1:2">
      <c r="A1655" s="107"/>
      <c r="B1655" s="107"/>
    </row>
    <row r="1656" spans="1:2">
      <c r="A1656" s="107"/>
      <c r="B1656" s="107"/>
    </row>
    <row r="1657" spans="1:2">
      <c r="A1657" s="107"/>
      <c r="B1657" s="107"/>
    </row>
    <row r="1658" spans="1:2">
      <c r="A1658" s="107"/>
      <c r="B1658" s="107"/>
    </row>
    <row r="1659" spans="1:2">
      <c r="A1659" s="107"/>
      <c r="B1659" s="107"/>
    </row>
    <row r="1660" spans="1:2">
      <c r="A1660" s="107"/>
      <c r="B1660" s="107"/>
    </row>
    <row r="1661" spans="1:2">
      <c r="A1661" s="107"/>
      <c r="B1661" s="107"/>
    </row>
    <row r="1662" spans="1:2">
      <c r="A1662" s="107"/>
      <c r="B1662" s="107"/>
    </row>
    <row r="1663" spans="1:2">
      <c r="A1663" s="107"/>
      <c r="B1663" s="107"/>
    </row>
    <row r="1664" spans="1:2">
      <c r="A1664" s="107"/>
      <c r="B1664" s="107"/>
    </row>
    <row r="1665" spans="1:2">
      <c r="A1665" s="107"/>
      <c r="B1665" s="107"/>
    </row>
    <row r="1666" spans="1:2">
      <c r="A1666" s="107"/>
      <c r="B1666" s="107"/>
    </row>
    <row r="1667" spans="1:2">
      <c r="A1667" s="107"/>
      <c r="B1667" s="107"/>
    </row>
    <row r="1668" spans="1:2">
      <c r="A1668" s="107"/>
      <c r="B1668" s="107"/>
    </row>
    <row r="1669" spans="1:2">
      <c r="A1669" s="107"/>
      <c r="B1669" s="107"/>
    </row>
    <row r="1670" spans="1:2">
      <c r="A1670" s="107"/>
      <c r="B1670" s="107"/>
    </row>
    <row r="1671" spans="1:2">
      <c r="A1671" s="107"/>
      <c r="B1671" s="107"/>
    </row>
    <row r="1672" spans="1:2">
      <c r="A1672" s="107"/>
      <c r="B1672" s="107"/>
    </row>
    <row r="1673" spans="1:2">
      <c r="A1673" s="107"/>
      <c r="B1673" s="107"/>
    </row>
    <row r="1674" spans="1:2">
      <c r="A1674" s="107"/>
      <c r="B1674" s="107"/>
    </row>
    <row r="1675" spans="1:2">
      <c r="A1675" s="107"/>
      <c r="B1675" s="107"/>
    </row>
    <row r="1676" spans="1:2">
      <c r="A1676" s="107"/>
      <c r="B1676" s="107"/>
    </row>
    <row r="1677" spans="1:2">
      <c r="A1677" s="107"/>
      <c r="B1677" s="107"/>
    </row>
    <row r="1678" spans="1:2">
      <c r="A1678" s="107"/>
      <c r="B1678" s="107"/>
    </row>
    <row r="1679" spans="1:2">
      <c r="A1679" s="107"/>
      <c r="B1679" s="107"/>
    </row>
    <row r="1680" spans="1:2">
      <c r="A1680" s="107"/>
      <c r="B1680" s="107"/>
    </row>
    <row r="1681" spans="1:2">
      <c r="A1681" s="107"/>
      <c r="B1681" s="107"/>
    </row>
    <row r="1682" spans="1:2">
      <c r="A1682" s="107"/>
      <c r="B1682" s="107"/>
    </row>
    <row r="1683" spans="1:2">
      <c r="A1683" s="107"/>
      <c r="B1683" s="107"/>
    </row>
    <row r="1684" spans="1:2">
      <c r="A1684" s="107"/>
      <c r="B1684" s="107"/>
    </row>
    <row r="1685" spans="1:2">
      <c r="A1685" s="107"/>
      <c r="B1685" s="107"/>
    </row>
    <row r="1686" spans="1:2">
      <c r="A1686" s="107"/>
      <c r="B1686" s="107"/>
    </row>
    <row r="1687" spans="1:2">
      <c r="A1687" s="107"/>
      <c r="B1687" s="107"/>
    </row>
    <row r="1688" spans="1:2">
      <c r="A1688" s="107"/>
      <c r="B1688" s="107"/>
    </row>
    <row r="1689" spans="1:2">
      <c r="A1689" s="107"/>
      <c r="B1689" s="107"/>
    </row>
    <row r="1690" spans="1:2">
      <c r="A1690" s="107"/>
      <c r="B1690" s="107"/>
    </row>
    <row r="1691" spans="1:2">
      <c r="A1691" s="107"/>
      <c r="B1691" s="107"/>
    </row>
    <row r="1692" spans="1:2">
      <c r="A1692" s="107"/>
      <c r="B1692" s="107"/>
    </row>
    <row r="1693" spans="1:2">
      <c r="A1693" s="107"/>
      <c r="B1693" s="107"/>
    </row>
    <row r="1694" spans="1:2">
      <c r="A1694" s="107"/>
      <c r="B1694" s="107"/>
    </row>
    <row r="1695" spans="1:2">
      <c r="A1695" s="107"/>
      <c r="B1695" s="107"/>
    </row>
    <row r="1696" spans="1:2">
      <c r="A1696" s="107"/>
      <c r="B1696" s="107"/>
    </row>
    <row r="1697" spans="1:2">
      <c r="A1697" s="107"/>
      <c r="B1697" s="107"/>
    </row>
    <row r="1698" spans="1:2">
      <c r="A1698" s="107"/>
      <c r="B1698" s="107"/>
    </row>
    <row r="1699" spans="1:2">
      <c r="A1699" s="107"/>
      <c r="B1699" s="107"/>
    </row>
    <row r="1700" spans="1:2">
      <c r="A1700" s="107"/>
      <c r="B1700" s="107"/>
    </row>
    <row r="1701" spans="1:2">
      <c r="A1701" s="107"/>
      <c r="B1701" s="107"/>
    </row>
    <row r="1702" spans="1:2">
      <c r="A1702" s="107"/>
      <c r="B1702" s="107"/>
    </row>
    <row r="1703" spans="1:2">
      <c r="A1703" s="107"/>
      <c r="B1703" s="107"/>
    </row>
    <row r="1704" spans="1:2">
      <c r="A1704" s="107"/>
      <c r="B1704" s="107"/>
    </row>
    <row r="1705" spans="1:2">
      <c r="A1705" s="107"/>
      <c r="B1705" s="107"/>
    </row>
    <row r="1706" spans="1:2">
      <c r="A1706" s="107"/>
      <c r="B1706" s="107"/>
    </row>
    <row r="1707" spans="1:2">
      <c r="A1707" s="107"/>
      <c r="B1707" s="107"/>
    </row>
    <row r="1708" spans="1:2">
      <c r="A1708" s="107"/>
      <c r="B1708" s="107"/>
    </row>
    <row r="1709" spans="1:2">
      <c r="A1709" s="107"/>
      <c r="B1709" s="107"/>
    </row>
    <row r="1710" spans="1:2">
      <c r="A1710" s="107"/>
      <c r="B1710" s="107"/>
    </row>
    <row r="1711" spans="1:2">
      <c r="A1711" s="107"/>
      <c r="B1711" s="107"/>
    </row>
    <row r="1712" spans="1:2">
      <c r="A1712" s="107"/>
      <c r="B1712" s="107"/>
    </row>
    <row r="1713" spans="1:2">
      <c r="A1713" s="107"/>
      <c r="B1713" s="107"/>
    </row>
    <row r="1714" spans="1:2">
      <c r="A1714" s="107"/>
      <c r="B1714" s="107"/>
    </row>
    <row r="1715" spans="1:2">
      <c r="A1715" s="107"/>
      <c r="B1715" s="107"/>
    </row>
    <row r="1716" spans="1:2">
      <c r="A1716" s="107"/>
      <c r="B1716" s="107"/>
    </row>
    <row r="1717" spans="1:2">
      <c r="A1717" s="107"/>
      <c r="B1717" s="107"/>
    </row>
    <row r="1718" spans="1:2">
      <c r="A1718" s="107"/>
      <c r="B1718" s="107"/>
    </row>
    <row r="1719" spans="1:2">
      <c r="A1719" s="107"/>
      <c r="B1719" s="107"/>
    </row>
    <row r="1720" spans="1:2">
      <c r="A1720" s="107"/>
      <c r="B1720" s="107"/>
    </row>
    <row r="1721" spans="1:2">
      <c r="A1721" s="107"/>
      <c r="B1721" s="107"/>
    </row>
    <row r="1722" spans="1:2">
      <c r="A1722" s="107"/>
      <c r="B1722" s="107"/>
    </row>
    <row r="1723" spans="1:2">
      <c r="A1723" s="107"/>
      <c r="B1723" s="107"/>
    </row>
    <row r="1724" spans="1:2">
      <c r="A1724" s="107"/>
      <c r="B1724" s="107"/>
    </row>
    <row r="1725" spans="1:2">
      <c r="A1725" s="107"/>
      <c r="B1725" s="107"/>
    </row>
    <row r="1726" spans="1:2">
      <c r="A1726" s="107"/>
      <c r="B1726" s="107"/>
    </row>
    <row r="1727" spans="1:2">
      <c r="A1727" s="107"/>
      <c r="B1727" s="107"/>
    </row>
    <row r="1728" spans="1:2">
      <c r="A1728" s="107"/>
      <c r="B1728" s="107"/>
    </row>
    <row r="1729" spans="1:2">
      <c r="A1729" s="107"/>
      <c r="B1729" s="107"/>
    </row>
    <row r="1730" spans="1:2">
      <c r="A1730" s="107"/>
      <c r="B1730" s="107"/>
    </row>
    <row r="1731" spans="1:2">
      <c r="A1731" s="107"/>
      <c r="B1731" s="107"/>
    </row>
    <row r="1732" spans="1:2">
      <c r="A1732" s="107"/>
      <c r="B1732" s="107"/>
    </row>
    <row r="1733" spans="1:2">
      <c r="A1733" s="107"/>
      <c r="B1733" s="107"/>
    </row>
    <row r="1734" spans="1:2">
      <c r="A1734" s="107"/>
      <c r="B1734" s="107"/>
    </row>
    <row r="1735" spans="1:2">
      <c r="A1735" s="107"/>
      <c r="B1735" s="107"/>
    </row>
    <row r="1736" spans="1:2">
      <c r="A1736" s="107"/>
      <c r="B1736" s="107"/>
    </row>
    <row r="1737" spans="1:2">
      <c r="A1737" s="107"/>
      <c r="B1737" s="107"/>
    </row>
    <row r="1738" spans="1:2">
      <c r="A1738" s="107"/>
      <c r="B1738" s="107"/>
    </row>
    <row r="1739" spans="1:2">
      <c r="A1739" s="107"/>
      <c r="B1739" s="107"/>
    </row>
    <row r="1740" spans="1:2">
      <c r="A1740" s="107"/>
      <c r="B1740" s="107"/>
    </row>
    <row r="1741" spans="1:2">
      <c r="A1741" s="107"/>
      <c r="B1741" s="107"/>
    </row>
    <row r="1742" spans="1:2">
      <c r="A1742" s="107"/>
      <c r="B1742" s="107"/>
    </row>
    <row r="1743" spans="1:2">
      <c r="A1743" s="107"/>
      <c r="B1743" s="107"/>
    </row>
    <row r="1744" spans="1:2">
      <c r="A1744" s="107"/>
      <c r="B1744" s="107"/>
    </row>
    <row r="1745" spans="1:2">
      <c r="A1745" s="107"/>
      <c r="B1745" s="107"/>
    </row>
    <row r="1746" spans="1:2">
      <c r="A1746" s="107"/>
      <c r="B1746" s="107"/>
    </row>
    <row r="1747" spans="1:2">
      <c r="A1747" s="107"/>
      <c r="B1747" s="107"/>
    </row>
    <row r="1748" spans="1:2">
      <c r="A1748" s="107"/>
      <c r="B1748" s="107"/>
    </row>
    <row r="1749" spans="1:2">
      <c r="A1749" s="107"/>
      <c r="B1749" s="107"/>
    </row>
    <row r="1750" spans="1:2">
      <c r="A1750" s="107"/>
      <c r="B1750" s="107"/>
    </row>
    <row r="1751" spans="1:2">
      <c r="A1751" s="107"/>
      <c r="B1751" s="107"/>
    </row>
    <row r="1752" spans="1:2">
      <c r="A1752" s="107"/>
      <c r="B1752" s="107"/>
    </row>
    <row r="1753" spans="1:2">
      <c r="A1753" s="107"/>
      <c r="B1753" s="107"/>
    </row>
    <row r="1754" spans="1:2">
      <c r="A1754" s="107"/>
      <c r="B1754" s="107"/>
    </row>
    <row r="1755" spans="1:2">
      <c r="A1755" s="107"/>
      <c r="B1755" s="107"/>
    </row>
    <row r="1756" spans="1:2">
      <c r="A1756" s="107"/>
      <c r="B1756" s="107"/>
    </row>
    <row r="1757" spans="1:2">
      <c r="A1757" s="107"/>
      <c r="B1757" s="107"/>
    </row>
    <row r="1758" spans="1:2">
      <c r="A1758" s="107"/>
      <c r="B1758" s="107"/>
    </row>
    <row r="1759" spans="1:2">
      <c r="A1759" s="107"/>
      <c r="B1759" s="107"/>
    </row>
    <row r="1760" spans="1:2">
      <c r="A1760" s="107"/>
      <c r="B1760" s="107"/>
    </row>
    <row r="1761" spans="1:2">
      <c r="A1761" s="107"/>
      <c r="B1761" s="107"/>
    </row>
    <row r="1762" spans="1:2">
      <c r="A1762" s="107"/>
      <c r="B1762" s="107"/>
    </row>
    <row r="1763" spans="1:2">
      <c r="A1763" s="107"/>
      <c r="B1763" s="107"/>
    </row>
    <row r="1764" spans="1:2">
      <c r="A1764" s="107"/>
      <c r="B1764" s="107"/>
    </row>
    <row r="1765" spans="1:2">
      <c r="A1765" s="107"/>
      <c r="B1765" s="107"/>
    </row>
    <row r="1766" spans="1:2">
      <c r="A1766" s="107"/>
      <c r="B1766" s="107"/>
    </row>
    <row r="1767" spans="1:2">
      <c r="A1767" s="107"/>
      <c r="B1767" s="107"/>
    </row>
    <row r="1768" spans="1:2">
      <c r="A1768" s="107"/>
      <c r="B1768" s="107"/>
    </row>
    <row r="1769" spans="1:2">
      <c r="A1769" s="107"/>
      <c r="B1769" s="107"/>
    </row>
    <row r="1770" spans="1:2">
      <c r="A1770" s="107"/>
      <c r="B1770" s="107"/>
    </row>
    <row r="1771" spans="1:2">
      <c r="A1771" s="107"/>
      <c r="B1771" s="107"/>
    </row>
    <row r="1772" spans="1:2">
      <c r="A1772" s="107"/>
      <c r="B1772" s="107"/>
    </row>
    <row r="1773" spans="1:2">
      <c r="A1773" s="107"/>
      <c r="B1773" s="107"/>
    </row>
    <row r="1774" spans="1:2">
      <c r="A1774" s="107"/>
      <c r="B1774" s="107"/>
    </row>
    <row r="1775" spans="1:2">
      <c r="A1775" s="107"/>
      <c r="B1775" s="107"/>
    </row>
    <row r="1776" spans="1:2">
      <c r="A1776" s="107"/>
      <c r="B1776" s="107"/>
    </row>
    <row r="1777" spans="1:2">
      <c r="A1777" s="107"/>
      <c r="B1777" s="107"/>
    </row>
    <row r="1778" spans="1:2">
      <c r="A1778" s="107"/>
      <c r="B1778" s="107"/>
    </row>
    <row r="1779" spans="1:2">
      <c r="A1779" s="107"/>
      <c r="B1779" s="107"/>
    </row>
    <row r="1780" spans="1:2">
      <c r="A1780" s="107"/>
      <c r="B1780" s="107"/>
    </row>
    <row r="1781" spans="1:2">
      <c r="A1781" s="107"/>
      <c r="B1781" s="107"/>
    </row>
    <row r="1782" spans="1:2">
      <c r="A1782" s="107"/>
      <c r="B1782" s="107"/>
    </row>
    <row r="1783" spans="1:2">
      <c r="A1783" s="107"/>
      <c r="B1783" s="107"/>
    </row>
    <row r="1784" spans="1:2">
      <c r="A1784" s="107"/>
      <c r="B1784" s="107"/>
    </row>
    <row r="1785" spans="1:2">
      <c r="A1785" s="107"/>
      <c r="B1785" s="107"/>
    </row>
    <row r="1786" spans="1:2">
      <c r="A1786" s="107"/>
      <c r="B1786" s="107"/>
    </row>
    <row r="1787" spans="1:2">
      <c r="A1787" s="107"/>
      <c r="B1787" s="107"/>
    </row>
    <row r="1788" spans="1:2">
      <c r="A1788" s="107"/>
      <c r="B1788" s="107"/>
    </row>
    <row r="1789" spans="1:2">
      <c r="A1789" s="107"/>
      <c r="B1789" s="107"/>
    </row>
    <row r="1790" spans="1:2">
      <c r="A1790" s="107"/>
      <c r="B1790" s="107"/>
    </row>
    <row r="1791" spans="1:2">
      <c r="A1791" s="107"/>
      <c r="B1791" s="107"/>
    </row>
    <row r="1792" spans="1:2">
      <c r="A1792" s="107"/>
      <c r="B1792" s="107"/>
    </row>
    <row r="1793" spans="1:2">
      <c r="A1793" s="107"/>
      <c r="B1793" s="107"/>
    </row>
    <row r="1794" spans="1:2">
      <c r="A1794" s="107"/>
      <c r="B1794" s="107"/>
    </row>
    <row r="1795" spans="1:2">
      <c r="A1795" s="107"/>
      <c r="B1795" s="107"/>
    </row>
    <row r="1796" spans="1:2">
      <c r="A1796" s="107"/>
      <c r="B1796" s="107"/>
    </row>
    <row r="1797" spans="1:2">
      <c r="A1797" s="107"/>
      <c r="B1797" s="107"/>
    </row>
    <row r="1798" spans="1:2">
      <c r="A1798" s="107"/>
      <c r="B1798" s="107"/>
    </row>
    <row r="1799" spans="1:2">
      <c r="A1799" s="107"/>
      <c r="B1799" s="107"/>
    </row>
    <row r="1800" spans="1:2">
      <c r="A1800" s="107"/>
      <c r="B1800" s="107"/>
    </row>
    <row r="1801" spans="1:2">
      <c r="A1801" s="107"/>
      <c r="B1801" s="107"/>
    </row>
    <row r="1802" spans="1:2">
      <c r="A1802" s="107"/>
      <c r="B1802" s="107"/>
    </row>
    <row r="1803" spans="1:2">
      <c r="A1803" s="107"/>
      <c r="B1803" s="107"/>
    </row>
    <row r="1804" spans="1:2">
      <c r="A1804" s="107"/>
      <c r="B1804" s="107"/>
    </row>
    <row r="1805" spans="1:2">
      <c r="A1805" s="107"/>
      <c r="B1805" s="107"/>
    </row>
    <row r="1806" spans="1:2">
      <c r="A1806" s="107"/>
      <c r="B1806" s="107"/>
    </row>
    <row r="1807" spans="1:2">
      <c r="A1807" s="107"/>
      <c r="B1807" s="107"/>
    </row>
    <row r="1808" spans="1:2">
      <c r="A1808" s="107"/>
      <c r="B1808" s="107"/>
    </row>
    <row r="1809" spans="1:2">
      <c r="A1809" s="107"/>
      <c r="B1809" s="107"/>
    </row>
    <row r="1810" spans="1:2">
      <c r="A1810" s="107"/>
      <c r="B1810" s="107"/>
    </row>
    <row r="1811" spans="1:2">
      <c r="A1811" s="107"/>
      <c r="B1811" s="107"/>
    </row>
    <row r="1812" spans="1:2">
      <c r="A1812" s="107"/>
      <c r="B1812" s="107"/>
    </row>
    <row r="1813" spans="1:2">
      <c r="A1813" s="107"/>
      <c r="B1813" s="107"/>
    </row>
    <row r="1814" spans="1:2">
      <c r="A1814" s="107"/>
      <c r="B1814" s="107"/>
    </row>
    <row r="1815" spans="1:2">
      <c r="A1815" s="107"/>
      <c r="B1815" s="107"/>
    </row>
    <row r="1816" spans="1:2">
      <c r="A1816" s="107"/>
      <c r="B1816" s="107"/>
    </row>
    <row r="1817" spans="1:2">
      <c r="A1817" s="107"/>
      <c r="B1817" s="107"/>
    </row>
    <row r="1818" spans="1:2">
      <c r="A1818" s="107"/>
      <c r="B1818" s="107"/>
    </row>
    <row r="1819" spans="1:2">
      <c r="A1819" s="107"/>
      <c r="B1819" s="107"/>
    </row>
    <row r="1820" spans="1:2">
      <c r="A1820" s="107"/>
      <c r="B1820" s="107"/>
    </row>
    <row r="1821" spans="1:2">
      <c r="A1821" s="107"/>
      <c r="B1821" s="107"/>
    </row>
    <row r="1822" spans="1:2">
      <c r="A1822" s="107"/>
      <c r="B1822" s="107"/>
    </row>
    <row r="1823" spans="1:2">
      <c r="A1823" s="107"/>
      <c r="B1823" s="107"/>
    </row>
    <row r="1824" spans="1:2">
      <c r="A1824" s="107"/>
      <c r="B1824" s="107"/>
    </row>
    <row r="1825" spans="1:2">
      <c r="A1825" s="107"/>
      <c r="B1825" s="107"/>
    </row>
    <row r="1826" spans="1:2">
      <c r="A1826" s="107"/>
      <c r="B1826" s="107"/>
    </row>
    <row r="1827" spans="1:2">
      <c r="A1827" s="107"/>
      <c r="B1827" s="107"/>
    </row>
    <row r="1828" spans="1:2">
      <c r="A1828" s="107"/>
      <c r="B1828" s="107"/>
    </row>
    <row r="1829" spans="1:2">
      <c r="A1829" s="107"/>
      <c r="B1829" s="107"/>
    </row>
    <row r="1830" spans="1:2">
      <c r="A1830" s="107"/>
      <c r="B1830" s="107"/>
    </row>
    <row r="1831" spans="1:2">
      <c r="A1831" s="107"/>
      <c r="B1831" s="107"/>
    </row>
    <row r="1832" spans="1:2">
      <c r="A1832" s="107"/>
      <c r="B1832" s="107"/>
    </row>
    <row r="1833" spans="1:2">
      <c r="A1833" s="107"/>
      <c r="B1833" s="107"/>
    </row>
    <row r="1834" spans="1:2">
      <c r="A1834" s="107"/>
      <c r="B1834" s="107"/>
    </row>
    <row r="1835" spans="1:2">
      <c r="A1835" s="107"/>
      <c r="B1835" s="107"/>
    </row>
    <row r="1836" spans="1:2">
      <c r="A1836" s="107"/>
      <c r="B1836" s="107"/>
    </row>
    <row r="1837" spans="1:2">
      <c r="A1837" s="107"/>
      <c r="B1837" s="107"/>
    </row>
    <row r="1838" spans="1:2">
      <c r="A1838" s="107"/>
      <c r="B1838" s="107"/>
    </row>
    <row r="1839" spans="1:2">
      <c r="A1839" s="107"/>
      <c r="B1839" s="107"/>
    </row>
    <row r="1840" spans="1:2">
      <c r="A1840" s="107"/>
      <c r="B1840" s="107"/>
    </row>
    <row r="1841" spans="1:2">
      <c r="A1841" s="107"/>
      <c r="B1841" s="107"/>
    </row>
    <row r="1842" spans="1:2">
      <c r="A1842" s="107"/>
      <c r="B1842" s="107"/>
    </row>
    <row r="1843" spans="1:2">
      <c r="A1843" s="107"/>
      <c r="B1843" s="107"/>
    </row>
    <row r="1844" spans="1:2">
      <c r="A1844" s="107"/>
      <c r="B1844" s="107"/>
    </row>
    <row r="1845" spans="1:2">
      <c r="A1845" s="107"/>
      <c r="B1845" s="107"/>
    </row>
    <row r="1846" spans="1:2">
      <c r="A1846" s="107"/>
      <c r="B1846" s="107"/>
    </row>
    <row r="1847" spans="1:2">
      <c r="A1847" s="107"/>
      <c r="B1847" s="107"/>
    </row>
    <row r="1848" spans="1:2">
      <c r="A1848" s="107"/>
      <c r="B1848" s="107"/>
    </row>
    <row r="1849" spans="1:2">
      <c r="A1849" s="107"/>
      <c r="B1849" s="107"/>
    </row>
    <row r="1850" spans="1:2">
      <c r="A1850" s="107"/>
      <c r="B1850" s="107"/>
    </row>
    <row r="1851" spans="1:2">
      <c r="A1851" s="107"/>
      <c r="B1851" s="107"/>
    </row>
    <row r="1852" spans="1:2">
      <c r="A1852" s="107"/>
      <c r="B1852" s="107"/>
    </row>
    <row r="1853" spans="1:2">
      <c r="A1853" s="107"/>
      <c r="B1853" s="107"/>
    </row>
    <row r="1854" spans="1:2">
      <c r="A1854" s="107"/>
      <c r="B1854" s="107"/>
    </row>
    <row r="1855" spans="1:2">
      <c r="A1855" s="107"/>
      <c r="B1855" s="107"/>
    </row>
    <row r="1856" spans="1:2">
      <c r="A1856" s="107"/>
      <c r="B1856" s="107"/>
    </row>
    <row r="1857" spans="1:2">
      <c r="A1857" s="107"/>
      <c r="B1857" s="107"/>
    </row>
    <row r="1858" spans="1:2">
      <c r="A1858" s="107"/>
      <c r="B1858" s="107"/>
    </row>
    <row r="1859" spans="1:2">
      <c r="A1859" s="107"/>
      <c r="B1859" s="107"/>
    </row>
    <row r="1860" spans="1:2">
      <c r="A1860" s="107"/>
      <c r="B1860" s="107"/>
    </row>
    <row r="1861" spans="1:2">
      <c r="A1861" s="107"/>
      <c r="B1861" s="107"/>
    </row>
    <row r="1862" spans="1:2">
      <c r="A1862" s="107"/>
      <c r="B1862" s="107"/>
    </row>
    <row r="1863" spans="1:2">
      <c r="A1863" s="107"/>
      <c r="B1863" s="107"/>
    </row>
    <row r="1864" spans="1:2">
      <c r="A1864" s="107"/>
      <c r="B1864" s="107"/>
    </row>
    <row r="1865" spans="1:2">
      <c r="A1865" s="107"/>
      <c r="B1865" s="107"/>
    </row>
    <row r="1866" spans="1:2">
      <c r="A1866" s="107"/>
      <c r="B1866" s="107"/>
    </row>
    <row r="1867" spans="1:2">
      <c r="A1867" s="107"/>
      <c r="B1867" s="107"/>
    </row>
    <row r="1868" spans="1:2">
      <c r="A1868" s="107"/>
      <c r="B1868" s="107"/>
    </row>
    <row r="1869" spans="1:2">
      <c r="A1869" s="107"/>
      <c r="B1869" s="107"/>
    </row>
    <row r="1870" spans="1:2">
      <c r="A1870" s="107"/>
      <c r="B1870" s="107"/>
    </row>
    <row r="1871" spans="1:2">
      <c r="A1871" s="107"/>
      <c r="B1871" s="107"/>
    </row>
    <row r="1872" spans="1:2">
      <c r="A1872" s="107"/>
      <c r="B1872" s="107"/>
    </row>
    <row r="1873" spans="1:2">
      <c r="A1873" s="107"/>
      <c r="B1873" s="107"/>
    </row>
    <row r="1874" spans="1:2">
      <c r="A1874" s="107"/>
      <c r="B1874" s="107"/>
    </row>
    <row r="1875" spans="1:2">
      <c r="A1875" s="107"/>
      <c r="B1875" s="107"/>
    </row>
    <row r="1876" spans="1:2">
      <c r="A1876" s="107"/>
      <c r="B1876" s="107"/>
    </row>
    <row r="1877" spans="1:2">
      <c r="A1877" s="107"/>
      <c r="B1877" s="107"/>
    </row>
    <row r="1878" spans="1:2">
      <c r="A1878" s="107"/>
      <c r="B1878" s="107"/>
    </row>
    <row r="1879" spans="1:2">
      <c r="A1879" s="107"/>
      <c r="B1879" s="107"/>
    </row>
    <row r="1880" spans="1:2">
      <c r="A1880" s="107"/>
      <c r="B1880" s="107"/>
    </row>
    <row r="1881" spans="1:2">
      <c r="A1881" s="107"/>
      <c r="B1881" s="107"/>
    </row>
    <row r="1882" spans="1:2">
      <c r="A1882" s="107"/>
      <c r="B1882" s="107"/>
    </row>
    <row r="1883" spans="1:2">
      <c r="A1883" s="107"/>
      <c r="B1883" s="107"/>
    </row>
    <row r="1884" spans="1:2">
      <c r="A1884" s="107"/>
      <c r="B1884" s="107"/>
    </row>
    <row r="1885" spans="1:2">
      <c r="A1885" s="107"/>
      <c r="B1885" s="107"/>
    </row>
    <row r="1886" spans="1:2">
      <c r="A1886" s="107"/>
      <c r="B1886" s="107"/>
    </row>
    <row r="1887" spans="1:2">
      <c r="A1887" s="107"/>
      <c r="B1887" s="107"/>
    </row>
    <row r="1888" spans="1:2">
      <c r="A1888" s="107"/>
      <c r="B1888" s="107"/>
    </row>
    <row r="1889" spans="1:2">
      <c r="A1889" s="107"/>
      <c r="B1889" s="107"/>
    </row>
    <row r="1890" spans="1:2">
      <c r="A1890" s="107"/>
      <c r="B1890" s="107"/>
    </row>
    <row r="1891" spans="1:2">
      <c r="A1891" s="107"/>
      <c r="B1891" s="107"/>
    </row>
    <row r="1892" spans="1:2">
      <c r="A1892" s="107"/>
      <c r="B1892" s="107"/>
    </row>
    <row r="1893" spans="1:2">
      <c r="A1893" s="107"/>
      <c r="B1893" s="107"/>
    </row>
    <row r="1894" spans="1:2">
      <c r="A1894" s="107"/>
      <c r="B1894" s="107"/>
    </row>
    <row r="1895" spans="1:2">
      <c r="A1895" s="107"/>
      <c r="B1895" s="107"/>
    </row>
    <row r="1896" spans="1:2">
      <c r="A1896" s="107"/>
      <c r="B1896" s="107"/>
    </row>
    <row r="1897" spans="1:2">
      <c r="A1897" s="107"/>
      <c r="B1897" s="107"/>
    </row>
    <row r="1898" spans="1:2">
      <c r="A1898" s="107"/>
      <c r="B1898" s="107"/>
    </row>
    <row r="1899" spans="1:2">
      <c r="A1899" s="107"/>
      <c r="B1899" s="107"/>
    </row>
    <row r="1900" spans="1:2">
      <c r="A1900" s="107"/>
      <c r="B1900" s="107"/>
    </row>
    <row r="1901" spans="1:2">
      <c r="A1901" s="107"/>
      <c r="B1901" s="107"/>
    </row>
    <row r="1902" spans="1:2">
      <c r="A1902" s="107"/>
      <c r="B1902" s="107"/>
    </row>
    <row r="1903" spans="1:2">
      <c r="A1903" s="107"/>
      <c r="B1903" s="107"/>
    </row>
    <row r="1904" spans="1:2">
      <c r="A1904" s="107"/>
      <c r="B1904" s="107"/>
    </row>
    <row r="1905" spans="1:2">
      <c r="A1905" s="107"/>
      <c r="B1905" s="107"/>
    </row>
    <row r="1906" spans="1:2">
      <c r="A1906" s="107"/>
      <c r="B1906" s="107"/>
    </row>
    <row r="1907" spans="1:2">
      <c r="A1907" s="107"/>
      <c r="B1907" s="107"/>
    </row>
    <row r="1908" spans="1:2">
      <c r="A1908" s="107"/>
      <c r="B1908" s="107"/>
    </row>
    <row r="1909" spans="1:2">
      <c r="A1909" s="107"/>
      <c r="B1909" s="107"/>
    </row>
    <row r="1910" spans="1:2">
      <c r="A1910" s="107"/>
      <c r="B1910" s="107"/>
    </row>
    <row r="1911" spans="1:2">
      <c r="A1911" s="107"/>
      <c r="B1911" s="107"/>
    </row>
    <row r="1912" spans="1:2">
      <c r="A1912" s="107"/>
      <c r="B1912" s="107"/>
    </row>
    <row r="1913" spans="1:2">
      <c r="A1913" s="107"/>
      <c r="B1913" s="107"/>
    </row>
    <row r="1914" spans="1:2">
      <c r="A1914" s="107"/>
      <c r="B1914" s="107"/>
    </row>
    <row r="1915" spans="1:2">
      <c r="A1915" s="107"/>
      <c r="B1915" s="107"/>
    </row>
    <row r="1916" spans="1:2">
      <c r="A1916" s="107"/>
      <c r="B1916" s="107"/>
    </row>
    <row r="1917" spans="1:2">
      <c r="A1917" s="107"/>
      <c r="B1917" s="107"/>
    </row>
    <row r="1918" spans="1:2">
      <c r="A1918" s="107"/>
      <c r="B1918" s="107"/>
    </row>
    <row r="1919" spans="1:2">
      <c r="A1919" s="107"/>
      <c r="B1919" s="107"/>
    </row>
    <row r="1920" spans="1:2">
      <c r="A1920" s="107"/>
      <c r="B1920" s="107"/>
    </row>
    <row r="1921" spans="1:2">
      <c r="A1921" s="107"/>
      <c r="B1921" s="107"/>
    </row>
    <row r="1922" spans="1:2">
      <c r="A1922" s="107"/>
      <c r="B1922" s="107"/>
    </row>
    <row r="1923" spans="1:2">
      <c r="A1923" s="107"/>
      <c r="B1923" s="107"/>
    </row>
    <row r="1924" spans="1:2">
      <c r="A1924" s="107"/>
      <c r="B1924" s="107"/>
    </row>
    <row r="1925" spans="1:2">
      <c r="A1925" s="107"/>
      <c r="B1925" s="107"/>
    </row>
    <row r="1926" spans="1:2">
      <c r="A1926" s="107"/>
      <c r="B1926" s="107"/>
    </row>
    <row r="1927" spans="1:2">
      <c r="A1927" s="107"/>
      <c r="B1927" s="107"/>
    </row>
    <row r="1928" spans="1:2">
      <c r="A1928" s="107"/>
      <c r="B1928" s="107"/>
    </row>
    <row r="1929" spans="1:2">
      <c r="A1929" s="107"/>
      <c r="B1929" s="107"/>
    </row>
    <row r="1930" spans="1:2">
      <c r="A1930" s="107"/>
      <c r="B1930" s="107"/>
    </row>
    <row r="1931" spans="1:2">
      <c r="A1931" s="107"/>
      <c r="B1931" s="107"/>
    </row>
    <row r="1932" spans="1:2">
      <c r="A1932" s="107"/>
      <c r="B1932" s="107"/>
    </row>
    <row r="1933" spans="1:2">
      <c r="A1933" s="107"/>
      <c r="B1933" s="107"/>
    </row>
    <row r="1934" spans="1:2">
      <c r="A1934" s="107"/>
      <c r="B1934" s="107"/>
    </row>
    <row r="1935" spans="1:2">
      <c r="A1935" s="107"/>
      <c r="B1935" s="107"/>
    </row>
    <row r="1936" spans="1:2">
      <c r="A1936" s="107"/>
      <c r="B1936" s="107"/>
    </row>
    <row r="1937" spans="1:2">
      <c r="A1937" s="107"/>
      <c r="B1937" s="107"/>
    </row>
    <row r="1938" spans="1:2">
      <c r="A1938" s="107"/>
      <c r="B1938" s="107"/>
    </row>
    <row r="1939" spans="1:2">
      <c r="A1939" s="107"/>
      <c r="B1939" s="107"/>
    </row>
    <row r="1940" spans="1:2">
      <c r="A1940" s="107"/>
      <c r="B1940" s="107"/>
    </row>
    <row r="1941" spans="1:2">
      <c r="A1941" s="107"/>
      <c r="B1941" s="107"/>
    </row>
    <row r="1942" spans="1:2">
      <c r="A1942" s="107"/>
      <c r="B1942" s="107"/>
    </row>
    <row r="1943" spans="1:2">
      <c r="A1943" s="107"/>
      <c r="B1943" s="107"/>
    </row>
    <row r="1944" spans="1:2">
      <c r="A1944" s="107"/>
      <c r="B1944" s="107"/>
    </row>
    <row r="1945" spans="1:2">
      <c r="A1945" s="107"/>
      <c r="B1945" s="107"/>
    </row>
    <row r="1946" spans="1:2">
      <c r="A1946" s="107"/>
      <c r="B1946" s="107"/>
    </row>
    <row r="1947" spans="1:2">
      <c r="A1947" s="107"/>
      <c r="B1947" s="107"/>
    </row>
    <row r="1948" spans="1:2">
      <c r="A1948" s="107"/>
      <c r="B1948" s="107"/>
    </row>
    <row r="1949" spans="1:2">
      <c r="A1949" s="107"/>
      <c r="B1949" s="107"/>
    </row>
    <row r="1950" spans="1:2">
      <c r="A1950" s="107"/>
      <c r="B1950" s="107"/>
    </row>
    <row r="1951" spans="1:2">
      <c r="A1951" s="107"/>
      <c r="B1951" s="107"/>
    </row>
    <row r="1952" spans="1:2">
      <c r="A1952" s="107"/>
      <c r="B1952" s="107"/>
    </row>
    <row r="1953" spans="1:2">
      <c r="A1953" s="107"/>
      <c r="B1953" s="107"/>
    </row>
    <row r="1954" spans="1:2">
      <c r="A1954" s="107"/>
      <c r="B1954" s="107"/>
    </row>
    <row r="1955" spans="1:2">
      <c r="A1955" s="107"/>
      <c r="B1955" s="107"/>
    </row>
    <row r="1956" spans="1:2">
      <c r="A1956" s="107"/>
      <c r="B1956" s="107"/>
    </row>
    <row r="1957" spans="1:2">
      <c r="A1957" s="107"/>
      <c r="B1957" s="107"/>
    </row>
    <row r="1958" spans="1:2">
      <c r="A1958" s="107"/>
      <c r="B1958" s="107"/>
    </row>
    <row r="1959" spans="1:2">
      <c r="A1959" s="107"/>
      <c r="B1959" s="107"/>
    </row>
    <row r="1960" spans="1:2">
      <c r="A1960" s="107"/>
      <c r="B1960" s="107"/>
    </row>
    <row r="1961" spans="1:2">
      <c r="A1961" s="107"/>
      <c r="B1961" s="107"/>
    </row>
    <row r="1962" spans="1:2">
      <c r="A1962" s="107"/>
      <c r="B1962" s="107"/>
    </row>
    <row r="1963" spans="1:2">
      <c r="A1963" s="107"/>
      <c r="B1963" s="107"/>
    </row>
    <row r="1964" spans="1:2">
      <c r="A1964" s="107"/>
      <c r="B1964" s="107"/>
    </row>
    <row r="1965" spans="1:2">
      <c r="A1965" s="107"/>
      <c r="B1965" s="107"/>
    </row>
    <row r="1966" spans="1:2">
      <c r="A1966" s="107"/>
      <c r="B1966" s="107"/>
    </row>
    <row r="1967" spans="1:2">
      <c r="A1967" s="107"/>
      <c r="B1967" s="107"/>
    </row>
    <row r="1968" spans="1:2">
      <c r="A1968" s="107"/>
      <c r="B1968" s="107"/>
    </row>
    <row r="1969" spans="1:2">
      <c r="A1969" s="107"/>
      <c r="B1969" s="107"/>
    </row>
    <row r="1970" spans="1:2">
      <c r="A1970" s="107"/>
      <c r="B1970" s="107"/>
    </row>
    <row r="1971" spans="1:2">
      <c r="A1971" s="107"/>
      <c r="B1971" s="107"/>
    </row>
    <row r="1972" spans="1:2">
      <c r="A1972" s="107"/>
      <c r="B1972" s="107"/>
    </row>
    <row r="1973" spans="1:2">
      <c r="A1973" s="107"/>
      <c r="B1973" s="107"/>
    </row>
    <row r="1974" spans="1:2">
      <c r="A1974" s="107"/>
      <c r="B1974" s="107"/>
    </row>
    <row r="1975" spans="1:2">
      <c r="A1975" s="107"/>
      <c r="B1975" s="107"/>
    </row>
    <row r="1976" spans="1:2">
      <c r="A1976" s="107"/>
      <c r="B1976" s="107"/>
    </row>
    <row r="1977" spans="1:2">
      <c r="A1977" s="107"/>
      <c r="B1977" s="107"/>
    </row>
    <row r="1978" spans="1:2">
      <c r="A1978" s="107"/>
      <c r="B1978" s="107"/>
    </row>
    <row r="1979" spans="1:2">
      <c r="A1979" s="107"/>
      <c r="B1979" s="107"/>
    </row>
    <row r="1980" spans="1:2">
      <c r="A1980" s="107"/>
      <c r="B1980" s="107"/>
    </row>
    <row r="1981" spans="1:2">
      <c r="A1981" s="107"/>
      <c r="B1981" s="107"/>
    </row>
    <row r="1982" spans="1:2">
      <c r="A1982" s="107"/>
      <c r="B1982" s="107"/>
    </row>
    <row r="1983" spans="1:2">
      <c r="A1983" s="107"/>
      <c r="B1983" s="107"/>
    </row>
    <row r="1984" spans="1:2">
      <c r="A1984" s="107"/>
      <c r="B1984" s="107"/>
    </row>
    <row r="1985" spans="1:2">
      <c r="A1985" s="107"/>
      <c r="B1985" s="107"/>
    </row>
    <row r="1986" spans="1:2">
      <c r="A1986" s="107"/>
      <c r="B1986" s="107"/>
    </row>
    <row r="1987" spans="1:2">
      <c r="A1987" s="107"/>
      <c r="B1987" s="107"/>
    </row>
    <row r="1988" spans="1:2">
      <c r="A1988" s="107"/>
      <c r="B1988" s="107"/>
    </row>
    <row r="1989" spans="1:2">
      <c r="A1989" s="107"/>
      <c r="B1989" s="107"/>
    </row>
    <row r="1990" spans="1:2">
      <c r="A1990" s="107"/>
      <c r="B1990" s="107"/>
    </row>
    <row r="1991" spans="1:2">
      <c r="A1991" s="107"/>
      <c r="B1991" s="107"/>
    </row>
    <row r="1992" spans="1:2">
      <c r="A1992" s="107"/>
      <c r="B1992" s="107"/>
    </row>
    <row r="1993" spans="1:2">
      <c r="A1993" s="107"/>
      <c r="B1993" s="107"/>
    </row>
    <row r="1994" spans="1:2">
      <c r="A1994" s="107"/>
      <c r="B1994" s="107"/>
    </row>
    <row r="1995" spans="1:2">
      <c r="A1995" s="107"/>
      <c r="B1995" s="107"/>
    </row>
    <row r="1996" spans="1:2">
      <c r="A1996" s="107"/>
      <c r="B1996" s="107"/>
    </row>
    <row r="1997" spans="1:2">
      <c r="A1997" s="107"/>
      <c r="B1997" s="107"/>
    </row>
    <row r="1998" spans="1:2">
      <c r="A1998" s="107"/>
      <c r="B1998" s="107"/>
    </row>
    <row r="1999" spans="1:2">
      <c r="A1999" s="107"/>
      <c r="B1999" s="107"/>
    </row>
    <row r="2000" spans="1:2">
      <c r="A2000" s="107"/>
      <c r="B2000" s="107"/>
    </row>
    <row r="2001" spans="1:2">
      <c r="A2001" s="107"/>
      <c r="B2001" s="107"/>
    </row>
    <row r="2002" spans="1:2">
      <c r="A2002" s="107"/>
      <c r="B2002" s="107"/>
    </row>
    <row r="2003" spans="1:2">
      <c r="A2003" s="107"/>
      <c r="B2003" s="107"/>
    </row>
    <row r="2004" spans="1:2">
      <c r="A2004" s="107"/>
      <c r="B2004" s="107"/>
    </row>
    <row r="2005" spans="1:2">
      <c r="A2005" s="107"/>
      <c r="B2005" s="107"/>
    </row>
    <row r="2006" spans="1:2">
      <c r="A2006" s="107"/>
      <c r="B2006" s="107"/>
    </row>
    <row r="2007" spans="1:2">
      <c r="A2007" s="107"/>
      <c r="B2007" s="107"/>
    </row>
    <row r="2008" spans="1:2">
      <c r="A2008" s="107"/>
      <c r="B2008" s="107"/>
    </row>
    <row r="2009" spans="1:2">
      <c r="A2009" s="107"/>
      <c r="B2009" s="107"/>
    </row>
    <row r="2010" spans="1:2">
      <c r="A2010" s="107"/>
      <c r="B2010" s="107"/>
    </row>
    <row r="2011" spans="1:2">
      <c r="A2011" s="107"/>
      <c r="B2011" s="107"/>
    </row>
    <row r="2012" spans="1:2">
      <c r="A2012" s="107"/>
      <c r="B2012" s="107"/>
    </row>
    <row r="2013" spans="1:2">
      <c r="A2013" s="107"/>
      <c r="B2013" s="107"/>
    </row>
    <row r="2014" spans="1:2">
      <c r="A2014" s="107"/>
      <c r="B2014" s="107"/>
    </row>
    <row r="2015" spans="1:2">
      <c r="A2015" s="107"/>
      <c r="B2015" s="107"/>
    </row>
    <row r="2016" spans="1:2">
      <c r="A2016" s="107"/>
      <c r="B2016" s="107"/>
    </row>
    <row r="2017" spans="1:2">
      <c r="A2017" s="107"/>
      <c r="B2017" s="107"/>
    </row>
    <row r="2018" spans="1:2">
      <c r="A2018" s="107"/>
      <c r="B2018" s="107"/>
    </row>
    <row r="2019" spans="1:2">
      <c r="A2019" s="107"/>
      <c r="B2019" s="107"/>
    </row>
    <row r="2020" spans="1:2">
      <c r="A2020" s="107"/>
      <c r="B2020" s="107"/>
    </row>
    <row r="2021" spans="1:2">
      <c r="A2021" s="107"/>
      <c r="B2021" s="107"/>
    </row>
    <row r="2022" spans="1:2">
      <c r="A2022" s="107"/>
      <c r="B2022" s="107"/>
    </row>
    <row r="2023" spans="1:2">
      <c r="A2023" s="107"/>
      <c r="B2023" s="107"/>
    </row>
    <row r="2024" spans="1:2">
      <c r="A2024" s="107"/>
      <c r="B2024" s="107"/>
    </row>
    <row r="2025" spans="1:2">
      <c r="A2025" s="107"/>
      <c r="B2025" s="107"/>
    </row>
    <row r="2026" spans="1:2">
      <c r="A2026" s="107"/>
      <c r="B2026" s="107"/>
    </row>
    <row r="2027" spans="1:2">
      <c r="A2027" s="107"/>
      <c r="B2027" s="107"/>
    </row>
    <row r="2028" spans="1:2">
      <c r="A2028" s="107"/>
      <c r="B2028" s="107"/>
    </row>
    <row r="2029" spans="1:2">
      <c r="A2029" s="107"/>
      <c r="B2029" s="107"/>
    </row>
    <row r="2030" spans="1:2">
      <c r="A2030" s="107"/>
      <c r="B2030" s="107"/>
    </row>
    <row r="2031" spans="1:2">
      <c r="A2031" s="107"/>
      <c r="B2031" s="107"/>
    </row>
    <row r="2032" spans="1:2">
      <c r="A2032" s="107"/>
      <c r="B2032" s="107"/>
    </row>
    <row r="2033" spans="1:2">
      <c r="A2033" s="107"/>
      <c r="B2033" s="107"/>
    </row>
    <row r="2034" spans="1:2">
      <c r="A2034" s="107"/>
      <c r="B2034" s="107"/>
    </row>
    <row r="2035" spans="1:2">
      <c r="A2035" s="107"/>
      <c r="B2035" s="107"/>
    </row>
    <row r="2036" spans="1:2">
      <c r="A2036" s="107"/>
      <c r="B2036" s="107"/>
    </row>
    <row r="2037" spans="1:2">
      <c r="A2037" s="107"/>
      <c r="B2037" s="107"/>
    </row>
    <row r="2038" spans="1:2">
      <c r="A2038" s="107"/>
      <c r="B2038" s="107"/>
    </row>
    <row r="2039" spans="1:2">
      <c r="A2039" s="107"/>
      <c r="B2039" s="107"/>
    </row>
    <row r="2040" spans="1:2">
      <c r="A2040" s="107"/>
      <c r="B2040" s="107"/>
    </row>
    <row r="2041" spans="1:2">
      <c r="A2041" s="107"/>
      <c r="B2041" s="107"/>
    </row>
    <row r="2042" spans="1:2">
      <c r="A2042" s="107"/>
      <c r="B2042" s="107"/>
    </row>
    <row r="2043" spans="1:2">
      <c r="A2043" s="107"/>
      <c r="B2043" s="107"/>
    </row>
    <row r="2044" spans="1:2">
      <c r="A2044" s="107"/>
      <c r="B2044" s="107"/>
    </row>
    <row r="2045" spans="1:2">
      <c r="A2045" s="107"/>
      <c r="B2045" s="107"/>
    </row>
    <row r="2046" spans="1:2">
      <c r="A2046" s="107"/>
      <c r="B2046" s="107"/>
    </row>
    <row r="2047" spans="1:2">
      <c r="A2047" s="107"/>
      <c r="B2047" s="107"/>
    </row>
    <row r="2048" spans="1:2">
      <c r="A2048" s="107"/>
      <c r="B2048" s="107"/>
    </row>
    <row r="2049" spans="1:2">
      <c r="A2049" s="107"/>
      <c r="B2049" s="107"/>
    </row>
    <row r="2050" spans="1:2">
      <c r="A2050" s="107"/>
      <c r="B2050" s="107"/>
    </row>
    <row r="2051" spans="1:2">
      <c r="A2051" s="107"/>
      <c r="B2051" s="107"/>
    </row>
    <row r="2052" spans="1:2">
      <c r="A2052" s="107"/>
      <c r="B2052" s="107"/>
    </row>
    <row r="2053" spans="1:2">
      <c r="A2053" s="107"/>
      <c r="B2053" s="107"/>
    </row>
    <row r="2054" spans="1:2">
      <c r="A2054" s="107"/>
      <c r="B2054" s="107"/>
    </row>
    <row r="2055" spans="1:2">
      <c r="A2055" s="107"/>
      <c r="B2055" s="107"/>
    </row>
    <row r="2056" spans="1:2">
      <c r="A2056" s="107"/>
      <c r="B2056" s="107"/>
    </row>
    <row r="2057" spans="1:2">
      <c r="A2057" s="107"/>
      <c r="B2057" s="107"/>
    </row>
    <row r="2058" spans="1:2">
      <c r="A2058" s="107"/>
      <c r="B2058" s="107"/>
    </row>
    <row r="2059" spans="1:2">
      <c r="A2059" s="107"/>
      <c r="B2059" s="107"/>
    </row>
    <row r="2060" spans="1:2">
      <c r="A2060" s="107"/>
      <c r="B2060" s="107"/>
    </row>
    <row r="2061" spans="1:2">
      <c r="A2061" s="107"/>
      <c r="B2061" s="107"/>
    </row>
    <row r="2062" spans="1:2">
      <c r="A2062" s="107"/>
      <c r="B2062" s="107"/>
    </row>
    <row r="2063" spans="1:2">
      <c r="A2063" s="107"/>
      <c r="B2063" s="107"/>
    </row>
    <row r="2064" spans="1:2">
      <c r="A2064" s="107"/>
      <c r="B2064" s="107"/>
    </row>
    <row r="2065" spans="1:2">
      <c r="A2065" s="107"/>
      <c r="B2065" s="107"/>
    </row>
    <row r="2066" spans="1:2">
      <c r="A2066" s="107"/>
      <c r="B2066" s="107"/>
    </row>
    <row r="2067" spans="1:2">
      <c r="A2067" s="107"/>
      <c r="B2067" s="107"/>
    </row>
    <row r="2068" spans="1:2">
      <c r="A2068" s="107"/>
      <c r="B2068" s="107"/>
    </row>
    <row r="2069" spans="1:2">
      <c r="A2069" s="107"/>
      <c r="B2069" s="107"/>
    </row>
    <row r="2070" spans="1:2">
      <c r="A2070" s="107"/>
      <c r="B2070" s="107"/>
    </row>
    <row r="2071" spans="1:2">
      <c r="A2071" s="107"/>
      <c r="B2071" s="107"/>
    </row>
    <row r="2072" spans="1:2">
      <c r="A2072" s="107"/>
      <c r="B2072" s="107"/>
    </row>
    <row r="2073" spans="1:2">
      <c r="A2073" s="107"/>
      <c r="B2073" s="107"/>
    </row>
    <row r="2074" spans="1:2">
      <c r="A2074" s="107"/>
      <c r="B2074" s="107"/>
    </row>
    <row r="2075" spans="1:2">
      <c r="A2075" s="107"/>
      <c r="B2075" s="107"/>
    </row>
    <row r="2076" spans="1:2">
      <c r="A2076" s="107"/>
      <c r="B2076" s="107"/>
    </row>
    <row r="2077" spans="1:2">
      <c r="A2077" s="107"/>
      <c r="B2077" s="107"/>
    </row>
    <row r="2078" spans="1:2">
      <c r="A2078" s="107"/>
      <c r="B2078" s="107"/>
    </row>
    <row r="2079" spans="1:2">
      <c r="A2079" s="107"/>
      <c r="B2079" s="107"/>
    </row>
    <row r="2080" spans="1:2">
      <c r="A2080" s="107"/>
      <c r="B2080" s="107"/>
    </row>
    <row r="2081" spans="1:2">
      <c r="A2081" s="107"/>
      <c r="B2081" s="107"/>
    </row>
    <row r="2082" spans="1:2">
      <c r="A2082" s="107"/>
      <c r="B2082" s="107"/>
    </row>
    <row r="2083" spans="1:2">
      <c r="A2083" s="107"/>
      <c r="B2083" s="107"/>
    </row>
    <row r="2084" spans="1:2">
      <c r="A2084" s="107"/>
      <c r="B2084" s="107"/>
    </row>
    <row r="2085" spans="1:2">
      <c r="A2085" s="107"/>
      <c r="B2085" s="107"/>
    </row>
    <row r="2086" spans="1:2">
      <c r="A2086" s="107"/>
      <c r="B2086" s="107"/>
    </row>
    <row r="2087" spans="1:2">
      <c r="A2087" s="107"/>
      <c r="B2087" s="107"/>
    </row>
    <row r="2088" spans="1:2">
      <c r="A2088" s="107"/>
      <c r="B2088" s="107"/>
    </row>
    <row r="2089" spans="1:2">
      <c r="A2089" s="107"/>
      <c r="B2089" s="107"/>
    </row>
    <row r="2090" spans="1:2">
      <c r="A2090" s="107"/>
      <c r="B2090" s="107"/>
    </row>
    <row r="2091" spans="1:2">
      <c r="A2091" s="107"/>
      <c r="B2091" s="107"/>
    </row>
    <row r="2092" spans="1:2">
      <c r="A2092" s="107"/>
      <c r="B2092" s="107"/>
    </row>
    <row r="2093" spans="1:2">
      <c r="A2093" s="107"/>
      <c r="B2093" s="107"/>
    </row>
    <row r="2094" spans="1:2">
      <c r="A2094" s="107"/>
      <c r="B2094" s="107"/>
    </row>
    <row r="2095" spans="1:2">
      <c r="A2095" s="107"/>
      <c r="B2095" s="107"/>
    </row>
    <row r="2096" spans="1:2">
      <c r="A2096" s="107"/>
      <c r="B2096" s="107"/>
    </row>
    <row r="2097" spans="1:2">
      <c r="A2097" s="107"/>
      <c r="B2097" s="107"/>
    </row>
    <row r="2098" spans="1:2">
      <c r="A2098" s="107"/>
      <c r="B2098" s="107"/>
    </row>
    <row r="2099" spans="1:2">
      <c r="A2099" s="107"/>
      <c r="B2099" s="107"/>
    </row>
    <row r="2100" spans="1:2">
      <c r="A2100" s="107"/>
      <c r="B2100" s="107"/>
    </row>
    <row r="2101" spans="1:2">
      <c r="A2101" s="107"/>
      <c r="B2101" s="107"/>
    </row>
    <row r="2102" spans="1:2">
      <c r="A2102" s="107"/>
      <c r="B2102" s="107"/>
    </row>
    <row r="2103" spans="1:2">
      <c r="A2103" s="107"/>
      <c r="B2103" s="107"/>
    </row>
    <row r="2104" spans="1:2">
      <c r="A2104" s="107"/>
      <c r="B2104" s="107"/>
    </row>
    <row r="2105" spans="1:2">
      <c r="A2105" s="107"/>
      <c r="B2105" s="107"/>
    </row>
    <row r="2106" spans="1:2">
      <c r="A2106" s="107"/>
      <c r="B2106" s="107"/>
    </row>
    <row r="2107" spans="1:2">
      <c r="A2107" s="107"/>
      <c r="B2107" s="107"/>
    </row>
    <row r="2108" spans="1:2">
      <c r="A2108" s="107"/>
      <c r="B2108" s="107"/>
    </row>
    <row r="2109" spans="1:2">
      <c r="A2109" s="107"/>
      <c r="B2109" s="107"/>
    </row>
    <row r="2110" spans="1:2">
      <c r="A2110" s="107"/>
      <c r="B2110" s="107"/>
    </row>
    <row r="2111" spans="1:2">
      <c r="A2111" s="107"/>
      <c r="B2111" s="107"/>
    </row>
    <row r="2112" spans="1:2">
      <c r="A2112" s="107"/>
      <c r="B2112" s="107"/>
    </row>
    <row r="2113" spans="1:2">
      <c r="A2113" s="107"/>
      <c r="B2113" s="107"/>
    </row>
    <row r="2114" spans="1:2">
      <c r="A2114" s="107"/>
      <c r="B2114" s="107"/>
    </row>
    <row r="2115" spans="1:2">
      <c r="A2115" s="107"/>
      <c r="B2115" s="107"/>
    </row>
    <row r="2116" spans="1:2">
      <c r="A2116" s="107"/>
      <c r="B2116" s="107"/>
    </row>
    <row r="2117" spans="1:2">
      <c r="A2117" s="107"/>
      <c r="B2117" s="107"/>
    </row>
    <row r="2118" spans="1:2">
      <c r="A2118" s="107"/>
      <c r="B2118" s="107"/>
    </row>
    <row r="2119" spans="1:2">
      <c r="A2119" s="107"/>
      <c r="B2119" s="107"/>
    </row>
    <row r="2120" spans="1:2">
      <c r="A2120" s="107"/>
      <c r="B2120" s="107"/>
    </row>
    <row r="2121" spans="1:2">
      <c r="A2121" s="107"/>
      <c r="B2121" s="107"/>
    </row>
    <row r="2122" spans="1:2">
      <c r="A2122" s="107"/>
      <c r="B2122" s="107"/>
    </row>
    <row r="2123" spans="1:2">
      <c r="A2123" s="107"/>
      <c r="B2123" s="107"/>
    </row>
    <row r="2124" spans="1:2">
      <c r="A2124" s="107"/>
      <c r="B2124" s="107"/>
    </row>
    <row r="2125" spans="1:2">
      <c r="A2125" s="107"/>
      <c r="B2125" s="107"/>
    </row>
    <row r="2126" spans="1:2">
      <c r="A2126" s="107"/>
      <c r="B2126" s="107"/>
    </row>
    <row r="2127" spans="1:2">
      <c r="A2127" s="107"/>
      <c r="B2127" s="107"/>
    </row>
    <row r="2128" spans="1:2">
      <c r="A2128" s="107"/>
      <c r="B2128" s="107"/>
    </row>
    <row r="2129" spans="1:2">
      <c r="A2129" s="107"/>
      <c r="B2129" s="107"/>
    </row>
    <row r="2130" spans="1:2">
      <c r="A2130" s="107"/>
      <c r="B2130" s="107"/>
    </row>
    <row r="2131" spans="1:2">
      <c r="A2131" s="107"/>
      <c r="B2131" s="107"/>
    </row>
    <row r="2132" spans="1:2">
      <c r="A2132" s="107"/>
      <c r="B2132" s="107"/>
    </row>
    <row r="2133" spans="1:2">
      <c r="A2133" s="107"/>
      <c r="B2133" s="107"/>
    </row>
    <row r="2134" spans="1:2">
      <c r="A2134" s="107"/>
      <c r="B2134" s="107"/>
    </row>
    <row r="2135" spans="1:2">
      <c r="A2135" s="107"/>
      <c r="B2135" s="107"/>
    </row>
    <row r="2136" spans="1:2">
      <c r="A2136" s="107"/>
      <c r="B2136" s="107"/>
    </row>
    <row r="2137" spans="1:2">
      <c r="A2137" s="107"/>
      <c r="B2137" s="107"/>
    </row>
    <row r="2138" spans="1:2">
      <c r="A2138" s="107"/>
      <c r="B2138" s="107"/>
    </row>
    <row r="2139" spans="1:2">
      <c r="A2139" s="107"/>
      <c r="B2139" s="107"/>
    </row>
    <row r="2140" spans="1:2">
      <c r="A2140" s="107"/>
      <c r="B2140" s="107"/>
    </row>
    <row r="2141" spans="1:2">
      <c r="A2141" s="107"/>
      <c r="B2141" s="107"/>
    </row>
    <row r="2142" spans="1:2">
      <c r="A2142" s="107"/>
      <c r="B2142" s="107"/>
    </row>
    <row r="2143" spans="1:2">
      <c r="A2143" s="107"/>
      <c r="B2143" s="107"/>
    </row>
    <row r="2144" spans="1:2">
      <c r="A2144" s="107"/>
      <c r="B2144" s="107"/>
    </row>
    <row r="2145" spans="1:2">
      <c r="A2145" s="107"/>
      <c r="B2145" s="107"/>
    </row>
    <row r="2146" spans="1:2">
      <c r="A2146" s="107"/>
      <c r="B2146" s="107"/>
    </row>
    <row r="2147" spans="1:2">
      <c r="A2147" s="107"/>
      <c r="B2147" s="107"/>
    </row>
    <row r="2148" spans="1:2">
      <c r="A2148" s="107"/>
      <c r="B2148" s="107"/>
    </row>
    <row r="2149" spans="1:2">
      <c r="A2149" s="107"/>
      <c r="B2149" s="107"/>
    </row>
    <row r="2150" spans="1:2">
      <c r="A2150" s="107"/>
      <c r="B2150" s="107"/>
    </row>
    <row r="2151" spans="1:2">
      <c r="A2151" s="107"/>
      <c r="B2151" s="107"/>
    </row>
    <row r="2152" spans="1:2">
      <c r="A2152" s="107"/>
      <c r="B2152" s="107"/>
    </row>
    <row r="2153" spans="1:2">
      <c r="A2153" s="107"/>
      <c r="B2153" s="107"/>
    </row>
    <row r="2154" spans="1:2">
      <c r="A2154" s="107"/>
      <c r="B2154" s="107"/>
    </row>
    <row r="2155" spans="1:2">
      <c r="A2155" s="107"/>
      <c r="B2155" s="107"/>
    </row>
    <row r="2156" spans="1:2">
      <c r="A2156" s="107"/>
      <c r="B2156" s="107"/>
    </row>
    <row r="2157" spans="1:2">
      <c r="A2157" s="107"/>
      <c r="B2157" s="107"/>
    </row>
    <row r="2158" spans="1:2">
      <c r="A2158" s="107"/>
      <c r="B2158" s="107"/>
    </row>
    <row r="2159" spans="1:2">
      <c r="A2159" s="107"/>
      <c r="B2159" s="107"/>
    </row>
    <row r="2160" spans="1:2">
      <c r="A2160" s="107"/>
      <c r="B2160" s="107"/>
    </row>
    <row r="2161" spans="1:2">
      <c r="A2161" s="107"/>
      <c r="B2161" s="107"/>
    </row>
    <row r="2162" spans="1:2">
      <c r="A2162" s="107"/>
      <c r="B2162" s="107"/>
    </row>
    <row r="2163" spans="1:2">
      <c r="A2163" s="107"/>
      <c r="B2163" s="107"/>
    </row>
    <row r="2164" spans="1:2">
      <c r="A2164" s="107"/>
      <c r="B2164" s="107"/>
    </row>
    <row r="2165" spans="1:2">
      <c r="A2165" s="107"/>
      <c r="B2165" s="107"/>
    </row>
    <row r="2166" spans="1:2">
      <c r="A2166" s="107"/>
      <c r="B2166" s="107"/>
    </row>
    <row r="2167" spans="1:2">
      <c r="A2167" s="107"/>
      <c r="B2167" s="107"/>
    </row>
    <row r="2168" spans="1:2">
      <c r="A2168" s="107"/>
      <c r="B2168" s="107"/>
    </row>
    <row r="2169" spans="1:2">
      <c r="A2169" s="107"/>
      <c r="B2169" s="107"/>
    </row>
    <row r="2170" spans="1:2">
      <c r="A2170" s="107"/>
      <c r="B2170" s="107"/>
    </row>
    <row r="2171" spans="1:2">
      <c r="A2171" s="107"/>
      <c r="B2171" s="107"/>
    </row>
    <row r="2172" spans="1:2">
      <c r="A2172" s="107"/>
      <c r="B2172" s="107"/>
    </row>
    <row r="2173" spans="1:2">
      <c r="A2173" s="107"/>
      <c r="B2173" s="107"/>
    </row>
    <row r="2174" spans="1:2">
      <c r="A2174" s="107"/>
      <c r="B2174" s="107"/>
    </row>
    <row r="2175" spans="1:2">
      <c r="A2175" s="107"/>
      <c r="B2175" s="107"/>
    </row>
    <row r="2176" spans="1:2">
      <c r="A2176" s="107"/>
      <c r="B2176" s="107"/>
    </row>
    <row r="2177" spans="1:2">
      <c r="A2177" s="107"/>
      <c r="B2177" s="107"/>
    </row>
    <row r="2178" spans="1:2">
      <c r="A2178" s="107"/>
      <c r="B2178" s="107"/>
    </row>
    <row r="2179" spans="1:2">
      <c r="A2179" s="107"/>
      <c r="B2179" s="107"/>
    </row>
    <row r="2180" spans="1:2">
      <c r="A2180" s="107"/>
      <c r="B2180" s="107"/>
    </row>
    <row r="2181" spans="1:2">
      <c r="A2181" s="107"/>
      <c r="B2181" s="107"/>
    </row>
    <row r="2182" spans="1:2">
      <c r="A2182" s="107"/>
      <c r="B2182" s="107"/>
    </row>
    <row r="2183" spans="1:2">
      <c r="A2183" s="107"/>
      <c r="B2183" s="107"/>
    </row>
    <row r="2184" spans="1:2">
      <c r="A2184" s="107"/>
      <c r="B2184" s="107"/>
    </row>
    <row r="2185" spans="1:2">
      <c r="A2185" s="107"/>
      <c r="B2185" s="107"/>
    </row>
    <row r="2186" spans="1:2">
      <c r="A2186" s="107"/>
      <c r="B2186" s="107"/>
    </row>
    <row r="2187" spans="1:2">
      <c r="A2187" s="107"/>
      <c r="B2187" s="107"/>
    </row>
    <row r="2188" spans="1:2">
      <c r="A2188" s="107"/>
      <c r="B2188" s="107"/>
    </row>
    <row r="2189" spans="1:2">
      <c r="A2189" s="107"/>
      <c r="B2189" s="107"/>
    </row>
    <row r="2190" spans="1:2">
      <c r="A2190" s="107"/>
      <c r="B2190" s="107"/>
    </row>
    <row r="2191" spans="1:2">
      <c r="A2191" s="107"/>
      <c r="B2191" s="107"/>
    </row>
    <row r="2192" spans="1:2">
      <c r="A2192" s="107"/>
      <c r="B2192" s="107"/>
    </row>
    <row r="2193" spans="1:2">
      <c r="A2193" s="107"/>
      <c r="B2193" s="107"/>
    </row>
    <row r="2194" spans="1:2">
      <c r="A2194" s="107"/>
      <c r="B2194" s="107"/>
    </row>
    <row r="2195" spans="1:2">
      <c r="A2195" s="107"/>
      <c r="B2195" s="107"/>
    </row>
    <row r="2196" spans="1:2">
      <c r="A2196" s="107"/>
      <c r="B2196" s="107"/>
    </row>
    <row r="2197" spans="1:2">
      <c r="A2197" s="107"/>
      <c r="B2197" s="107"/>
    </row>
    <row r="2198" spans="1:2">
      <c r="A2198" s="107"/>
      <c r="B2198" s="107"/>
    </row>
    <row r="2199" spans="1:2">
      <c r="A2199" s="107"/>
      <c r="B2199" s="107"/>
    </row>
    <row r="2200" spans="1:2">
      <c r="A2200" s="107"/>
      <c r="B2200" s="107"/>
    </row>
    <row r="2201" spans="1:2">
      <c r="A2201" s="107"/>
      <c r="B2201" s="107"/>
    </row>
    <row r="2202" spans="1:2">
      <c r="A2202" s="107"/>
      <c r="B2202" s="107"/>
    </row>
    <row r="2203" spans="1:2">
      <c r="A2203" s="107"/>
      <c r="B2203" s="107"/>
    </row>
    <row r="2204" spans="1:2">
      <c r="A2204" s="107"/>
      <c r="B2204" s="107"/>
    </row>
    <row r="2205" spans="1:2">
      <c r="A2205" s="107"/>
      <c r="B2205" s="107"/>
    </row>
    <row r="2206" spans="1:2">
      <c r="A2206" s="107"/>
      <c r="B2206" s="107"/>
    </row>
    <row r="2207" spans="1:2">
      <c r="A2207" s="107"/>
      <c r="B2207" s="107"/>
    </row>
    <row r="2208" spans="1:2">
      <c r="A2208" s="107"/>
      <c r="B2208" s="107"/>
    </row>
    <row r="2209" spans="1:2">
      <c r="A2209" s="107"/>
      <c r="B2209" s="107"/>
    </row>
    <row r="2210" spans="1:2">
      <c r="A2210" s="107"/>
      <c r="B2210" s="107"/>
    </row>
    <row r="2211" spans="1:2">
      <c r="A2211" s="107"/>
      <c r="B2211" s="107"/>
    </row>
    <row r="2212" spans="1:2">
      <c r="A2212" s="107"/>
      <c r="B2212" s="107"/>
    </row>
    <row r="2213" spans="1:2">
      <c r="A2213" s="107"/>
      <c r="B2213" s="107"/>
    </row>
    <row r="2214" spans="1:2">
      <c r="A2214" s="107"/>
      <c r="B2214" s="107"/>
    </row>
    <row r="2215" spans="1:2">
      <c r="A2215" s="107"/>
      <c r="B2215" s="107"/>
    </row>
    <row r="2216" spans="1:2">
      <c r="A2216" s="107"/>
      <c r="B2216" s="107"/>
    </row>
    <row r="2217" spans="1:2">
      <c r="A2217" s="107"/>
      <c r="B2217" s="107"/>
    </row>
    <row r="2218" spans="1:2">
      <c r="A2218" s="107"/>
      <c r="B2218" s="107"/>
    </row>
    <row r="2219" spans="1:2">
      <c r="A2219" s="107"/>
      <c r="B2219" s="107"/>
    </row>
    <row r="2220" spans="1:2">
      <c r="A2220" s="107"/>
      <c r="B2220" s="107"/>
    </row>
    <row r="2221" spans="1:2">
      <c r="A2221" s="107"/>
      <c r="B2221" s="107"/>
    </row>
    <row r="2222" spans="1:2">
      <c r="A2222" s="107"/>
      <c r="B2222" s="107"/>
    </row>
    <row r="2223" spans="1:2">
      <c r="A2223" s="107"/>
      <c r="B2223" s="107"/>
    </row>
    <row r="2224" spans="1:2">
      <c r="A2224" s="107"/>
      <c r="B2224" s="107"/>
    </row>
    <row r="2225" spans="1:2">
      <c r="A2225" s="107"/>
      <c r="B2225" s="107"/>
    </row>
    <row r="2226" spans="1:2">
      <c r="A2226" s="107"/>
      <c r="B2226" s="107"/>
    </row>
    <row r="2227" spans="1:2">
      <c r="A2227" s="107"/>
      <c r="B2227" s="107"/>
    </row>
    <row r="2228" spans="1:2">
      <c r="A2228" s="107"/>
      <c r="B2228" s="107"/>
    </row>
    <row r="2229" spans="1:2">
      <c r="A2229" s="107"/>
      <c r="B2229" s="107"/>
    </row>
    <row r="2230" spans="1:2">
      <c r="A2230" s="107"/>
      <c r="B2230" s="107"/>
    </row>
    <row r="2231" spans="1:2">
      <c r="A2231" s="107"/>
      <c r="B2231" s="107"/>
    </row>
    <row r="2232" spans="1:2">
      <c r="A2232" s="107"/>
      <c r="B2232" s="107"/>
    </row>
    <row r="2233" spans="1:2">
      <c r="A2233" s="107"/>
      <c r="B2233" s="107"/>
    </row>
    <row r="2234" spans="1:2">
      <c r="A2234" s="107"/>
      <c r="B2234" s="107"/>
    </row>
    <row r="2235" spans="1:2">
      <c r="A2235" s="107"/>
      <c r="B2235" s="107"/>
    </row>
    <row r="2236" spans="1:2">
      <c r="A2236" s="107"/>
      <c r="B2236" s="107"/>
    </row>
    <row r="2237" spans="1:2">
      <c r="A2237" s="107"/>
      <c r="B2237" s="107"/>
    </row>
    <row r="2238" spans="1:2">
      <c r="A2238" s="107"/>
      <c r="B2238" s="107"/>
    </row>
    <row r="2239" spans="1:2">
      <c r="A2239" s="107"/>
      <c r="B2239" s="107"/>
    </row>
    <row r="2240" spans="1:2">
      <c r="A2240" s="107"/>
      <c r="B2240" s="107"/>
    </row>
    <row r="2241" spans="1:2">
      <c r="A2241" s="107"/>
      <c r="B2241" s="107"/>
    </row>
    <row r="2242" spans="1:2">
      <c r="A2242" s="107"/>
      <c r="B2242" s="107"/>
    </row>
    <row r="2243" spans="1:2">
      <c r="A2243" s="107"/>
      <c r="B2243" s="107"/>
    </row>
    <row r="2244" spans="1:2">
      <c r="A2244" s="107"/>
      <c r="B2244" s="107"/>
    </row>
    <row r="2245" spans="1:2">
      <c r="A2245" s="107"/>
      <c r="B2245" s="107"/>
    </row>
    <row r="2246" spans="1:2">
      <c r="A2246" s="107"/>
      <c r="B2246" s="107"/>
    </row>
    <row r="2247" spans="1:2">
      <c r="A2247" s="107"/>
      <c r="B2247" s="107"/>
    </row>
    <row r="2248" spans="1:2">
      <c r="A2248" s="107"/>
      <c r="B2248" s="107"/>
    </row>
    <row r="2249" spans="1:2">
      <c r="A2249" s="107"/>
      <c r="B2249" s="107"/>
    </row>
    <row r="2250" spans="1:2">
      <c r="A2250" s="107"/>
      <c r="B2250" s="107"/>
    </row>
    <row r="2251" spans="1:2">
      <c r="A2251" s="107"/>
      <c r="B2251" s="107"/>
    </row>
    <row r="2252" spans="1:2">
      <c r="A2252" s="107"/>
      <c r="B2252" s="107"/>
    </row>
    <row r="2253" spans="1:2">
      <c r="A2253" s="107"/>
      <c r="B2253" s="107"/>
    </row>
    <row r="2254" spans="1:2">
      <c r="A2254" s="107"/>
      <c r="B2254" s="107"/>
    </row>
    <row r="2255" spans="1:2">
      <c r="A2255" s="107"/>
      <c r="B2255" s="107"/>
    </row>
    <row r="2256" spans="1:2">
      <c r="A2256" s="107"/>
      <c r="B2256" s="107"/>
    </row>
    <row r="2257" spans="1:2">
      <c r="A2257" s="107"/>
      <c r="B2257" s="107"/>
    </row>
    <row r="2258" spans="1:2">
      <c r="A2258" s="107"/>
      <c r="B2258" s="107"/>
    </row>
    <row r="2259" spans="1:2">
      <c r="A2259" s="107"/>
      <c r="B2259" s="107"/>
    </row>
    <row r="2260" spans="1:2">
      <c r="A2260" s="107"/>
      <c r="B2260" s="107"/>
    </row>
    <row r="2261" spans="1:2">
      <c r="A2261" s="107"/>
      <c r="B2261" s="107"/>
    </row>
    <row r="2262" spans="1:2">
      <c r="A2262" s="107"/>
      <c r="B2262" s="107"/>
    </row>
    <row r="2263" spans="1:2">
      <c r="A2263" s="107"/>
      <c r="B2263" s="107"/>
    </row>
    <row r="2264" spans="1:2">
      <c r="A2264" s="107"/>
      <c r="B2264" s="107"/>
    </row>
    <row r="2265" spans="1:2">
      <c r="A2265" s="107"/>
      <c r="B2265" s="107"/>
    </row>
    <row r="2266" spans="1:2">
      <c r="A2266" s="107"/>
      <c r="B2266" s="107"/>
    </row>
    <row r="2267" spans="1:2">
      <c r="A2267" s="107"/>
      <c r="B2267" s="107"/>
    </row>
    <row r="2268" spans="1:2">
      <c r="A2268" s="107"/>
      <c r="B2268" s="107"/>
    </row>
    <row r="2269" spans="1:2">
      <c r="A2269" s="107"/>
      <c r="B2269" s="107"/>
    </row>
    <row r="2270" spans="1:2">
      <c r="A2270" s="107"/>
      <c r="B2270" s="107"/>
    </row>
    <row r="2271" spans="1:2">
      <c r="A2271" s="107"/>
      <c r="B2271" s="107"/>
    </row>
    <row r="2272" spans="1:2">
      <c r="A2272" s="107"/>
      <c r="B2272" s="107"/>
    </row>
    <row r="2273" spans="1:2">
      <c r="A2273" s="107"/>
      <c r="B2273" s="107"/>
    </row>
    <row r="2274" spans="1:2">
      <c r="A2274" s="107"/>
      <c r="B2274" s="107"/>
    </row>
    <row r="2275" spans="1:2">
      <c r="A2275" s="107"/>
      <c r="B2275" s="107"/>
    </row>
    <row r="2276" spans="1:2">
      <c r="A2276" s="107"/>
      <c r="B2276" s="107"/>
    </row>
    <row r="2277" spans="1:2">
      <c r="A2277" s="107"/>
      <c r="B2277" s="107"/>
    </row>
    <row r="2278" spans="1:2">
      <c r="A2278" s="107"/>
      <c r="B2278" s="107"/>
    </row>
    <row r="2279" spans="1:2">
      <c r="A2279" s="107"/>
      <c r="B2279" s="107"/>
    </row>
    <row r="2280" spans="1:2">
      <c r="A2280" s="107"/>
      <c r="B2280" s="107"/>
    </row>
    <row r="2281" spans="1:2">
      <c r="A2281" s="107"/>
      <c r="B2281" s="107"/>
    </row>
    <row r="2282" spans="1:2">
      <c r="A2282" s="107"/>
      <c r="B2282" s="107"/>
    </row>
    <row r="2283" spans="1:2">
      <c r="A2283" s="107"/>
      <c r="B2283" s="107"/>
    </row>
    <row r="2284" spans="1:2">
      <c r="A2284" s="107"/>
      <c r="B2284" s="107"/>
    </row>
    <row r="2285" spans="1:2">
      <c r="A2285" s="107"/>
      <c r="B2285" s="107"/>
    </row>
    <row r="2286" spans="1:2">
      <c r="A2286" s="107"/>
      <c r="B2286" s="107"/>
    </row>
    <row r="2287" spans="1:2">
      <c r="A2287" s="107"/>
      <c r="B2287" s="107"/>
    </row>
    <row r="2288" spans="1:2">
      <c r="A2288" s="107"/>
      <c r="B2288" s="107"/>
    </row>
    <row r="2289" spans="1:2">
      <c r="A2289" s="107"/>
      <c r="B2289" s="107"/>
    </row>
    <row r="2290" spans="1:2">
      <c r="A2290" s="107"/>
      <c r="B2290" s="107"/>
    </row>
    <row r="2291" spans="1:2">
      <c r="A2291" s="107"/>
      <c r="B2291" s="107"/>
    </row>
    <row r="2292" spans="1:2">
      <c r="A2292" s="107"/>
      <c r="B2292" s="107"/>
    </row>
    <row r="2293" spans="1:2">
      <c r="A2293" s="107"/>
      <c r="B2293" s="107"/>
    </row>
    <row r="2294" spans="1:2">
      <c r="A2294" s="107"/>
      <c r="B2294" s="107"/>
    </row>
    <row r="2295" spans="1:2">
      <c r="A2295" s="107"/>
      <c r="B2295" s="107"/>
    </row>
    <row r="2296" spans="1:2">
      <c r="A2296" s="107"/>
      <c r="B2296" s="107"/>
    </row>
    <row r="2297" spans="1:2">
      <c r="A2297" s="107"/>
      <c r="B2297" s="107"/>
    </row>
    <row r="2298" spans="1:2">
      <c r="A2298" s="107"/>
      <c r="B2298" s="107"/>
    </row>
    <row r="2299" spans="1:2">
      <c r="A2299" s="107"/>
      <c r="B2299" s="107"/>
    </row>
    <row r="2300" spans="1:2">
      <c r="A2300" s="107"/>
      <c r="B2300" s="107"/>
    </row>
    <row r="2301" spans="1:2">
      <c r="A2301" s="107"/>
      <c r="B2301" s="107"/>
    </row>
    <row r="2302" spans="1:2">
      <c r="A2302" s="107"/>
      <c r="B2302" s="107"/>
    </row>
    <row r="2303" spans="1:2">
      <c r="A2303" s="107"/>
      <c r="B2303" s="107"/>
    </row>
    <row r="2304" spans="1:2">
      <c r="A2304" s="107"/>
      <c r="B2304" s="107"/>
    </row>
    <row r="2305" spans="1:2">
      <c r="A2305" s="107"/>
      <c r="B2305" s="107"/>
    </row>
    <row r="2306" spans="1:2">
      <c r="A2306" s="107"/>
      <c r="B2306" s="107"/>
    </row>
    <row r="2307" spans="1:2">
      <c r="A2307" s="107"/>
      <c r="B2307" s="107"/>
    </row>
    <row r="2308" spans="1:2">
      <c r="A2308" s="107"/>
      <c r="B2308" s="107"/>
    </row>
    <row r="2309" spans="1:2">
      <c r="A2309" s="107"/>
      <c r="B2309" s="107"/>
    </row>
    <row r="2310" spans="1:2">
      <c r="A2310" s="107"/>
      <c r="B2310" s="107"/>
    </row>
    <row r="2311" spans="1:2">
      <c r="A2311" s="107"/>
      <c r="B2311" s="107"/>
    </row>
    <row r="2312" spans="1:2">
      <c r="A2312" s="107"/>
      <c r="B2312" s="107"/>
    </row>
    <row r="2313" spans="1:2">
      <c r="A2313" s="107"/>
      <c r="B2313" s="107"/>
    </row>
    <row r="2314" spans="1:2">
      <c r="A2314" s="107"/>
      <c r="B2314" s="107"/>
    </row>
    <row r="2315" spans="1:2">
      <c r="A2315" s="107"/>
      <c r="B2315" s="107"/>
    </row>
    <row r="2316" spans="1:2">
      <c r="A2316" s="107"/>
      <c r="B2316" s="107"/>
    </row>
    <row r="2317" spans="1:2">
      <c r="A2317" s="107"/>
      <c r="B2317" s="107"/>
    </row>
    <row r="2318" spans="1:2">
      <c r="A2318" s="107"/>
      <c r="B2318" s="107"/>
    </row>
    <row r="2319" spans="1:2">
      <c r="A2319" s="107"/>
      <c r="B2319" s="107"/>
    </row>
    <row r="2320" spans="1:2">
      <c r="A2320" s="107"/>
      <c r="B2320" s="107"/>
    </row>
    <row r="2321" spans="1:2">
      <c r="A2321" s="107"/>
      <c r="B2321" s="107"/>
    </row>
    <row r="2322" spans="1:2">
      <c r="A2322" s="107"/>
      <c r="B2322" s="107"/>
    </row>
    <row r="2323" spans="1:2">
      <c r="A2323" s="107"/>
      <c r="B2323" s="107"/>
    </row>
    <row r="2324" spans="1:2">
      <c r="A2324" s="107"/>
      <c r="B2324" s="107"/>
    </row>
    <row r="2325" spans="1:2">
      <c r="A2325" s="107"/>
      <c r="B2325" s="107"/>
    </row>
    <row r="2326" spans="1:2">
      <c r="A2326" s="107"/>
      <c r="B2326" s="107"/>
    </row>
    <row r="2327" spans="1:2">
      <c r="A2327" s="107"/>
      <c r="B2327" s="107"/>
    </row>
    <row r="2328" spans="1:2">
      <c r="A2328" s="107"/>
      <c r="B2328" s="107"/>
    </row>
    <row r="2329" spans="1:2">
      <c r="A2329" s="107"/>
      <c r="B2329" s="107"/>
    </row>
    <row r="2330" spans="1:2">
      <c r="A2330" s="107"/>
      <c r="B2330" s="107"/>
    </row>
    <row r="2331" spans="1:2">
      <c r="A2331" s="107"/>
      <c r="B2331" s="107"/>
    </row>
    <row r="2332" spans="1:2">
      <c r="A2332" s="107"/>
      <c r="B2332" s="107"/>
    </row>
    <row r="2333" spans="1:2">
      <c r="A2333" s="107"/>
      <c r="B2333" s="107"/>
    </row>
    <row r="2334" spans="1:2">
      <c r="A2334" s="107"/>
      <c r="B2334" s="107"/>
    </row>
    <row r="2335" spans="1:2">
      <c r="A2335" s="107"/>
      <c r="B2335" s="107"/>
    </row>
    <row r="2336" spans="1:2">
      <c r="A2336" s="107"/>
      <c r="B2336" s="107"/>
    </row>
    <row r="2337" spans="1:2">
      <c r="A2337" s="107"/>
      <c r="B2337" s="107"/>
    </row>
    <row r="2338" spans="1:2">
      <c r="A2338" s="107"/>
      <c r="B2338" s="107"/>
    </row>
    <row r="2339" spans="1:2">
      <c r="A2339" s="107"/>
      <c r="B2339" s="107"/>
    </row>
    <row r="2340" spans="1:2">
      <c r="A2340" s="107"/>
      <c r="B2340" s="107"/>
    </row>
    <row r="2341" spans="1:2">
      <c r="A2341" s="107"/>
      <c r="B2341" s="107"/>
    </row>
    <row r="2342" spans="1:2">
      <c r="A2342" s="107"/>
      <c r="B2342" s="107"/>
    </row>
    <row r="2343" spans="1:2">
      <c r="A2343" s="107"/>
      <c r="B2343" s="107"/>
    </row>
    <row r="2344" spans="1:2">
      <c r="A2344" s="107"/>
      <c r="B2344" s="107"/>
    </row>
    <row r="2345" spans="1:2">
      <c r="A2345" s="107"/>
      <c r="B2345" s="107"/>
    </row>
    <row r="2346" spans="1:2">
      <c r="A2346" s="107"/>
      <c r="B2346" s="107"/>
    </row>
    <row r="2347" spans="1:2">
      <c r="A2347" s="107"/>
      <c r="B2347" s="107"/>
    </row>
    <row r="2348" spans="1:2">
      <c r="A2348" s="107"/>
      <c r="B2348" s="107"/>
    </row>
    <row r="2349" spans="1:2">
      <c r="A2349" s="107"/>
      <c r="B2349" s="107"/>
    </row>
    <row r="2350" spans="1:2">
      <c r="A2350" s="107"/>
      <c r="B2350" s="107"/>
    </row>
    <row r="2351" spans="1:2">
      <c r="A2351" s="107"/>
      <c r="B2351" s="107"/>
    </row>
    <row r="2352" spans="1:2">
      <c r="A2352" s="107"/>
      <c r="B2352" s="107"/>
    </row>
    <row r="2353" spans="1:2">
      <c r="A2353" s="107"/>
      <c r="B2353" s="107"/>
    </row>
    <row r="2354" spans="1:2">
      <c r="A2354" s="107"/>
      <c r="B2354" s="107"/>
    </row>
    <row r="2355" spans="1:2">
      <c r="A2355" s="107"/>
      <c r="B2355" s="107"/>
    </row>
    <row r="2356" spans="1:2">
      <c r="A2356" s="107"/>
      <c r="B2356" s="107"/>
    </row>
    <row r="2357" spans="1:2">
      <c r="A2357" s="107"/>
      <c r="B2357" s="107"/>
    </row>
    <row r="2358" spans="1:2">
      <c r="A2358" s="107"/>
      <c r="B2358" s="107"/>
    </row>
    <row r="2359" spans="1:2">
      <c r="A2359" s="107"/>
      <c r="B2359" s="107"/>
    </row>
    <row r="2360" spans="1:2">
      <c r="A2360" s="107"/>
      <c r="B2360" s="107"/>
    </row>
    <row r="2361" spans="1:2">
      <c r="A2361" s="107"/>
      <c r="B2361" s="107"/>
    </row>
    <row r="2362" spans="1:2">
      <c r="A2362" s="107"/>
      <c r="B2362" s="107"/>
    </row>
    <row r="2363" spans="1:2">
      <c r="A2363" s="107"/>
      <c r="B2363" s="107"/>
    </row>
    <row r="2364" spans="1:2">
      <c r="A2364" s="107"/>
      <c r="B2364" s="107"/>
    </row>
    <row r="2365" spans="1:2">
      <c r="A2365" s="107"/>
      <c r="B2365" s="107"/>
    </row>
    <row r="2366" spans="1:2">
      <c r="A2366" s="107"/>
      <c r="B2366" s="107"/>
    </row>
    <row r="2367" spans="1:2">
      <c r="A2367" s="107"/>
      <c r="B2367" s="107"/>
    </row>
    <row r="2368" spans="1:2">
      <c r="A2368" s="107"/>
      <c r="B2368" s="107"/>
    </row>
    <row r="2369" spans="1:2">
      <c r="A2369" s="107"/>
      <c r="B2369" s="107"/>
    </row>
    <row r="2370" spans="1:2">
      <c r="A2370" s="107"/>
      <c r="B2370" s="107"/>
    </row>
    <row r="2371" spans="1:2">
      <c r="A2371" s="107"/>
      <c r="B2371" s="107"/>
    </row>
    <row r="2372" spans="1:2">
      <c r="A2372" s="107"/>
      <c r="B2372" s="107"/>
    </row>
    <row r="2373" spans="1:2">
      <c r="A2373" s="107"/>
      <c r="B2373" s="107"/>
    </row>
    <row r="2374" spans="1:2">
      <c r="A2374" s="107"/>
      <c r="B2374" s="107"/>
    </row>
    <row r="2375" spans="1:2">
      <c r="A2375" s="107"/>
      <c r="B2375" s="107"/>
    </row>
    <row r="2376" spans="1:2">
      <c r="A2376" s="107"/>
      <c r="B2376" s="107"/>
    </row>
    <row r="2377" spans="1:2">
      <c r="A2377" s="107"/>
      <c r="B2377" s="107"/>
    </row>
    <row r="2378" spans="1:2">
      <c r="A2378" s="107"/>
      <c r="B2378" s="107"/>
    </row>
    <row r="2379" spans="1:2">
      <c r="A2379" s="107"/>
      <c r="B2379" s="107"/>
    </row>
    <row r="2380" spans="1:2">
      <c r="A2380" s="107"/>
      <c r="B2380" s="107"/>
    </row>
    <row r="2381" spans="1:2">
      <c r="A2381" s="107"/>
      <c r="B2381" s="107"/>
    </row>
    <row r="2382" spans="1:2">
      <c r="A2382" s="107"/>
      <c r="B2382" s="107"/>
    </row>
    <row r="2383" spans="1:2">
      <c r="A2383" s="107"/>
      <c r="B2383" s="107"/>
    </row>
    <row r="2384" spans="1:2">
      <c r="A2384" s="107"/>
      <c r="B2384" s="107"/>
    </row>
    <row r="2385" spans="1:2">
      <c r="A2385" s="107"/>
      <c r="B2385" s="107"/>
    </row>
    <row r="2386" spans="1:2">
      <c r="A2386" s="107"/>
      <c r="B2386" s="107"/>
    </row>
    <row r="2387" spans="1:2">
      <c r="A2387" s="107"/>
      <c r="B2387" s="107"/>
    </row>
    <row r="2388" spans="1:2">
      <c r="A2388" s="107"/>
      <c r="B2388" s="107"/>
    </row>
    <row r="2389" spans="1:2">
      <c r="A2389" s="107"/>
      <c r="B2389" s="107"/>
    </row>
    <row r="2390" spans="1:2">
      <c r="A2390" s="107"/>
      <c r="B2390" s="107"/>
    </row>
    <row r="2391" spans="1:2">
      <c r="A2391" s="107"/>
      <c r="B2391" s="107"/>
    </row>
    <row r="2392" spans="1:2">
      <c r="A2392" s="107"/>
      <c r="B2392" s="107"/>
    </row>
    <row r="2393" spans="1:2">
      <c r="A2393" s="107"/>
      <c r="B2393" s="107"/>
    </row>
    <row r="2394" spans="1:2">
      <c r="A2394" s="107"/>
      <c r="B2394" s="107"/>
    </row>
    <row r="2395" spans="1:2">
      <c r="A2395" s="107"/>
      <c r="B2395" s="107"/>
    </row>
    <row r="2396" spans="1:2">
      <c r="A2396" s="107"/>
      <c r="B2396" s="107"/>
    </row>
    <row r="2397" spans="1:2">
      <c r="A2397" s="107"/>
      <c r="B2397" s="107"/>
    </row>
    <row r="2398" spans="1:2">
      <c r="A2398" s="107"/>
      <c r="B2398" s="107"/>
    </row>
    <row r="2399" spans="1:2">
      <c r="A2399" s="107"/>
      <c r="B2399" s="107"/>
    </row>
    <row r="2400" spans="1:2">
      <c r="A2400" s="107"/>
      <c r="B2400" s="107"/>
    </row>
    <row r="2401" spans="1:2">
      <c r="A2401" s="107"/>
      <c r="B2401" s="107"/>
    </row>
    <row r="2402" spans="1:2">
      <c r="A2402" s="107"/>
      <c r="B2402" s="107"/>
    </row>
    <row r="2403" spans="1:2">
      <c r="A2403" s="107"/>
      <c r="B2403" s="107"/>
    </row>
    <row r="2404" spans="1:2">
      <c r="A2404" s="107"/>
      <c r="B2404" s="107"/>
    </row>
    <row r="2405" spans="1:2">
      <c r="A2405" s="107"/>
      <c r="B2405" s="107"/>
    </row>
    <row r="2406" spans="1:2">
      <c r="A2406" s="107"/>
      <c r="B2406" s="107"/>
    </row>
    <row r="2407" spans="1:2">
      <c r="A2407" s="107"/>
      <c r="B2407" s="107"/>
    </row>
    <row r="2408" spans="1:2">
      <c r="A2408" s="107"/>
      <c r="B2408" s="107"/>
    </row>
    <row r="2409" spans="1:2">
      <c r="A2409" s="107"/>
      <c r="B2409" s="107"/>
    </row>
    <row r="2410" spans="1:2">
      <c r="A2410" s="107"/>
      <c r="B2410" s="107"/>
    </row>
    <row r="2411" spans="1:2">
      <c r="A2411" s="107"/>
      <c r="B2411" s="107"/>
    </row>
    <row r="2412" spans="1:2">
      <c r="A2412" s="107"/>
      <c r="B2412" s="107"/>
    </row>
    <row r="2413" spans="1:2">
      <c r="A2413" s="107"/>
      <c r="B2413" s="107"/>
    </row>
    <row r="2414" spans="1:2">
      <c r="A2414" s="107"/>
      <c r="B2414" s="107"/>
    </row>
    <row r="2415" spans="1:2">
      <c r="A2415" s="107"/>
      <c r="B2415" s="107"/>
    </row>
    <row r="2416" spans="1:2">
      <c r="A2416" s="107"/>
      <c r="B2416" s="107"/>
    </row>
    <row r="2417" spans="1:2">
      <c r="A2417" s="107"/>
      <c r="B2417" s="107"/>
    </row>
    <row r="2418" spans="1:2">
      <c r="A2418" s="107"/>
      <c r="B2418" s="107"/>
    </row>
    <row r="2419" spans="1:2">
      <c r="A2419" s="107"/>
      <c r="B2419" s="107"/>
    </row>
    <row r="2420" spans="1:2">
      <c r="A2420" s="107"/>
      <c r="B2420" s="107"/>
    </row>
    <row r="2421" spans="1:2">
      <c r="A2421" s="107"/>
      <c r="B2421" s="107"/>
    </row>
    <row r="2422" spans="1:2">
      <c r="A2422" s="107"/>
      <c r="B2422" s="107"/>
    </row>
    <row r="2423" spans="1:2">
      <c r="A2423" s="107"/>
      <c r="B2423" s="107"/>
    </row>
    <row r="2424" spans="1:2">
      <c r="A2424" s="107"/>
      <c r="B2424" s="107"/>
    </row>
    <row r="2425" spans="1:2">
      <c r="A2425" s="107"/>
      <c r="B2425" s="107"/>
    </row>
    <row r="2426" spans="1:2">
      <c r="A2426" s="107"/>
      <c r="B2426" s="107"/>
    </row>
    <row r="2427" spans="1:2">
      <c r="A2427" s="107"/>
      <c r="B2427" s="107"/>
    </row>
    <row r="2428" spans="1:2">
      <c r="A2428" s="107"/>
      <c r="B2428" s="107"/>
    </row>
    <row r="2429" spans="1:2">
      <c r="A2429" s="107"/>
      <c r="B2429" s="107"/>
    </row>
    <row r="2430" spans="1:2">
      <c r="A2430" s="107"/>
      <c r="B2430" s="107"/>
    </row>
    <row r="2431" spans="1:2">
      <c r="A2431" s="107"/>
      <c r="B2431" s="107"/>
    </row>
    <row r="2432" spans="1:2">
      <c r="A2432" s="107"/>
      <c r="B2432" s="107"/>
    </row>
    <row r="2433" spans="1:2">
      <c r="A2433" s="107"/>
      <c r="B2433" s="107"/>
    </row>
    <row r="2434" spans="1:2">
      <c r="A2434" s="107"/>
      <c r="B2434" s="107"/>
    </row>
    <row r="2435" spans="1:2">
      <c r="A2435" s="107"/>
      <c r="B2435" s="107"/>
    </row>
    <row r="2436" spans="1:2">
      <c r="A2436" s="107"/>
      <c r="B2436" s="107"/>
    </row>
    <row r="2437" spans="1:2">
      <c r="A2437" s="107"/>
      <c r="B2437" s="107"/>
    </row>
    <row r="2438" spans="1:2">
      <c r="A2438" s="107"/>
      <c r="B2438" s="107"/>
    </row>
    <row r="2439" spans="1:2">
      <c r="A2439" s="107"/>
      <c r="B2439" s="107"/>
    </row>
    <row r="2440" spans="1:2">
      <c r="A2440" s="107"/>
      <c r="B2440" s="107"/>
    </row>
    <row r="2441" spans="1:2">
      <c r="A2441" s="107"/>
      <c r="B2441" s="107"/>
    </row>
    <row r="2442" spans="1:2">
      <c r="A2442" s="107"/>
      <c r="B2442" s="107"/>
    </row>
    <row r="2443" spans="1:2">
      <c r="A2443" s="107"/>
      <c r="B2443" s="107"/>
    </row>
    <row r="2444" spans="1:2">
      <c r="A2444" s="107"/>
      <c r="B2444" s="107"/>
    </row>
    <row r="2445" spans="1:2">
      <c r="A2445" s="107"/>
      <c r="B2445" s="107"/>
    </row>
    <row r="2446" spans="1:2">
      <c r="A2446" s="107"/>
      <c r="B2446" s="107"/>
    </row>
    <row r="2447" spans="1:2">
      <c r="A2447" s="107"/>
      <c r="B2447" s="107"/>
    </row>
    <row r="2448" spans="1:2">
      <c r="A2448" s="107"/>
      <c r="B2448" s="107"/>
    </row>
    <row r="2449" spans="1:2">
      <c r="A2449" s="107"/>
      <c r="B2449" s="107"/>
    </row>
    <row r="2450" spans="1:2">
      <c r="A2450" s="107"/>
      <c r="B2450" s="107"/>
    </row>
    <row r="2451" spans="1:2">
      <c r="A2451" s="107"/>
      <c r="B2451" s="107"/>
    </row>
    <row r="2452" spans="1:2">
      <c r="A2452" s="107"/>
      <c r="B2452" s="107"/>
    </row>
    <row r="2453" spans="1:2">
      <c r="A2453" s="107"/>
      <c r="B2453" s="107"/>
    </row>
    <row r="2454" spans="1:2">
      <c r="A2454" s="107"/>
      <c r="B2454" s="107"/>
    </row>
    <row r="2455" spans="1:2">
      <c r="A2455" s="107"/>
      <c r="B2455" s="107"/>
    </row>
    <row r="2456" spans="1:2">
      <c r="A2456" s="107"/>
      <c r="B2456" s="107"/>
    </row>
    <row r="2457" spans="1:2">
      <c r="A2457" s="107"/>
      <c r="B2457" s="107"/>
    </row>
    <row r="2458" spans="1:2">
      <c r="A2458" s="107"/>
      <c r="B2458" s="107"/>
    </row>
    <row r="2459" spans="1:2">
      <c r="A2459" s="107"/>
      <c r="B2459" s="107"/>
    </row>
    <row r="2460" spans="1:2">
      <c r="A2460" s="107"/>
      <c r="B2460" s="107"/>
    </row>
    <row r="2461" spans="1:2">
      <c r="A2461" s="107"/>
      <c r="B2461" s="107"/>
    </row>
    <row r="2462" spans="1:2">
      <c r="A2462" s="107"/>
      <c r="B2462" s="107"/>
    </row>
    <row r="2463" spans="1:2">
      <c r="A2463" s="107"/>
      <c r="B2463" s="107"/>
    </row>
    <row r="2464" spans="1:2">
      <c r="A2464" s="107"/>
      <c r="B2464" s="107"/>
    </row>
    <row r="2465" spans="1:2">
      <c r="A2465" s="107"/>
      <c r="B2465" s="107"/>
    </row>
    <row r="2466" spans="1:2">
      <c r="A2466" s="107"/>
      <c r="B2466" s="107"/>
    </row>
    <row r="2467" spans="1:2">
      <c r="A2467" s="107"/>
      <c r="B2467" s="107"/>
    </row>
    <row r="2468" spans="1:2">
      <c r="A2468" s="107"/>
      <c r="B2468" s="107"/>
    </row>
    <row r="2469" spans="1:2">
      <c r="A2469" s="107"/>
      <c r="B2469" s="107"/>
    </row>
    <row r="2470" spans="1:2">
      <c r="A2470" s="107"/>
      <c r="B2470" s="107"/>
    </row>
    <row r="2471" spans="1:2">
      <c r="A2471" s="107"/>
      <c r="B2471" s="107"/>
    </row>
    <row r="2472" spans="1:2">
      <c r="A2472" s="107"/>
      <c r="B2472" s="107"/>
    </row>
    <row r="2473" spans="1:2">
      <c r="A2473" s="107"/>
      <c r="B2473" s="107"/>
    </row>
    <row r="2474" spans="1:2">
      <c r="A2474" s="107"/>
      <c r="B2474" s="107"/>
    </row>
    <row r="2475" spans="1:2">
      <c r="A2475" s="107"/>
      <c r="B2475" s="107"/>
    </row>
    <row r="2476" spans="1:2">
      <c r="A2476" s="107"/>
      <c r="B2476" s="107"/>
    </row>
    <row r="2477" spans="1:2">
      <c r="A2477" s="107"/>
      <c r="B2477" s="107"/>
    </row>
    <row r="2478" spans="1:2">
      <c r="A2478" s="107"/>
      <c r="B2478" s="107"/>
    </row>
    <row r="2479" spans="1:2">
      <c r="A2479" s="107"/>
      <c r="B2479" s="107"/>
    </row>
    <row r="2480" spans="1:2">
      <c r="A2480" s="107"/>
      <c r="B2480" s="107"/>
    </row>
    <row r="2481" spans="1:2">
      <c r="A2481" s="107"/>
      <c r="B2481" s="107"/>
    </row>
    <row r="2482" spans="1:2">
      <c r="A2482" s="107"/>
      <c r="B2482" s="107"/>
    </row>
    <row r="2483" spans="1:2">
      <c r="A2483" s="107"/>
      <c r="B2483" s="107"/>
    </row>
    <row r="2484" spans="1:2">
      <c r="A2484" s="107"/>
      <c r="B2484" s="107"/>
    </row>
    <row r="2485" spans="1:2">
      <c r="A2485" s="107"/>
      <c r="B2485" s="107"/>
    </row>
    <row r="2486" spans="1:2">
      <c r="A2486" s="107"/>
      <c r="B2486" s="107"/>
    </row>
    <row r="2487" spans="1:2">
      <c r="A2487" s="107"/>
      <c r="B2487" s="107"/>
    </row>
    <row r="2488" spans="1:2">
      <c r="A2488" s="107"/>
      <c r="B2488" s="107"/>
    </row>
    <row r="2489" spans="1:2">
      <c r="A2489" s="107"/>
      <c r="B2489" s="107"/>
    </row>
    <row r="2490" spans="1:2">
      <c r="A2490" s="107"/>
      <c r="B2490" s="107"/>
    </row>
    <row r="2491" spans="1:2">
      <c r="A2491" s="107"/>
      <c r="B2491" s="107"/>
    </row>
    <row r="2492" spans="1:2">
      <c r="A2492" s="107"/>
      <c r="B2492" s="107"/>
    </row>
    <row r="2493" spans="1:2">
      <c r="A2493" s="107"/>
      <c r="B2493" s="107"/>
    </row>
    <row r="2494" spans="1:2">
      <c r="A2494" s="107"/>
      <c r="B2494" s="107"/>
    </row>
    <row r="2495" spans="1:2">
      <c r="A2495" s="107"/>
      <c r="B2495" s="107"/>
    </row>
    <row r="2496" spans="1:2">
      <c r="A2496" s="107"/>
      <c r="B2496" s="107"/>
    </row>
    <row r="2497" spans="1:2">
      <c r="A2497" s="107"/>
      <c r="B2497" s="107"/>
    </row>
    <row r="2498" spans="1:2">
      <c r="A2498" s="107"/>
      <c r="B2498" s="107"/>
    </row>
    <row r="2499" spans="1:2">
      <c r="A2499" s="107"/>
      <c r="B2499" s="107"/>
    </row>
    <row r="2500" spans="1:2">
      <c r="A2500" s="107"/>
      <c r="B2500" s="107"/>
    </row>
    <row r="2501" spans="1:2">
      <c r="A2501" s="107"/>
      <c r="B2501" s="107"/>
    </row>
    <row r="2502" spans="1:2">
      <c r="A2502" s="107"/>
      <c r="B2502" s="107"/>
    </row>
    <row r="2503" spans="1:2">
      <c r="A2503" s="107"/>
      <c r="B2503" s="107"/>
    </row>
    <row r="2504" spans="1:2">
      <c r="A2504" s="107"/>
      <c r="B2504" s="107"/>
    </row>
    <row r="2505" spans="1:2">
      <c r="A2505" s="107"/>
      <c r="B2505" s="107"/>
    </row>
    <row r="2506" spans="1:2">
      <c r="A2506" s="107"/>
      <c r="B2506" s="107"/>
    </row>
    <row r="2507" spans="1:2">
      <c r="A2507" s="107"/>
      <c r="B2507" s="107"/>
    </row>
    <row r="2508" spans="1:2">
      <c r="A2508" s="107"/>
      <c r="B2508" s="107"/>
    </row>
    <row r="2509" spans="1:2">
      <c r="A2509" s="107"/>
      <c r="B2509" s="107"/>
    </row>
    <row r="2510" spans="1:2">
      <c r="A2510" s="107"/>
      <c r="B2510" s="107"/>
    </row>
    <row r="2511" spans="1:2">
      <c r="A2511" s="107"/>
      <c r="B2511" s="107"/>
    </row>
    <row r="2512" spans="1:2">
      <c r="A2512" s="107"/>
      <c r="B2512" s="107"/>
    </row>
    <row r="2513" spans="1:2">
      <c r="A2513" s="107"/>
      <c r="B2513" s="107"/>
    </row>
    <row r="2514" spans="1:2">
      <c r="A2514" s="107"/>
      <c r="B2514" s="107"/>
    </row>
    <row r="2515" spans="1:2">
      <c r="A2515" s="107"/>
      <c r="B2515" s="107"/>
    </row>
    <row r="2516" spans="1:2">
      <c r="A2516" s="107"/>
      <c r="B2516" s="107"/>
    </row>
    <row r="2517" spans="1:2">
      <c r="A2517" s="107"/>
      <c r="B2517" s="107"/>
    </row>
    <row r="2518" spans="1:2">
      <c r="A2518" s="107"/>
      <c r="B2518" s="107"/>
    </row>
    <row r="2519" spans="1:2">
      <c r="A2519" s="107"/>
      <c r="B2519" s="107"/>
    </row>
    <row r="2520" spans="1:2">
      <c r="A2520" s="107"/>
      <c r="B2520" s="107"/>
    </row>
    <row r="2521" spans="1:2">
      <c r="A2521" s="107"/>
      <c r="B2521" s="107"/>
    </row>
    <row r="2522" spans="1:2">
      <c r="A2522" s="107"/>
      <c r="B2522" s="107"/>
    </row>
    <row r="2523" spans="1:2">
      <c r="A2523" s="107"/>
      <c r="B2523" s="107"/>
    </row>
    <row r="2524" spans="1:2">
      <c r="A2524" s="107"/>
      <c r="B2524" s="107"/>
    </row>
    <row r="2525" spans="1:2">
      <c r="A2525" s="107"/>
      <c r="B2525" s="107"/>
    </row>
    <row r="2526" spans="1:2">
      <c r="A2526" s="107"/>
      <c r="B2526" s="107"/>
    </row>
    <row r="2527" spans="1:2">
      <c r="A2527" s="107"/>
      <c r="B2527" s="107"/>
    </row>
    <row r="2528" spans="1:2">
      <c r="A2528" s="107"/>
      <c r="B2528" s="107"/>
    </row>
    <row r="2529" spans="1:2">
      <c r="A2529" s="107"/>
      <c r="B2529" s="107"/>
    </row>
    <row r="2530" spans="1:2">
      <c r="A2530" s="107"/>
      <c r="B2530" s="107"/>
    </row>
    <row r="2531" spans="1:2">
      <c r="A2531" s="107"/>
      <c r="B2531" s="107"/>
    </row>
    <row r="2532" spans="1:2">
      <c r="A2532" s="107"/>
      <c r="B2532" s="107"/>
    </row>
    <row r="2533" spans="1:2">
      <c r="A2533" s="107"/>
      <c r="B2533" s="107"/>
    </row>
    <row r="2534" spans="1:2">
      <c r="A2534" s="107"/>
      <c r="B2534" s="107"/>
    </row>
    <row r="2535" spans="1:2">
      <c r="A2535" s="107"/>
      <c r="B2535" s="107"/>
    </row>
    <row r="2536" spans="1:2">
      <c r="A2536" s="107"/>
      <c r="B2536" s="107"/>
    </row>
    <row r="2537" spans="1:2">
      <c r="A2537" s="107"/>
      <c r="B2537" s="107"/>
    </row>
    <row r="2538" spans="1:2">
      <c r="A2538" s="107"/>
      <c r="B2538" s="107"/>
    </row>
    <row r="2539" spans="1:2">
      <c r="A2539" s="107"/>
      <c r="B2539" s="107"/>
    </row>
    <row r="2540" spans="1:2">
      <c r="A2540" s="107"/>
      <c r="B2540" s="107"/>
    </row>
    <row r="2541" spans="1:2">
      <c r="A2541" s="107"/>
      <c r="B2541" s="107"/>
    </row>
    <row r="2542" spans="1:2">
      <c r="A2542" s="107"/>
      <c r="B2542" s="107"/>
    </row>
    <row r="2543" spans="1:2">
      <c r="A2543" s="107"/>
      <c r="B2543" s="107"/>
    </row>
    <row r="2544" spans="1:2">
      <c r="A2544" s="107"/>
      <c r="B2544" s="107"/>
    </row>
    <row r="2545" spans="1:2">
      <c r="A2545" s="107"/>
      <c r="B2545" s="107"/>
    </row>
    <row r="2546" spans="1:2">
      <c r="A2546" s="107"/>
      <c r="B2546" s="107"/>
    </row>
    <row r="2547" spans="1:2">
      <c r="A2547" s="107"/>
      <c r="B2547" s="107"/>
    </row>
    <row r="2548" spans="1:2">
      <c r="A2548" s="107"/>
      <c r="B2548" s="107"/>
    </row>
    <row r="2549" spans="1:2">
      <c r="A2549" s="107"/>
      <c r="B2549" s="107"/>
    </row>
    <row r="2550" spans="1:2">
      <c r="A2550" s="107"/>
      <c r="B2550" s="107"/>
    </row>
    <row r="2551" spans="1:2">
      <c r="A2551" s="107"/>
      <c r="B2551" s="107"/>
    </row>
    <row r="2552" spans="1:2">
      <c r="A2552" s="107"/>
      <c r="B2552" s="107"/>
    </row>
    <row r="2553" spans="1:2">
      <c r="A2553" s="107"/>
      <c r="B2553" s="107"/>
    </row>
    <row r="2554" spans="1:2">
      <c r="A2554" s="107"/>
      <c r="B2554" s="107"/>
    </row>
    <row r="2555" spans="1:2">
      <c r="A2555" s="107"/>
      <c r="B2555" s="107"/>
    </row>
    <row r="2556" spans="1:2">
      <c r="A2556" s="107"/>
      <c r="B2556" s="107"/>
    </row>
    <row r="2557" spans="1:2">
      <c r="A2557" s="107"/>
      <c r="B2557" s="107"/>
    </row>
    <row r="2558" spans="1:2">
      <c r="A2558" s="107"/>
      <c r="B2558" s="107"/>
    </row>
    <row r="2559" spans="1:2">
      <c r="A2559" s="107"/>
      <c r="B2559" s="107"/>
    </row>
    <row r="2560" spans="1:2">
      <c r="A2560" s="107"/>
      <c r="B2560" s="107"/>
    </row>
    <row r="2561" spans="1:2">
      <c r="A2561" s="107"/>
      <c r="B2561" s="107"/>
    </row>
    <row r="2562" spans="1:2">
      <c r="A2562" s="107"/>
      <c r="B2562" s="107"/>
    </row>
    <row r="2563" spans="1:2">
      <c r="A2563" s="107"/>
      <c r="B2563" s="107"/>
    </row>
    <row r="2564" spans="1:2">
      <c r="A2564" s="107"/>
      <c r="B2564" s="107"/>
    </row>
    <row r="2565" spans="1:2">
      <c r="A2565" s="107"/>
      <c r="B2565" s="107"/>
    </row>
    <row r="2566" spans="1:2">
      <c r="A2566" s="107"/>
      <c r="B2566" s="107"/>
    </row>
    <row r="2567" spans="1:2">
      <c r="A2567" s="107"/>
      <c r="B2567" s="107"/>
    </row>
    <row r="2568" spans="1:2">
      <c r="A2568" s="107"/>
      <c r="B2568" s="107"/>
    </row>
    <row r="2569" spans="1:2">
      <c r="A2569" s="107"/>
      <c r="B2569" s="107"/>
    </row>
    <row r="2570" spans="1:2">
      <c r="A2570" s="107"/>
      <c r="B2570" s="107"/>
    </row>
    <row r="2571" spans="1:2">
      <c r="A2571" s="107"/>
      <c r="B2571" s="107"/>
    </row>
    <row r="2572" spans="1:2">
      <c r="A2572" s="107"/>
      <c r="B2572" s="107"/>
    </row>
    <row r="2573" spans="1:2">
      <c r="A2573" s="107"/>
      <c r="B2573" s="107"/>
    </row>
    <row r="2574" spans="1:2">
      <c r="A2574" s="107"/>
      <c r="B2574" s="107"/>
    </row>
    <row r="2575" spans="1:2">
      <c r="A2575" s="107"/>
      <c r="B2575" s="107"/>
    </row>
    <row r="2576" spans="1:2">
      <c r="A2576" s="107"/>
      <c r="B2576" s="107"/>
    </row>
    <row r="2577" spans="1:2">
      <c r="A2577" s="107"/>
      <c r="B2577" s="107"/>
    </row>
    <row r="2578" spans="1:2">
      <c r="A2578" s="107"/>
      <c r="B2578" s="107"/>
    </row>
    <row r="2579" spans="1:2">
      <c r="A2579" s="107"/>
      <c r="B2579" s="107"/>
    </row>
    <row r="2580" spans="1:2">
      <c r="A2580" s="107"/>
      <c r="B2580" s="107"/>
    </row>
    <row r="2581" spans="1:2">
      <c r="A2581" s="107"/>
      <c r="B2581" s="107"/>
    </row>
    <row r="2582" spans="1:2">
      <c r="A2582" s="107"/>
      <c r="B2582" s="107"/>
    </row>
    <row r="2583" spans="1:2">
      <c r="A2583" s="107"/>
      <c r="B2583" s="107"/>
    </row>
    <row r="2584" spans="1:2">
      <c r="A2584" s="107"/>
      <c r="B2584" s="107"/>
    </row>
    <row r="2585" spans="1:2">
      <c r="A2585" s="107"/>
      <c r="B2585" s="107"/>
    </row>
    <row r="2586" spans="1:2">
      <c r="A2586" s="107"/>
      <c r="B2586" s="107"/>
    </row>
    <row r="2587" spans="1:2">
      <c r="A2587" s="107"/>
      <c r="B2587" s="107"/>
    </row>
    <row r="2588" spans="1:2">
      <c r="A2588" s="107"/>
      <c r="B2588" s="107"/>
    </row>
    <row r="2589" spans="1:2">
      <c r="A2589" s="107"/>
      <c r="B2589" s="107"/>
    </row>
    <row r="2590" spans="1:2">
      <c r="A2590" s="107"/>
      <c r="B2590" s="107"/>
    </row>
    <row r="2591" spans="1:2">
      <c r="A2591" s="107"/>
      <c r="B2591" s="107"/>
    </row>
    <row r="2592" spans="1:2">
      <c r="A2592" s="107"/>
      <c r="B2592" s="107"/>
    </row>
    <row r="2593" spans="1:2">
      <c r="A2593" s="107"/>
      <c r="B2593" s="107"/>
    </row>
    <row r="2594" spans="1:2">
      <c r="A2594" s="107"/>
      <c r="B2594" s="107"/>
    </row>
    <row r="2595" spans="1:2">
      <c r="A2595" s="107"/>
      <c r="B2595" s="107"/>
    </row>
    <row r="2596" spans="1:2">
      <c r="A2596" s="107"/>
      <c r="B2596" s="107"/>
    </row>
    <row r="2597" spans="1:2">
      <c r="A2597" s="107"/>
      <c r="B2597" s="107"/>
    </row>
    <row r="2598" spans="1:2">
      <c r="A2598" s="107"/>
      <c r="B2598" s="107"/>
    </row>
    <row r="2599" spans="1:2">
      <c r="A2599" s="107"/>
      <c r="B2599" s="107"/>
    </row>
    <row r="2600" spans="1:2">
      <c r="A2600" s="107"/>
      <c r="B2600" s="107"/>
    </row>
    <row r="2601" spans="1:2">
      <c r="A2601" s="107"/>
      <c r="B2601" s="107"/>
    </row>
    <row r="2602" spans="1:2">
      <c r="A2602" s="107"/>
      <c r="B2602" s="107"/>
    </row>
    <row r="2603" spans="1:2">
      <c r="A2603" s="107"/>
      <c r="B2603" s="107"/>
    </row>
    <row r="2604" spans="1:2">
      <c r="A2604" s="107"/>
      <c r="B2604" s="107"/>
    </row>
    <row r="2605" spans="1:2">
      <c r="A2605" s="107"/>
      <c r="B2605" s="107"/>
    </row>
    <row r="2606" spans="1:2">
      <c r="A2606" s="107"/>
      <c r="B2606" s="107"/>
    </row>
    <row r="2607" spans="1:2">
      <c r="A2607" s="107"/>
      <c r="B2607" s="107"/>
    </row>
    <row r="2608" spans="1:2">
      <c r="A2608" s="107"/>
      <c r="B2608" s="107"/>
    </row>
    <row r="2609" spans="1:2">
      <c r="A2609" s="107"/>
      <c r="B2609" s="107"/>
    </row>
    <row r="2610" spans="1:2">
      <c r="A2610" s="107"/>
      <c r="B2610" s="107"/>
    </row>
    <row r="2611" spans="1:2">
      <c r="A2611" s="107"/>
      <c r="B2611" s="107"/>
    </row>
    <row r="2612" spans="1:2">
      <c r="A2612" s="107"/>
      <c r="B2612" s="107"/>
    </row>
    <row r="2613" spans="1:2">
      <c r="A2613" s="107"/>
      <c r="B2613" s="107"/>
    </row>
    <row r="2614" spans="1:2">
      <c r="A2614" s="107"/>
      <c r="B2614" s="107"/>
    </row>
    <row r="2615" spans="1:2">
      <c r="A2615" s="107"/>
      <c r="B2615" s="107"/>
    </row>
    <row r="2616" spans="1:2">
      <c r="A2616" s="107"/>
      <c r="B2616" s="107"/>
    </row>
    <row r="2617" spans="1:2">
      <c r="A2617" s="107"/>
      <c r="B2617" s="107"/>
    </row>
    <row r="2618" spans="1:2">
      <c r="A2618" s="107"/>
      <c r="B2618" s="107"/>
    </row>
    <row r="2619" spans="1:2">
      <c r="A2619" s="107"/>
      <c r="B2619" s="107"/>
    </row>
    <row r="2620" spans="1:2">
      <c r="A2620" s="107"/>
      <c r="B2620" s="107"/>
    </row>
    <row r="2621" spans="1:2">
      <c r="A2621" s="107"/>
      <c r="B2621" s="107"/>
    </row>
    <row r="2622" spans="1:2">
      <c r="A2622" s="107"/>
      <c r="B2622" s="107"/>
    </row>
    <row r="2623" spans="1:2">
      <c r="A2623" s="107"/>
      <c r="B2623" s="107"/>
    </row>
    <row r="2624" spans="1:2">
      <c r="A2624" s="107"/>
      <c r="B2624" s="107"/>
    </row>
    <row r="2625" spans="1:2">
      <c r="A2625" s="107"/>
      <c r="B2625" s="107"/>
    </row>
    <row r="2626" spans="1:2">
      <c r="A2626" s="107"/>
      <c r="B2626" s="107"/>
    </row>
    <row r="2627" spans="1:2">
      <c r="A2627" s="107"/>
      <c r="B2627" s="107"/>
    </row>
    <row r="2628" spans="1:2">
      <c r="A2628" s="107"/>
      <c r="B2628" s="107"/>
    </row>
    <row r="2629" spans="1:2">
      <c r="A2629" s="107"/>
      <c r="B2629" s="107"/>
    </row>
    <row r="2630" spans="1:2">
      <c r="A2630" s="107"/>
      <c r="B2630" s="107"/>
    </row>
    <row r="2631" spans="1:2">
      <c r="A2631" s="107"/>
      <c r="B2631" s="107"/>
    </row>
    <row r="2632" spans="1:2">
      <c r="A2632" s="107"/>
      <c r="B2632" s="107"/>
    </row>
    <row r="2633" spans="1:2">
      <c r="A2633" s="107"/>
      <c r="B2633" s="107"/>
    </row>
    <row r="2634" spans="1:2">
      <c r="A2634" s="107"/>
      <c r="B2634" s="107"/>
    </row>
    <row r="2635" spans="1:2">
      <c r="A2635" s="107"/>
      <c r="B2635" s="107"/>
    </row>
    <row r="2636" spans="1:2">
      <c r="A2636" s="107"/>
      <c r="B2636" s="107"/>
    </row>
    <row r="2637" spans="1:2">
      <c r="A2637" s="107"/>
      <c r="B2637" s="107"/>
    </row>
    <row r="2638" spans="1:2">
      <c r="A2638" s="107"/>
      <c r="B2638" s="107"/>
    </row>
    <row r="2639" spans="1:2">
      <c r="A2639" s="107"/>
      <c r="B2639" s="107"/>
    </row>
    <row r="2640" spans="1:2">
      <c r="A2640" s="107"/>
      <c r="B2640" s="107"/>
    </row>
    <row r="2641" spans="1:2">
      <c r="A2641" s="107"/>
      <c r="B2641" s="107"/>
    </row>
    <row r="2642" spans="1:2">
      <c r="A2642" s="107"/>
      <c r="B2642" s="107"/>
    </row>
    <row r="2643" spans="1:2">
      <c r="A2643" s="107"/>
      <c r="B2643" s="107"/>
    </row>
    <row r="2644" spans="1:2">
      <c r="A2644" s="107"/>
      <c r="B2644" s="107"/>
    </row>
    <row r="2645" spans="1:2">
      <c r="A2645" s="107"/>
      <c r="B2645" s="107"/>
    </row>
    <row r="2646" spans="1:2">
      <c r="A2646" s="107"/>
      <c r="B2646" s="107"/>
    </row>
    <row r="2647" spans="1:2">
      <c r="A2647" s="107"/>
      <c r="B2647" s="107"/>
    </row>
    <row r="2648" spans="1:2">
      <c r="A2648" s="107"/>
      <c r="B2648" s="107"/>
    </row>
    <row r="2649" spans="1:2">
      <c r="A2649" s="107"/>
      <c r="B2649" s="107"/>
    </row>
    <row r="2650" spans="1:2">
      <c r="A2650" s="107"/>
      <c r="B2650" s="107"/>
    </row>
    <row r="2651" spans="1:2">
      <c r="A2651" s="107"/>
      <c r="B2651" s="107"/>
    </row>
    <row r="2652" spans="1:2">
      <c r="A2652" s="107"/>
      <c r="B2652" s="107"/>
    </row>
    <row r="2653" spans="1:2">
      <c r="A2653" s="107"/>
      <c r="B2653" s="107"/>
    </row>
    <row r="2654" spans="1:2">
      <c r="A2654" s="107"/>
      <c r="B2654" s="107"/>
    </row>
    <row r="2655" spans="1:2">
      <c r="A2655" s="107"/>
      <c r="B2655" s="107"/>
    </row>
    <row r="2656" spans="1:2">
      <c r="A2656" s="107"/>
      <c r="B2656" s="107"/>
    </row>
    <row r="2657" spans="1:2">
      <c r="A2657" s="107"/>
      <c r="B2657" s="107"/>
    </row>
    <row r="2658" spans="1:2">
      <c r="A2658" s="107"/>
      <c r="B2658" s="107"/>
    </row>
    <row r="2659" spans="1:2">
      <c r="A2659" s="107"/>
      <c r="B2659" s="107"/>
    </row>
    <row r="2660" spans="1:2">
      <c r="A2660" s="107"/>
      <c r="B2660" s="107"/>
    </row>
    <row r="2661" spans="1:2">
      <c r="A2661" s="107"/>
      <c r="B2661" s="107"/>
    </row>
    <row r="2662" spans="1:2">
      <c r="A2662" s="107"/>
      <c r="B2662" s="107"/>
    </row>
    <row r="2663" spans="1:2">
      <c r="A2663" s="107"/>
      <c r="B2663" s="107"/>
    </row>
    <row r="2664" spans="1:2">
      <c r="A2664" s="107"/>
      <c r="B2664" s="107"/>
    </row>
    <row r="2665" spans="1:2">
      <c r="A2665" s="107"/>
      <c r="B2665" s="107"/>
    </row>
    <row r="2666" spans="1:2">
      <c r="A2666" s="107"/>
      <c r="B2666" s="107"/>
    </row>
    <row r="2667" spans="1:2">
      <c r="A2667" s="107"/>
      <c r="B2667" s="107"/>
    </row>
    <row r="2668" spans="1:2">
      <c r="A2668" s="107"/>
      <c r="B2668" s="107"/>
    </row>
    <row r="2669" spans="1:2">
      <c r="A2669" s="107"/>
      <c r="B2669" s="107"/>
    </row>
    <row r="2670" spans="1:2">
      <c r="A2670" s="107"/>
      <c r="B2670" s="107"/>
    </row>
    <row r="2671" spans="1:2">
      <c r="A2671" s="107"/>
      <c r="B2671" s="107"/>
    </row>
    <row r="2672" spans="1:2">
      <c r="A2672" s="107"/>
      <c r="B2672" s="107"/>
    </row>
    <row r="2673" spans="1:2">
      <c r="A2673" s="107"/>
      <c r="B2673" s="107"/>
    </row>
    <row r="2674" spans="1:2">
      <c r="A2674" s="107"/>
      <c r="B2674" s="107"/>
    </row>
    <row r="2675" spans="1:2">
      <c r="A2675" s="107"/>
      <c r="B2675" s="107"/>
    </row>
    <row r="2676" spans="1:2">
      <c r="A2676" s="107"/>
      <c r="B2676" s="107"/>
    </row>
    <row r="2677" spans="1:2">
      <c r="A2677" s="107"/>
      <c r="B2677" s="107"/>
    </row>
    <row r="2678" spans="1:2">
      <c r="A2678" s="107"/>
      <c r="B2678" s="107"/>
    </row>
    <row r="2679" spans="1:2">
      <c r="A2679" s="107"/>
      <c r="B2679" s="107"/>
    </row>
    <row r="2680" spans="1:2">
      <c r="A2680" s="107"/>
      <c r="B2680" s="107"/>
    </row>
    <row r="2681" spans="1:2">
      <c r="A2681" s="107"/>
      <c r="B2681" s="107"/>
    </row>
    <row r="2682" spans="1:2">
      <c r="A2682" s="107"/>
      <c r="B2682" s="107"/>
    </row>
    <row r="2683" spans="1:2">
      <c r="A2683" s="107"/>
      <c r="B2683" s="107"/>
    </row>
    <row r="2684" spans="1:2">
      <c r="A2684" s="107"/>
      <c r="B2684" s="107"/>
    </row>
    <row r="2685" spans="1:2">
      <c r="A2685" s="107"/>
      <c r="B2685" s="107"/>
    </row>
    <row r="2686" spans="1:2">
      <c r="A2686" s="107"/>
      <c r="B2686" s="107"/>
    </row>
    <row r="2687" spans="1:2">
      <c r="A2687" s="107"/>
      <c r="B2687" s="107"/>
    </row>
    <row r="2688" spans="1:2">
      <c r="A2688" s="107"/>
      <c r="B2688" s="107"/>
    </row>
    <row r="2689" spans="1:2">
      <c r="A2689" s="107"/>
      <c r="B2689" s="107"/>
    </row>
    <row r="2690" spans="1:2">
      <c r="A2690" s="107"/>
      <c r="B2690" s="107"/>
    </row>
    <row r="2691" spans="1:2">
      <c r="A2691" s="107"/>
      <c r="B2691" s="107"/>
    </row>
    <row r="2692" spans="1:2">
      <c r="A2692" s="107"/>
      <c r="B2692" s="107"/>
    </row>
    <row r="2693" spans="1:2">
      <c r="A2693" s="107"/>
      <c r="B2693" s="107"/>
    </row>
    <row r="2694" spans="1:2">
      <c r="A2694" s="107"/>
      <c r="B2694" s="107"/>
    </row>
    <row r="2695" spans="1:2">
      <c r="A2695" s="107"/>
      <c r="B2695" s="107"/>
    </row>
    <row r="2696" spans="1:2">
      <c r="A2696" s="107"/>
      <c r="B2696" s="107"/>
    </row>
    <row r="2697" spans="1:2">
      <c r="A2697" s="107"/>
      <c r="B2697" s="107"/>
    </row>
    <row r="2698" spans="1:2">
      <c r="A2698" s="107"/>
      <c r="B2698" s="107"/>
    </row>
    <row r="2699" spans="1:2">
      <c r="A2699" s="107"/>
      <c r="B2699" s="107"/>
    </row>
    <row r="2700" spans="1:2">
      <c r="A2700" s="107"/>
      <c r="B2700" s="107"/>
    </row>
    <row r="2701" spans="1:2">
      <c r="A2701" s="107"/>
      <c r="B2701" s="107"/>
    </row>
    <row r="2702" spans="1:2">
      <c r="A2702" s="107"/>
      <c r="B2702" s="107"/>
    </row>
    <row r="2703" spans="1:2">
      <c r="A2703" s="107"/>
      <c r="B2703" s="107"/>
    </row>
    <row r="2704" spans="1:2">
      <c r="A2704" s="107"/>
      <c r="B2704" s="107"/>
    </row>
    <row r="2705" spans="1:2">
      <c r="A2705" s="107"/>
      <c r="B2705" s="107"/>
    </row>
    <row r="2706" spans="1:2">
      <c r="A2706" s="107"/>
      <c r="B2706" s="107"/>
    </row>
    <row r="2707" spans="1:2">
      <c r="A2707" s="107"/>
      <c r="B2707" s="107"/>
    </row>
    <row r="2708" spans="1:2">
      <c r="A2708" s="107"/>
      <c r="B2708" s="107"/>
    </row>
    <row r="2709" spans="1:2">
      <c r="A2709" s="107"/>
      <c r="B2709" s="107"/>
    </row>
    <row r="2710" spans="1:2">
      <c r="A2710" s="107"/>
      <c r="B2710" s="107"/>
    </row>
    <row r="2711" spans="1:2">
      <c r="A2711" s="107"/>
      <c r="B2711" s="107"/>
    </row>
    <row r="2712" spans="1:2">
      <c r="A2712" s="107"/>
      <c r="B2712" s="107"/>
    </row>
    <row r="2713" spans="1:2">
      <c r="A2713" s="107"/>
      <c r="B2713" s="107"/>
    </row>
    <row r="2714" spans="1:2">
      <c r="A2714" s="107"/>
      <c r="B2714" s="107"/>
    </row>
    <row r="2715" spans="1:2">
      <c r="A2715" s="107"/>
      <c r="B2715" s="107"/>
    </row>
    <row r="2716" spans="1:2">
      <c r="A2716" s="107"/>
      <c r="B2716" s="107"/>
    </row>
    <row r="2717" spans="1:2">
      <c r="A2717" s="107"/>
      <c r="B2717" s="107"/>
    </row>
    <row r="2718" spans="1:2">
      <c r="A2718" s="107"/>
      <c r="B2718" s="107"/>
    </row>
    <row r="2719" spans="1:2">
      <c r="A2719" s="107"/>
      <c r="B2719" s="107"/>
    </row>
    <row r="2720" spans="1:2">
      <c r="A2720" s="107"/>
      <c r="B2720" s="107"/>
    </row>
    <row r="2721" spans="1:2">
      <c r="A2721" s="107"/>
      <c r="B2721" s="107"/>
    </row>
    <row r="2722" spans="1:2">
      <c r="A2722" s="107"/>
      <c r="B2722" s="107"/>
    </row>
    <row r="2723" spans="1:2">
      <c r="A2723" s="107"/>
      <c r="B2723" s="107"/>
    </row>
    <row r="2724" spans="1:2">
      <c r="A2724" s="107"/>
      <c r="B2724" s="107"/>
    </row>
    <row r="2725" spans="1:2">
      <c r="A2725" s="107"/>
      <c r="B2725" s="107"/>
    </row>
    <row r="2726" spans="1:2">
      <c r="A2726" s="107"/>
      <c r="B2726" s="107"/>
    </row>
    <row r="2727" spans="1:2">
      <c r="A2727" s="107"/>
      <c r="B2727" s="107"/>
    </row>
    <row r="2728" spans="1:2">
      <c r="A2728" s="107"/>
      <c r="B2728" s="107"/>
    </row>
    <row r="2729" spans="1:2">
      <c r="A2729" s="107"/>
      <c r="B2729" s="107"/>
    </row>
    <row r="2730" spans="1:2">
      <c r="A2730" s="107"/>
      <c r="B2730" s="107"/>
    </row>
    <row r="2731" spans="1:2">
      <c r="A2731" s="107"/>
      <c r="B2731" s="107"/>
    </row>
    <row r="2732" spans="1:2">
      <c r="A2732" s="107"/>
      <c r="B2732" s="107"/>
    </row>
    <row r="2733" spans="1:2">
      <c r="A2733" s="107"/>
      <c r="B2733" s="107"/>
    </row>
    <row r="2734" spans="1:2">
      <c r="A2734" s="107"/>
      <c r="B2734" s="107"/>
    </row>
    <row r="2735" spans="1:2">
      <c r="A2735" s="107"/>
      <c r="B2735" s="107"/>
    </row>
    <row r="2736" spans="1:2">
      <c r="A2736" s="107"/>
      <c r="B2736" s="107"/>
    </row>
    <row r="2737" spans="1:2">
      <c r="A2737" s="107"/>
      <c r="B2737" s="107"/>
    </row>
    <row r="2738" spans="1:2">
      <c r="A2738" s="107"/>
      <c r="B2738" s="107"/>
    </row>
    <row r="2739" spans="1:2">
      <c r="A2739" s="107"/>
      <c r="B2739" s="107"/>
    </row>
    <row r="2740" spans="1:2">
      <c r="A2740" s="107"/>
      <c r="B2740" s="107"/>
    </row>
    <row r="2741" spans="1:2">
      <c r="A2741" s="107"/>
      <c r="B2741" s="107"/>
    </row>
    <row r="2742" spans="1:2">
      <c r="A2742" s="107"/>
      <c r="B2742" s="107"/>
    </row>
    <row r="2743" spans="1:2">
      <c r="A2743" s="107"/>
      <c r="B2743" s="107"/>
    </row>
    <row r="2744" spans="1:2">
      <c r="A2744" s="107"/>
      <c r="B2744" s="107"/>
    </row>
    <row r="2745" spans="1:2">
      <c r="A2745" s="107"/>
      <c r="B2745" s="107"/>
    </row>
    <row r="2746" spans="1:2">
      <c r="A2746" s="107"/>
      <c r="B2746" s="107"/>
    </row>
    <row r="2747" spans="1:2">
      <c r="A2747" s="107"/>
      <c r="B2747" s="107"/>
    </row>
    <row r="2748" spans="1:2">
      <c r="A2748" s="107"/>
      <c r="B2748" s="107"/>
    </row>
    <row r="2749" spans="1:2">
      <c r="A2749" s="107"/>
      <c r="B2749" s="107"/>
    </row>
    <row r="2750" spans="1:2">
      <c r="A2750" s="107"/>
      <c r="B2750" s="107"/>
    </row>
    <row r="2751" spans="1:2">
      <c r="A2751" s="107"/>
      <c r="B2751" s="107"/>
    </row>
    <row r="2752" spans="1:2">
      <c r="A2752" s="107"/>
      <c r="B2752" s="107"/>
    </row>
    <row r="2753" spans="1:2">
      <c r="A2753" s="107"/>
      <c r="B2753" s="107"/>
    </row>
    <row r="2754" spans="1:2">
      <c r="A2754" s="107"/>
      <c r="B2754" s="107"/>
    </row>
    <row r="2755" spans="1:2">
      <c r="A2755" s="107"/>
      <c r="B2755" s="107"/>
    </row>
    <row r="2756" spans="1:2">
      <c r="A2756" s="107"/>
      <c r="B2756" s="107"/>
    </row>
    <row r="2757" spans="1:2">
      <c r="A2757" s="107"/>
      <c r="B2757" s="107"/>
    </row>
    <row r="2758" spans="1:2">
      <c r="A2758" s="107"/>
      <c r="B2758" s="107"/>
    </row>
    <row r="2759" spans="1:2">
      <c r="A2759" s="107"/>
      <c r="B2759" s="107"/>
    </row>
    <row r="2760" spans="1:2">
      <c r="A2760" s="107"/>
      <c r="B2760" s="107"/>
    </row>
    <row r="2761" spans="1:2">
      <c r="A2761" s="107"/>
      <c r="B2761" s="107"/>
    </row>
    <row r="2762" spans="1:2">
      <c r="A2762" s="107"/>
      <c r="B2762" s="107"/>
    </row>
    <row r="2763" spans="1:2">
      <c r="A2763" s="107"/>
      <c r="B2763" s="107"/>
    </row>
    <row r="2764" spans="1:2">
      <c r="A2764" s="107"/>
      <c r="B2764" s="107"/>
    </row>
    <row r="2765" spans="1:2">
      <c r="A2765" s="107"/>
      <c r="B2765" s="107"/>
    </row>
    <row r="2766" spans="1:2">
      <c r="A2766" s="107"/>
      <c r="B2766" s="107"/>
    </row>
    <row r="2767" spans="1:2">
      <c r="A2767" s="107"/>
      <c r="B2767" s="107"/>
    </row>
    <row r="2768" spans="1:2">
      <c r="A2768" s="107"/>
      <c r="B2768" s="107"/>
    </row>
    <row r="2769" spans="1:2">
      <c r="A2769" s="107"/>
      <c r="B2769" s="107"/>
    </row>
    <row r="2770" spans="1:2">
      <c r="A2770" s="107"/>
      <c r="B2770" s="107"/>
    </row>
    <row r="2771" spans="1:2">
      <c r="A2771" s="107"/>
      <c r="B2771" s="107"/>
    </row>
    <row r="2772" spans="1:2">
      <c r="A2772" s="107"/>
      <c r="B2772" s="107"/>
    </row>
    <row r="2773" spans="1:2">
      <c r="A2773" s="107"/>
      <c r="B2773" s="107"/>
    </row>
    <row r="2774" spans="1:2">
      <c r="A2774" s="107"/>
      <c r="B2774" s="107"/>
    </row>
    <row r="2775" spans="1:2">
      <c r="A2775" s="107"/>
      <c r="B2775" s="107"/>
    </row>
    <row r="2776" spans="1:2">
      <c r="A2776" s="107"/>
      <c r="B2776" s="107"/>
    </row>
    <row r="2777" spans="1:2">
      <c r="A2777" s="107"/>
      <c r="B2777" s="107"/>
    </row>
    <row r="2778" spans="1:2">
      <c r="A2778" s="107"/>
      <c r="B2778" s="107"/>
    </row>
    <row r="2779" spans="1:2">
      <c r="A2779" s="107"/>
      <c r="B2779" s="107"/>
    </row>
    <row r="2780" spans="1:2">
      <c r="A2780" s="107"/>
      <c r="B2780" s="107"/>
    </row>
    <row r="2781" spans="1:2">
      <c r="A2781" s="107"/>
      <c r="B2781" s="107"/>
    </row>
    <row r="2782" spans="1:2">
      <c r="A2782" s="107"/>
      <c r="B2782" s="107"/>
    </row>
    <row r="2783" spans="1:2">
      <c r="A2783" s="107"/>
      <c r="B2783" s="107"/>
    </row>
    <row r="2784" spans="1:2">
      <c r="A2784" s="107"/>
      <c r="B2784" s="107"/>
    </row>
    <row r="2785" spans="1:2">
      <c r="A2785" s="107"/>
      <c r="B2785" s="107"/>
    </row>
    <row r="2786" spans="1:2">
      <c r="A2786" s="107"/>
      <c r="B2786" s="107"/>
    </row>
    <row r="2787" spans="1:2">
      <c r="A2787" s="107"/>
      <c r="B2787" s="107"/>
    </row>
    <row r="2788" spans="1:2">
      <c r="A2788" s="107"/>
      <c r="B2788" s="107"/>
    </row>
    <row r="2789" spans="1:2">
      <c r="A2789" s="107"/>
      <c r="B2789" s="107"/>
    </row>
    <row r="2790" spans="1:2">
      <c r="A2790" s="107"/>
      <c r="B2790" s="107"/>
    </row>
    <row r="2791" spans="1:2">
      <c r="A2791" s="107"/>
      <c r="B2791" s="107"/>
    </row>
    <row r="2792" spans="1:2">
      <c r="A2792" s="107"/>
      <c r="B2792" s="107"/>
    </row>
    <row r="2793" spans="1:2">
      <c r="A2793" s="107"/>
      <c r="B2793" s="107"/>
    </row>
    <row r="2794" spans="1:2">
      <c r="A2794" s="107"/>
      <c r="B2794" s="107"/>
    </row>
    <row r="2795" spans="1:2">
      <c r="A2795" s="107"/>
      <c r="B2795" s="107"/>
    </row>
    <row r="2796" spans="1:2">
      <c r="A2796" s="107"/>
      <c r="B2796" s="107"/>
    </row>
    <row r="2797" spans="1:2">
      <c r="A2797" s="107"/>
      <c r="B2797" s="107"/>
    </row>
    <row r="2798" spans="1:2">
      <c r="A2798" s="107"/>
      <c r="B2798" s="107"/>
    </row>
    <row r="2799" spans="1:2">
      <c r="A2799" s="107"/>
      <c r="B2799" s="107"/>
    </row>
    <row r="2800" spans="1:2">
      <c r="A2800" s="107"/>
      <c r="B2800" s="107"/>
    </row>
    <row r="2801" spans="1:2">
      <c r="A2801" s="107"/>
      <c r="B2801" s="107"/>
    </row>
    <row r="2802" spans="1:2">
      <c r="A2802" s="107"/>
      <c r="B2802" s="107"/>
    </row>
    <row r="2803" spans="1:2">
      <c r="A2803" s="107"/>
      <c r="B2803" s="107"/>
    </row>
    <row r="2804" spans="1:2">
      <c r="A2804" s="107"/>
      <c r="B2804" s="107"/>
    </row>
    <row r="2805" spans="1:2">
      <c r="A2805" s="107"/>
      <c r="B2805" s="107"/>
    </row>
    <row r="2806" spans="1:2">
      <c r="A2806" s="107"/>
      <c r="B2806" s="107"/>
    </row>
    <row r="2807" spans="1:2">
      <c r="A2807" s="107"/>
      <c r="B2807" s="107"/>
    </row>
    <row r="2808" spans="1:2">
      <c r="A2808" s="107"/>
      <c r="B2808" s="107"/>
    </row>
    <row r="2809" spans="1:2">
      <c r="A2809" s="107"/>
      <c r="B2809" s="107"/>
    </row>
    <row r="2810" spans="1:2">
      <c r="A2810" s="107"/>
      <c r="B2810" s="107"/>
    </row>
    <row r="2811" spans="1:2">
      <c r="A2811" s="107"/>
      <c r="B2811" s="107"/>
    </row>
    <row r="2812" spans="1:2">
      <c r="A2812" s="107"/>
      <c r="B2812" s="107"/>
    </row>
    <row r="2813" spans="1:2">
      <c r="A2813" s="107"/>
      <c r="B2813" s="107"/>
    </row>
    <row r="2814" spans="1:2">
      <c r="A2814" s="107"/>
      <c r="B2814" s="107"/>
    </row>
    <row r="2815" spans="1:2">
      <c r="A2815" s="107"/>
      <c r="B2815" s="107"/>
    </row>
    <row r="2816" spans="1:2">
      <c r="A2816" s="107"/>
      <c r="B2816" s="107"/>
    </row>
    <row r="2817" spans="1:2">
      <c r="A2817" s="107"/>
      <c r="B2817" s="107"/>
    </row>
    <row r="2818" spans="1:2">
      <c r="A2818" s="107"/>
      <c r="B2818" s="107"/>
    </row>
    <row r="2819" spans="1:2">
      <c r="A2819" s="107"/>
      <c r="B2819" s="107"/>
    </row>
    <row r="2820" spans="1:2">
      <c r="A2820" s="107"/>
      <c r="B2820" s="107"/>
    </row>
    <row r="2821" spans="1:2">
      <c r="A2821" s="107"/>
      <c r="B2821" s="107"/>
    </row>
    <row r="2822" spans="1:2">
      <c r="A2822" s="107"/>
      <c r="B2822" s="107"/>
    </row>
    <row r="2823" spans="1:2">
      <c r="A2823" s="107"/>
      <c r="B2823" s="107"/>
    </row>
    <row r="2824" spans="1:2">
      <c r="A2824" s="107"/>
      <c r="B2824" s="107"/>
    </row>
    <row r="2825" spans="1:2">
      <c r="A2825" s="107"/>
      <c r="B2825" s="107"/>
    </row>
    <row r="2826" spans="1:2">
      <c r="A2826" s="107"/>
      <c r="B2826" s="107"/>
    </row>
    <row r="2827" spans="1:2">
      <c r="A2827" s="107"/>
      <c r="B2827" s="107"/>
    </row>
    <row r="2828" spans="1:2">
      <c r="A2828" s="107"/>
      <c r="B2828" s="107"/>
    </row>
    <row r="2829" spans="1:2">
      <c r="A2829" s="107"/>
      <c r="B2829" s="107"/>
    </row>
    <row r="2830" spans="1:2">
      <c r="A2830" s="107"/>
      <c r="B2830" s="107"/>
    </row>
    <row r="2831" spans="1:2">
      <c r="A2831" s="107"/>
      <c r="B2831" s="107"/>
    </row>
    <row r="2832" spans="1:2">
      <c r="A2832" s="107"/>
      <c r="B2832" s="107"/>
    </row>
    <row r="2833" spans="1:2">
      <c r="A2833" s="107"/>
      <c r="B2833" s="107"/>
    </row>
    <row r="2834" spans="1:2">
      <c r="A2834" s="107"/>
      <c r="B2834" s="107"/>
    </row>
    <row r="2835" spans="1:2">
      <c r="A2835" s="107"/>
      <c r="B2835" s="107"/>
    </row>
    <row r="2836" spans="1:2">
      <c r="A2836" s="107"/>
      <c r="B2836" s="107"/>
    </row>
    <row r="2837" spans="1:2">
      <c r="A2837" s="107"/>
      <c r="B2837" s="107"/>
    </row>
    <row r="2838" spans="1:2">
      <c r="A2838" s="107"/>
      <c r="B2838" s="107"/>
    </row>
    <row r="2839" spans="1:2">
      <c r="A2839" s="107"/>
      <c r="B2839" s="107"/>
    </row>
    <row r="2840" spans="1:2">
      <c r="A2840" s="107"/>
      <c r="B2840" s="107"/>
    </row>
    <row r="2841" spans="1:2">
      <c r="A2841" s="107"/>
      <c r="B2841" s="107"/>
    </row>
    <row r="2842" spans="1:2">
      <c r="A2842" s="107"/>
      <c r="B2842" s="107"/>
    </row>
    <row r="2843" spans="1:2">
      <c r="A2843" s="107"/>
      <c r="B2843" s="107"/>
    </row>
    <row r="2844" spans="1:2">
      <c r="A2844" s="107"/>
      <c r="B2844" s="107"/>
    </row>
    <row r="2845" spans="1:2">
      <c r="A2845" s="107"/>
      <c r="B2845" s="107"/>
    </row>
    <row r="2846" spans="1:2">
      <c r="A2846" s="107"/>
      <c r="B2846" s="107"/>
    </row>
    <row r="2847" spans="1:2">
      <c r="A2847" s="107"/>
      <c r="B2847" s="107"/>
    </row>
    <row r="2848" spans="1:2">
      <c r="A2848" s="107"/>
      <c r="B2848" s="107"/>
    </row>
    <row r="2849" spans="1:2">
      <c r="A2849" s="107"/>
      <c r="B2849" s="107"/>
    </row>
    <row r="2850" spans="1:2">
      <c r="A2850" s="107"/>
      <c r="B2850" s="107"/>
    </row>
    <row r="2851" spans="1:2">
      <c r="A2851" s="107"/>
      <c r="B2851" s="107"/>
    </row>
    <row r="2852" spans="1:2">
      <c r="A2852" s="107"/>
      <c r="B2852" s="107"/>
    </row>
    <row r="2853" spans="1:2">
      <c r="A2853" s="107"/>
      <c r="B2853" s="107"/>
    </row>
    <row r="2854" spans="1:2">
      <c r="A2854" s="107"/>
      <c r="B2854" s="107"/>
    </row>
    <row r="2855" spans="1:2">
      <c r="A2855" s="107"/>
      <c r="B2855" s="107"/>
    </row>
    <row r="2856" spans="1:2">
      <c r="A2856" s="107"/>
      <c r="B2856" s="107"/>
    </row>
    <row r="2857" spans="1:2">
      <c r="A2857" s="107"/>
      <c r="B2857" s="107"/>
    </row>
    <row r="2858" spans="1:2">
      <c r="A2858" s="107"/>
      <c r="B2858" s="107"/>
    </row>
    <row r="2859" spans="1:2">
      <c r="A2859" s="107"/>
      <c r="B2859" s="107"/>
    </row>
    <row r="2860" spans="1:2">
      <c r="A2860" s="107"/>
      <c r="B2860" s="107"/>
    </row>
    <row r="2861" spans="1:2">
      <c r="A2861" s="107"/>
      <c r="B2861" s="107"/>
    </row>
    <row r="2862" spans="1:2">
      <c r="A2862" s="107"/>
      <c r="B2862" s="107"/>
    </row>
    <row r="2863" spans="1:2">
      <c r="A2863" s="107"/>
      <c r="B2863" s="107"/>
    </row>
    <row r="2864" spans="1:2">
      <c r="A2864" s="107"/>
      <c r="B2864" s="107"/>
    </row>
    <row r="2865" spans="1:2">
      <c r="A2865" s="107"/>
      <c r="B2865" s="107"/>
    </row>
    <row r="2866" spans="1:2">
      <c r="A2866" s="107"/>
      <c r="B2866" s="107"/>
    </row>
    <row r="2867" spans="1:2">
      <c r="A2867" s="107"/>
      <c r="B2867" s="107"/>
    </row>
    <row r="2868" spans="1:2">
      <c r="A2868" s="107"/>
      <c r="B2868" s="107"/>
    </row>
    <row r="2869" spans="1:2">
      <c r="A2869" s="107"/>
      <c r="B2869" s="107"/>
    </row>
    <row r="2870" spans="1:2">
      <c r="A2870" s="107"/>
      <c r="B2870" s="107"/>
    </row>
    <row r="2871" spans="1:2">
      <c r="A2871" s="107"/>
      <c r="B2871" s="107"/>
    </row>
    <row r="2872" spans="1:2">
      <c r="A2872" s="107"/>
      <c r="B2872" s="107"/>
    </row>
    <row r="2873" spans="1:2">
      <c r="A2873" s="107"/>
      <c r="B2873" s="107"/>
    </row>
    <row r="2874" spans="1:2">
      <c r="A2874" s="107"/>
      <c r="B2874" s="107"/>
    </row>
    <row r="2875" spans="1:2">
      <c r="A2875" s="107"/>
      <c r="B2875" s="107"/>
    </row>
    <row r="2876" spans="1:2">
      <c r="A2876" s="107"/>
      <c r="B2876" s="107"/>
    </row>
    <row r="2877" spans="1:2">
      <c r="A2877" s="107"/>
      <c r="B2877" s="107"/>
    </row>
    <row r="2878" spans="1:2">
      <c r="A2878" s="107"/>
      <c r="B2878" s="107"/>
    </row>
    <row r="2879" spans="1:2">
      <c r="A2879" s="107"/>
      <c r="B2879" s="107"/>
    </row>
    <row r="2880" spans="1:2">
      <c r="A2880" s="107"/>
      <c r="B2880" s="107"/>
    </row>
    <row r="2881" spans="1:2">
      <c r="A2881" s="107"/>
      <c r="B2881" s="107"/>
    </row>
    <row r="2882" spans="1:2">
      <c r="A2882" s="107"/>
      <c r="B2882" s="107"/>
    </row>
    <row r="2883" spans="1:2">
      <c r="A2883" s="107"/>
      <c r="B2883" s="107"/>
    </row>
    <row r="2884" spans="1:2">
      <c r="A2884" s="107"/>
      <c r="B2884" s="107"/>
    </row>
    <row r="2885" spans="1:2">
      <c r="A2885" s="107"/>
      <c r="B2885" s="107"/>
    </row>
    <row r="2886" spans="1:2">
      <c r="A2886" s="107"/>
      <c r="B2886" s="107"/>
    </row>
    <row r="2887" spans="1:2">
      <c r="A2887" s="107"/>
      <c r="B2887" s="107"/>
    </row>
    <row r="2888" spans="1:2">
      <c r="A2888" s="107"/>
      <c r="B2888" s="107"/>
    </row>
    <row r="2889" spans="1:2">
      <c r="A2889" s="107"/>
      <c r="B2889" s="107"/>
    </row>
    <row r="2890" spans="1:2">
      <c r="A2890" s="107"/>
      <c r="B2890" s="107"/>
    </row>
    <row r="2891" spans="1:2">
      <c r="A2891" s="107"/>
      <c r="B2891" s="107"/>
    </row>
    <row r="2892" spans="1:2">
      <c r="A2892" s="107"/>
      <c r="B2892" s="107"/>
    </row>
    <row r="2893" spans="1:2">
      <c r="A2893" s="107"/>
      <c r="B2893" s="107"/>
    </row>
    <row r="2894" spans="1:2">
      <c r="A2894" s="107"/>
      <c r="B2894" s="107"/>
    </row>
    <row r="2895" spans="1:2">
      <c r="A2895" s="107"/>
      <c r="B2895" s="107"/>
    </row>
    <row r="2896" spans="1:2">
      <c r="A2896" s="107"/>
      <c r="B2896" s="107"/>
    </row>
    <row r="2897" spans="1:2">
      <c r="A2897" s="107"/>
      <c r="B2897" s="107"/>
    </row>
    <row r="2898" spans="1:2">
      <c r="A2898" s="107"/>
      <c r="B2898" s="107"/>
    </row>
    <row r="2899" spans="1:2">
      <c r="A2899" s="107"/>
      <c r="B2899" s="107"/>
    </row>
    <row r="2900" spans="1:2">
      <c r="A2900" s="107"/>
      <c r="B2900" s="107"/>
    </row>
    <row r="2901" spans="1:2">
      <c r="A2901" s="107"/>
      <c r="B2901" s="107"/>
    </row>
    <row r="2902" spans="1:2">
      <c r="A2902" s="107"/>
      <c r="B2902" s="107"/>
    </row>
    <row r="2903" spans="1:2">
      <c r="A2903" s="107"/>
      <c r="B2903" s="107"/>
    </row>
    <row r="2904" spans="1:2">
      <c r="A2904" s="107"/>
      <c r="B2904" s="107"/>
    </row>
    <row r="2905" spans="1:2">
      <c r="A2905" s="107"/>
      <c r="B2905" s="107"/>
    </row>
    <row r="2906" spans="1:2">
      <c r="A2906" s="107"/>
      <c r="B2906" s="107"/>
    </row>
    <row r="2907" spans="1:2">
      <c r="A2907" s="107"/>
      <c r="B2907" s="107"/>
    </row>
    <row r="2908" spans="1:2">
      <c r="A2908" s="107"/>
      <c r="B2908" s="107"/>
    </row>
    <row r="2909" spans="1:2">
      <c r="A2909" s="107"/>
      <c r="B2909" s="107"/>
    </row>
    <row r="2910" spans="1:2">
      <c r="A2910" s="107"/>
      <c r="B2910" s="107"/>
    </row>
    <row r="2911" spans="1:2">
      <c r="A2911" s="107"/>
      <c r="B2911" s="107"/>
    </row>
    <row r="2912" spans="1:2">
      <c r="A2912" s="107"/>
      <c r="B2912" s="107"/>
    </row>
    <row r="2913" spans="1:2">
      <c r="A2913" s="107"/>
      <c r="B2913" s="107"/>
    </row>
    <row r="2914" spans="1:2">
      <c r="A2914" s="107"/>
      <c r="B2914" s="107"/>
    </row>
    <row r="2915" spans="1:2">
      <c r="A2915" s="107"/>
      <c r="B2915" s="107"/>
    </row>
    <row r="2916" spans="1:2">
      <c r="A2916" s="107"/>
      <c r="B2916" s="107"/>
    </row>
    <row r="2917" spans="1:2">
      <c r="A2917" s="107"/>
      <c r="B2917" s="107"/>
    </row>
    <row r="2918" spans="1:2">
      <c r="A2918" s="107"/>
      <c r="B2918" s="107"/>
    </row>
    <row r="2919" spans="1:2">
      <c r="A2919" s="107"/>
      <c r="B2919" s="107"/>
    </row>
    <row r="2920" spans="1:2">
      <c r="A2920" s="107"/>
      <c r="B2920" s="107"/>
    </row>
    <row r="2921" spans="1:2">
      <c r="A2921" s="107"/>
      <c r="B2921" s="107"/>
    </row>
    <row r="2922" spans="1:2">
      <c r="A2922" s="107"/>
      <c r="B2922" s="107"/>
    </row>
    <row r="2923" spans="1:2">
      <c r="A2923" s="107"/>
      <c r="B2923" s="107"/>
    </row>
    <row r="2924" spans="1:2">
      <c r="A2924" s="107"/>
      <c r="B2924" s="107"/>
    </row>
    <row r="2925" spans="1:2">
      <c r="A2925" s="107"/>
      <c r="B2925" s="107"/>
    </row>
    <row r="2926" spans="1:2">
      <c r="A2926" s="107"/>
      <c r="B2926" s="107"/>
    </row>
    <row r="2927" spans="1:2">
      <c r="A2927" s="107"/>
      <c r="B2927" s="107"/>
    </row>
    <row r="2928" spans="1:2">
      <c r="A2928" s="107"/>
      <c r="B2928" s="107"/>
    </row>
    <row r="2929" spans="1:2">
      <c r="A2929" s="107"/>
      <c r="B2929" s="107"/>
    </row>
    <row r="2930" spans="1:2">
      <c r="A2930" s="107"/>
      <c r="B2930" s="107"/>
    </row>
    <row r="2931" spans="1:2">
      <c r="A2931" s="107"/>
      <c r="B2931" s="107"/>
    </row>
    <row r="2932" spans="1:2">
      <c r="A2932" s="107"/>
      <c r="B2932" s="107"/>
    </row>
    <row r="2933" spans="1:2">
      <c r="A2933" s="107"/>
      <c r="B2933" s="107"/>
    </row>
    <row r="2934" spans="1:2">
      <c r="A2934" s="107"/>
      <c r="B2934" s="107"/>
    </row>
    <row r="2935" spans="1:2">
      <c r="A2935" s="107"/>
      <c r="B2935" s="107"/>
    </row>
    <row r="2936" spans="1:2">
      <c r="A2936" s="107"/>
      <c r="B2936" s="107"/>
    </row>
    <row r="2937" spans="1:2">
      <c r="A2937" s="107"/>
      <c r="B2937" s="107"/>
    </row>
    <row r="2938" spans="1:2">
      <c r="A2938" s="107"/>
      <c r="B2938" s="107"/>
    </row>
    <row r="2939" spans="1:2">
      <c r="A2939" s="107"/>
      <c r="B2939" s="107"/>
    </row>
    <row r="2940" spans="1:2">
      <c r="A2940" s="107"/>
      <c r="B2940" s="107"/>
    </row>
    <row r="2941" spans="1:2">
      <c r="A2941" s="107"/>
      <c r="B2941" s="107"/>
    </row>
    <row r="2942" spans="1:2">
      <c r="A2942" s="107"/>
      <c r="B2942" s="107"/>
    </row>
    <row r="2943" spans="1:2">
      <c r="A2943" s="107"/>
      <c r="B2943" s="107"/>
    </row>
    <row r="2944" spans="1:2">
      <c r="A2944" s="107"/>
      <c r="B2944" s="107"/>
    </row>
    <row r="2945" spans="1:2">
      <c r="A2945" s="107"/>
      <c r="B2945" s="107"/>
    </row>
    <row r="2946" spans="1:2">
      <c r="A2946" s="107"/>
      <c r="B2946" s="107"/>
    </row>
    <row r="2947" spans="1:2">
      <c r="A2947" s="107"/>
      <c r="B2947" s="107"/>
    </row>
    <row r="2948" spans="1:2">
      <c r="A2948" s="107"/>
      <c r="B2948" s="107"/>
    </row>
    <row r="2949" spans="1:2">
      <c r="A2949" s="107"/>
      <c r="B2949" s="107"/>
    </row>
    <row r="2950" spans="1:2">
      <c r="A2950" s="107"/>
      <c r="B2950" s="107"/>
    </row>
    <row r="2951" spans="1:2">
      <c r="A2951" s="107"/>
      <c r="B2951" s="107"/>
    </row>
    <row r="2952" spans="1:2">
      <c r="A2952" s="107"/>
      <c r="B2952" s="107"/>
    </row>
    <row r="2953" spans="1:2">
      <c r="A2953" s="107"/>
      <c r="B2953" s="107"/>
    </row>
    <row r="2954" spans="1:2">
      <c r="A2954" s="107"/>
      <c r="B2954" s="107"/>
    </row>
    <row r="2955" spans="1:2">
      <c r="A2955" s="107"/>
      <c r="B2955" s="107"/>
    </row>
    <row r="2956" spans="1:2">
      <c r="A2956" s="107"/>
      <c r="B2956" s="107"/>
    </row>
    <row r="2957" spans="1:2">
      <c r="A2957" s="107"/>
      <c r="B2957" s="107"/>
    </row>
    <row r="2958" spans="1:2">
      <c r="A2958" s="107"/>
      <c r="B2958" s="107"/>
    </row>
    <row r="2959" spans="1:2">
      <c r="A2959" s="107"/>
      <c r="B2959" s="107"/>
    </row>
    <row r="2960" spans="1:2">
      <c r="A2960" s="107"/>
      <c r="B2960" s="107"/>
    </row>
    <row r="2961" spans="1:2">
      <c r="A2961" s="107"/>
      <c r="B2961" s="107"/>
    </row>
    <row r="2962" spans="1:2">
      <c r="A2962" s="107"/>
      <c r="B2962" s="107"/>
    </row>
    <row r="2963" spans="1:2">
      <c r="A2963" s="107"/>
      <c r="B2963" s="107"/>
    </row>
    <row r="2964" spans="1:2">
      <c r="A2964" s="107"/>
      <c r="B2964" s="107"/>
    </row>
    <row r="2965" spans="1:2">
      <c r="A2965" s="107"/>
      <c r="B2965" s="107"/>
    </row>
    <row r="2966" spans="1:2">
      <c r="A2966" s="107"/>
      <c r="B2966" s="107"/>
    </row>
    <row r="2967" spans="1:2">
      <c r="A2967" s="107"/>
      <c r="B2967" s="107"/>
    </row>
    <row r="2968" spans="1:2">
      <c r="A2968" s="107"/>
      <c r="B2968" s="107"/>
    </row>
    <row r="2969" spans="1:2">
      <c r="A2969" s="107"/>
      <c r="B2969" s="107"/>
    </row>
    <row r="2970" spans="1:2">
      <c r="A2970" s="107"/>
      <c r="B2970" s="107"/>
    </row>
    <row r="2971" spans="1:2">
      <c r="A2971" s="107"/>
      <c r="B2971" s="107"/>
    </row>
    <row r="2972" spans="1:2">
      <c r="A2972" s="107"/>
      <c r="B2972" s="107"/>
    </row>
    <row r="2973" spans="1:2">
      <c r="A2973" s="107"/>
      <c r="B2973" s="107"/>
    </row>
    <row r="2974" spans="1:2">
      <c r="A2974" s="107"/>
      <c r="B2974" s="107"/>
    </row>
    <row r="2975" spans="1:2">
      <c r="A2975" s="107"/>
      <c r="B2975" s="107"/>
    </row>
    <row r="2976" spans="1:2">
      <c r="A2976" s="107"/>
      <c r="B2976" s="107"/>
    </row>
    <row r="2977" spans="1:2">
      <c r="A2977" s="107"/>
      <c r="B2977" s="107"/>
    </row>
    <row r="2978" spans="1:2">
      <c r="A2978" s="107"/>
      <c r="B2978" s="107"/>
    </row>
    <row r="2979" spans="1:2">
      <c r="A2979" s="107"/>
      <c r="B2979" s="107"/>
    </row>
    <row r="2980" spans="1:2">
      <c r="A2980" s="107"/>
      <c r="B2980" s="107"/>
    </row>
    <row r="2981" spans="1:2">
      <c r="A2981" s="107"/>
      <c r="B2981" s="107"/>
    </row>
    <row r="2982" spans="1:2">
      <c r="A2982" s="107"/>
      <c r="B2982" s="107"/>
    </row>
    <row r="2983" spans="1:2">
      <c r="A2983" s="107"/>
      <c r="B2983" s="107"/>
    </row>
    <row r="2984" spans="1:2">
      <c r="A2984" s="107"/>
      <c r="B2984" s="107"/>
    </row>
    <row r="2985" spans="1:2">
      <c r="A2985" s="107"/>
      <c r="B2985" s="107"/>
    </row>
    <row r="2986" spans="1:2">
      <c r="A2986" s="107"/>
      <c r="B2986" s="107"/>
    </row>
    <row r="2987" spans="1:2">
      <c r="A2987" s="107"/>
      <c r="B2987" s="107"/>
    </row>
    <row r="2988" spans="1:2">
      <c r="A2988" s="107"/>
      <c r="B2988" s="107"/>
    </row>
    <row r="2989" spans="1:2">
      <c r="A2989" s="107"/>
      <c r="B2989" s="107"/>
    </row>
    <row r="2990" spans="1:2">
      <c r="A2990" s="107"/>
      <c r="B2990" s="107"/>
    </row>
    <row r="2991" spans="1:2">
      <c r="A2991" s="107"/>
      <c r="B2991" s="107"/>
    </row>
    <row r="2992" spans="1:2">
      <c r="A2992" s="107"/>
      <c r="B2992" s="107"/>
    </row>
    <row r="2993" spans="1:2">
      <c r="A2993" s="107"/>
      <c r="B2993" s="107"/>
    </row>
    <row r="2994" spans="1:2">
      <c r="A2994" s="107"/>
      <c r="B2994" s="107"/>
    </row>
    <row r="2995" spans="1:2">
      <c r="A2995" s="107"/>
      <c r="B2995" s="107"/>
    </row>
    <row r="2996" spans="1:2">
      <c r="A2996" s="107"/>
      <c r="B2996" s="107"/>
    </row>
    <row r="2997" spans="1:2">
      <c r="A2997" s="107"/>
      <c r="B2997" s="107"/>
    </row>
    <row r="2998" spans="1:2">
      <c r="A2998" s="107"/>
      <c r="B2998" s="107"/>
    </row>
    <row r="2999" spans="1:2">
      <c r="A2999" s="107"/>
      <c r="B2999" s="107"/>
    </row>
    <row r="3000" spans="1:2">
      <c r="A3000" s="107"/>
      <c r="B3000" s="107"/>
    </row>
    <row r="3001" spans="1:2">
      <c r="A3001" s="107"/>
      <c r="B3001" s="107"/>
    </row>
    <row r="3002" spans="1:2">
      <c r="A3002" s="107"/>
      <c r="B3002" s="107"/>
    </row>
    <row r="3003" spans="1:2">
      <c r="A3003" s="107"/>
      <c r="B3003" s="107"/>
    </row>
    <row r="3004" spans="1:2">
      <c r="A3004" s="107"/>
      <c r="B3004" s="107"/>
    </row>
    <row r="3005" spans="1:2">
      <c r="A3005" s="107"/>
      <c r="B3005" s="107"/>
    </row>
    <row r="3006" spans="1:2">
      <c r="A3006" s="107"/>
      <c r="B3006" s="107"/>
    </row>
    <row r="3007" spans="1:2">
      <c r="A3007" s="107"/>
      <c r="B3007" s="107"/>
    </row>
    <row r="3008" spans="1:2">
      <c r="A3008" s="107"/>
      <c r="B3008" s="107"/>
    </row>
    <row r="3009" spans="1:2">
      <c r="A3009" s="107"/>
      <c r="B3009" s="107"/>
    </row>
    <row r="3010" spans="1:2">
      <c r="A3010" s="107"/>
      <c r="B3010" s="107"/>
    </row>
    <row r="3011" spans="1:2">
      <c r="A3011" s="107"/>
      <c r="B3011" s="107"/>
    </row>
    <row r="3012" spans="1:2">
      <c r="A3012" s="107"/>
      <c r="B3012" s="107"/>
    </row>
    <row r="3013" spans="1:2">
      <c r="A3013" s="107"/>
      <c r="B3013" s="107"/>
    </row>
    <row r="3014" spans="1:2">
      <c r="A3014" s="107"/>
      <c r="B3014" s="107"/>
    </row>
    <row r="3015" spans="1:2">
      <c r="A3015" s="107"/>
      <c r="B3015" s="107"/>
    </row>
    <row r="3016" spans="1:2">
      <c r="A3016" s="107"/>
      <c r="B3016" s="107"/>
    </row>
    <row r="3017" spans="1:2">
      <c r="A3017" s="107"/>
      <c r="B3017" s="107"/>
    </row>
    <row r="3018" spans="1:2">
      <c r="A3018" s="107"/>
      <c r="B3018" s="107"/>
    </row>
    <row r="3019" spans="1:2">
      <c r="A3019" s="107"/>
      <c r="B3019" s="107"/>
    </row>
    <row r="3020" spans="1:2">
      <c r="A3020" s="107"/>
      <c r="B3020" s="107"/>
    </row>
    <row r="3021" spans="1:2">
      <c r="A3021" s="107"/>
      <c r="B3021" s="107"/>
    </row>
    <row r="3022" spans="1:2">
      <c r="A3022" s="107"/>
      <c r="B3022" s="107"/>
    </row>
    <row r="3023" spans="1:2">
      <c r="A3023" s="107"/>
      <c r="B3023" s="107"/>
    </row>
    <row r="3024" spans="1:2">
      <c r="A3024" s="107"/>
      <c r="B3024" s="107"/>
    </row>
    <row r="3025" spans="1:2">
      <c r="A3025" s="107"/>
      <c r="B3025" s="107"/>
    </row>
    <row r="3026" spans="1:2">
      <c r="A3026" s="107"/>
      <c r="B3026" s="107"/>
    </row>
    <row r="3027" spans="1:2">
      <c r="A3027" s="107"/>
      <c r="B3027" s="107"/>
    </row>
    <row r="3028" spans="1:2">
      <c r="A3028" s="107"/>
      <c r="B3028" s="107"/>
    </row>
    <row r="3029" spans="1:2">
      <c r="A3029" s="107"/>
      <c r="B3029" s="107"/>
    </row>
    <row r="3030" spans="1:2">
      <c r="A3030" s="107"/>
      <c r="B3030" s="107"/>
    </row>
    <row r="3031" spans="1:2">
      <c r="A3031" s="107"/>
      <c r="B3031" s="107"/>
    </row>
    <row r="3032" spans="1:2">
      <c r="A3032" s="107"/>
      <c r="B3032" s="107"/>
    </row>
    <row r="3033" spans="1:2">
      <c r="A3033" s="107"/>
      <c r="B3033" s="107"/>
    </row>
    <row r="3034" spans="1:2">
      <c r="A3034" s="107"/>
      <c r="B3034" s="107"/>
    </row>
    <row r="3035" spans="1:2">
      <c r="A3035" s="107"/>
      <c r="B3035" s="107"/>
    </row>
    <row r="3036" spans="1:2">
      <c r="A3036" s="107"/>
      <c r="B3036" s="107"/>
    </row>
    <row r="3037" spans="1:2">
      <c r="A3037" s="107"/>
      <c r="B3037" s="107"/>
    </row>
    <row r="3038" spans="1:2">
      <c r="A3038" s="107"/>
      <c r="B3038" s="107"/>
    </row>
    <row r="3039" spans="1:2">
      <c r="A3039" s="107"/>
      <c r="B3039" s="107"/>
    </row>
    <row r="3040" spans="1:2">
      <c r="A3040" s="107"/>
      <c r="B3040" s="107"/>
    </row>
    <row r="3041" spans="1:2">
      <c r="A3041" s="107"/>
      <c r="B3041" s="107"/>
    </row>
    <row r="3042" spans="1:2">
      <c r="A3042" s="107"/>
      <c r="B3042" s="107"/>
    </row>
    <row r="3043" spans="1:2">
      <c r="A3043" s="107"/>
      <c r="B3043" s="107"/>
    </row>
    <row r="3044" spans="1:2">
      <c r="A3044" s="107"/>
      <c r="B3044" s="107"/>
    </row>
    <row r="3045" spans="1:2">
      <c r="A3045" s="107"/>
      <c r="B3045" s="107"/>
    </row>
    <row r="3046" spans="1:2">
      <c r="A3046" s="107"/>
      <c r="B3046" s="107"/>
    </row>
    <row r="3047" spans="1:2">
      <c r="A3047" s="107"/>
      <c r="B3047" s="107"/>
    </row>
    <row r="3048" spans="1:2">
      <c r="A3048" s="107"/>
      <c r="B3048" s="107"/>
    </row>
    <row r="3049" spans="1:2">
      <c r="A3049" s="107"/>
      <c r="B3049" s="107"/>
    </row>
    <row r="3050" spans="1:2">
      <c r="A3050" s="107"/>
      <c r="B3050" s="107"/>
    </row>
    <row r="3051" spans="1:2">
      <c r="A3051" s="107"/>
      <c r="B3051" s="107"/>
    </row>
    <row r="3052" spans="1:2">
      <c r="A3052" s="107"/>
      <c r="B3052" s="107"/>
    </row>
    <row r="3053" spans="1:2">
      <c r="A3053" s="107"/>
      <c r="B3053" s="107"/>
    </row>
    <row r="3054" spans="1:2">
      <c r="A3054" s="107"/>
      <c r="B3054" s="107"/>
    </row>
    <row r="3055" spans="1:2">
      <c r="A3055" s="107"/>
      <c r="B3055" s="107"/>
    </row>
    <row r="3056" spans="1:2">
      <c r="A3056" s="107"/>
      <c r="B3056" s="107"/>
    </row>
    <row r="3057" spans="1:2">
      <c r="A3057" s="107"/>
      <c r="B3057" s="107"/>
    </row>
    <row r="3058" spans="1:2">
      <c r="A3058" s="107"/>
      <c r="B3058" s="107"/>
    </row>
    <row r="3059" spans="1:2">
      <c r="A3059" s="107"/>
      <c r="B3059" s="107"/>
    </row>
    <row r="3060" spans="1:2">
      <c r="A3060" s="107"/>
      <c r="B3060" s="107"/>
    </row>
    <row r="3061" spans="1:2">
      <c r="A3061" s="107"/>
      <c r="B3061" s="107"/>
    </row>
    <row r="3062" spans="1:2">
      <c r="A3062" s="107"/>
      <c r="B3062" s="107"/>
    </row>
    <row r="3063" spans="1:2">
      <c r="A3063" s="107"/>
      <c r="B3063" s="107"/>
    </row>
    <row r="3064" spans="1:2">
      <c r="A3064" s="107"/>
      <c r="B3064" s="107"/>
    </row>
    <row r="3065" spans="1:2">
      <c r="A3065" s="107"/>
      <c r="B3065" s="107"/>
    </row>
    <row r="3066" spans="1:2">
      <c r="A3066" s="107"/>
      <c r="B3066" s="107"/>
    </row>
    <row r="3067" spans="1:2">
      <c r="A3067" s="107"/>
      <c r="B3067" s="107"/>
    </row>
    <row r="3068" spans="1:2">
      <c r="A3068" s="107"/>
      <c r="B3068" s="107"/>
    </row>
    <row r="3069" spans="1:2">
      <c r="A3069" s="107"/>
      <c r="B3069" s="107"/>
    </row>
    <row r="3070" spans="1:2">
      <c r="A3070" s="107"/>
      <c r="B3070" s="107"/>
    </row>
    <row r="3071" spans="1:2">
      <c r="A3071" s="107"/>
      <c r="B3071" s="107"/>
    </row>
    <row r="3072" spans="1:2">
      <c r="A3072" s="107"/>
      <c r="B3072" s="107"/>
    </row>
    <row r="3073" spans="1:2">
      <c r="A3073" s="107"/>
      <c r="B3073" s="107"/>
    </row>
    <row r="3074" spans="1:2">
      <c r="A3074" s="107"/>
      <c r="B3074" s="107"/>
    </row>
    <row r="3075" spans="1:2">
      <c r="A3075" s="107"/>
      <c r="B3075" s="107"/>
    </row>
    <row r="3076" spans="1:2">
      <c r="A3076" s="107"/>
      <c r="B3076" s="107"/>
    </row>
    <row r="3077" spans="1:2">
      <c r="A3077" s="107"/>
      <c r="B3077" s="107"/>
    </row>
    <row r="3078" spans="1:2">
      <c r="A3078" s="107"/>
      <c r="B3078" s="107"/>
    </row>
    <row r="3079" spans="1:2">
      <c r="A3079" s="107"/>
      <c r="B3079" s="107"/>
    </row>
    <row r="3080" spans="1:2">
      <c r="A3080" s="107"/>
      <c r="B3080" s="107"/>
    </row>
    <row r="3081" spans="1:2">
      <c r="A3081" s="107"/>
      <c r="B3081" s="107"/>
    </row>
    <row r="3082" spans="1:2">
      <c r="A3082" s="107"/>
      <c r="B3082" s="107"/>
    </row>
    <row r="3083" spans="1:2">
      <c r="A3083" s="107"/>
      <c r="B3083" s="107"/>
    </row>
    <row r="3084" spans="1:2">
      <c r="A3084" s="107"/>
      <c r="B3084" s="107"/>
    </row>
    <row r="3085" spans="1:2">
      <c r="A3085" s="107"/>
      <c r="B3085" s="107"/>
    </row>
    <row r="3086" spans="1:2">
      <c r="A3086" s="107"/>
      <c r="B3086" s="107"/>
    </row>
    <row r="3087" spans="1:2">
      <c r="A3087" s="107"/>
      <c r="B3087" s="107"/>
    </row>
    <row r="3088" spans="1:2">
      <c r="A3088" s="107"/>
      <c r="B3088" s="107"/>
    </row>
    <row r="3089" spans="1:2">
      <c r="A3089" s="107"/>
      <c r="B3089" s="107"/>
    </row>
    <row r="3090" spans="1:2">
      <c r="A3090" s="107"/>
      <c r="B3090" s="107"/>
    </row>
    <row r="3091" spans="1:2">
      <c r="A3091" s="107"/>
      <c r="B3091" s="107"/>
    </row>
    <row r="3092" spans="1:2">
      <c r="A3092" s="107"/>
      <c r="B3092" s="107"/>
    </row>
    <row r="3093" spans="1:2">
      <c r="A3093" s="107"/>
      <c r="B3093" s="107"/>
    </row>
    <row r="3094" spans="1:2">
      <c r="A3094" s="107"/>
      <c r="B3094" s="107"/>
    </row>
    <row r="3095" spans="1:2">
      <c r="A3095" s="107"/>
      <c r="B3095" s="107"/>
    </row>
    <row r="3096" spans="1:2">
      <c r="A3096" s="107"/>
      <c r="B3096" s="107"/>
    </row>
    <row r="3097" spans="1:2">
      <c r="A3097" s="107"/>
      <c r="B3097" s="107"/>
    </row>
    <row r="3098" spans="1:2">
      <c r="A3098" s="107"/>
      <c r="B3098" s="107"/>
    </row>
    <row r="3099" spans="1:2">
      <c r="A3099" s="107"/>
      <c r="B3099" s="107"/>
    </row>
    <row r="3100" spans="1:2">
      <c r="A3100" s="107"/>
      <c r="B3100" s="107"/>
    </row>
    <row r="3101" spans="1:2">
      <c r="A3101" s="107"/>
      <c r="B3101" s="107"/>
    </row>
    <row r="3102" spans="1:2">
      <c r="A3102" s="107"/>
      <c r="B3102" s="107"/>
    </row>
    <row r="3103" spans="1:2">
      <c r="A3103" s="107"/>
      <c r="B3103" s="107"/>
    </row>
    <row r="3104" spans="1:2">
      <c r="A3104" s="107"/>
      <c r="B3104" s="107"/>
    </row>
    <row r="3105" spans="1:2">
      <c r="A3105" s="107"/>
      <c r="B3105" s="107"/>
    </row>
    <row r="3106" spans="1:2">
      <c r="A3106" s="107"/>
      <c r="B3106" s="107"/>
    </row>
    <row r="3107" spans="1:2">
      <c r="A3107" s="107"/>
      <c r="B3107" s="107"/>
    </row>
    <row r="3108" spans="1:2">
      <c r="A3108" s="107"/>
      <c r="B3108" s="107"/>
    </row>
    <row r="3109" spans="1:2">
      <c r="A3109" s="107"/>
      <c r="B3109" s="107"/>
    </row>
    <row r="3110" spans="1:2">
      <c r="A3110" s="107"/>
      <c r="B3110" s="107"/>
    </row>
    <row r="3111" spans="1:2">
      <c r="A3111" s="107"/>
      <c r="B3111" s="107"/>
    </row>
    <row r="3112" spans="1:2">
      <c r="A3112" s="107"/>
      <c r="B3112" s="107"/>
    </row>
    <row r="3113" spans="1:2">
      <c r="A3113" s="107"/>
      <c r="B3113" s="107"/>
    </row>
    <row r="3114" spans="1:2">
      <c r="A3114" s="107"/>
      <c r="B3114" s="107"/>
    </row>
    <row r="3115" spans="1:2">
      <c r="A3115" s="107"/>
      <c r="B3115" s="107"/>
    </row>
    <row r="3116" spans="1:2">
      <c r="A3116" s="107"/>
      <c r="B3116" s="107"/>
    </row>
    <row r="3117" spans="1:2">
      <c r="A3117" s="107"/>
      <c r="B3117" s="107"/>
    </row>
    <row r="3118" spans="1:2">
      <c r="A3118" s="107"/>
      <c r="B3118" s="107"/>
    </row>
    <row r="3119" spans="1:2">
      <c r="A3119" s="107"/>
      <c r="B3119" s="107"/>
    </row>
    <row r="3120" spans="1:2">
      <c r="A3120" s="107"/>
      <c r="B3120" s="107"/>
    </row>
    <row r="3121" spans="1:2">
      <c r="A3121" s="107"/>
      <c r="B3121" s="107"/>
    </row>
    <row r="3122" spans="1:2">
      <c r="A3122" s="107"/>
      <c r="B3122" s="107"/>
    </row>
    <row r="3123" spans="1:2">
      <c r="A3123" s="107"/>
      <c r="B3123" s="107"/>
    </row>
    <row r="3124" spans="1:2">
      <c r="A3124" s="107"/>
      <c r="B3124" s="107"/>
    </row>
    <row r="3125" spans="1:2">
      <c r="A3125" s="107"/>
      <c r="B3125" s="107"/>
    </row>
    <row r="3126" spans="1:2">
      <c r="A3126" s="107"/>
      <c r="B3126" s="107"/>
    </row>
    <row r="3127" spans="1:2">
      <c r="A3127" s="107"/>
      <c r="B3127" s="107"/>
    </row>
    <row r="3128" spans="1:2">
      <c r="A3128" s="107"/>
      <c r="B3128" s="107"/>
    </row>
    <row r="3129" spans="1:2">
      <c r="A3129" s="107"/>
      <c r="B3129" s="107"/>
    </row>
    <row r="3130" spans="1:2">
      <c r="A3130" s="107"/>
      <c r="B3130" s="107"/>
    </row>
    <row r="3131" spans="1:2">
      <c r="A3131" s="107"/>
      <c r="B3131" s="107"/>
    </row>
    <row r="3132" spans="1:2">
      <c r="A3132" s="107"/>
      <c r="B3132" s="107"/>
    </row>
    <row r="3133" spans="1:2">
      <c r="A3133" s="107"/>
      <c r="B3133" s="107"/>
    </row>
    <row r="3134" spans="1:2">
      <c r="A3134" s="107"/>
      <c r="B3134" s="107"/>
    </row>
    <row r="3135" spans="1:2">
      <c r="A3135" s="107"/>
      <c r="B3135" s="107"/>
    </row>
    <row r="3136" spans="1:2">
      <c r="A3136" s="107"/>
      <c r="B3136" s="107"/>
    </row>
    <row r="3137" spans="1:2">
      <c r="A3137" s="107"/>
      <c r="B3137" s="107"/>
    </row>
    <row r="3138" spans="1:2">
      <c r="A3138" s="107"/>
      <c r="B3138" s="107"/>
    </row>
    <row r="3139" spans="1:2">
      <c r="A3139" s="107"/>
      <c r="B3139" s="107"/>
    </row>
    <row r="3140" spans="1:2">
      <c r="A3140" s="107"/>
      <c r="B3140" s="107"/>
    </row>
    <row r="3141" spans="1:2">
      <c r="A3141" s="107"/>
      <c r="B3141" s="107"/>
    </row>
    <row r="3142" spans="1:2">
      <c r="A3142" s="107"/>
      <c r="B3142" s="107"/>
    </row>
    <row r="3143" spans="1:2">
      <c r="A3143" s="107"/>
      <c r="B3143" s="107"/>
    </row>
    <row r="3144" spans="1:2">
      <c r="A3144" s="107"/>
      <c r="B3144" s="107"/>
    </row>
    <row r="3145" spans="1:2">
      <c r="A3145" s="107"/>
      <c r="B3145" s="107"/>
    </row>
    <row r="3146" spans="1:2">
      <c r="A3146" s="107"/>
      <c r="B3146" s="107"/>
    </row>
    <row r="3147" spans="1:2">
      <c r="A3147" s="107"/>
      <c r="B3147" s="107"/>
    </row>
    <row r="3148" spans="1:2">
      <c r="A3148" s="107"/>
      <c r="B3148" s="107"/>
    </row>
    <row r="3149" spans="1:2">
      <c r="A3149" s="107"/>
      <c r="B3149" s="107"/>
    </row>
    <row r="3150" spans="1:2">
      <c r="A3150" s="107"/>
      <c r="B3150" s="107"/>
    </row>
    <row r="3151" spans="1:2">
      <c r="A3151" s="107"/>
      <c r="B3151" s="107"/>
    </row>
    <row r="3152" spans="1:2">
      <c r="A3152" s="107"/>
      <c r="B3152" s="107"/>
    </row>
    <row r="3153" spans="1:2">
      <c r="A3153" s="107"/>
      <c r="B3153" s="107"/>
    </row>
    <row r="3154" spans="1:2">
      <c r="A3154" s="107"/>
      <c r="B3154" s="107"/>
    </row>
    <row r="3155" spans="1:2">
      <c r="A3155" s="107"/>
      <c r="B3155" s="107"/>
    </row>
    <row r="3156" spans="1:2">
      <c r="A3156" s="107"/>
      <c r="B3156" s="107"/>
    </row>
    <row r="3157" spans="1:2">
      <c r="A3157" s="107"/>
      <c r="B3157" s="107"/>
    </row>
    <row r="3158" spans="1:2">
      <c r="A3158" s="107"/>
      <c r="B3158" s="107"/>
    </row>
    <row r="3159" spans="1:2">
      <c r="A3159" s="107"/>
      <c r="B3159" s="107"/>
    </row>
    <row r="3160" spans="1:2">
      <c r="A3160" s="107"/>
      <c r="B3160" s="107"/>
    </row>
    <row r="3161" spans="1:2">
      <c r="A3161" s="107"/>
      <c r="B3161" s="107"/>
    </row>
    <row r="3162" spans="1:2">
      <c r="A3162" s="107"/>
      <c r="B3162" s="107"/>
    </row>
    <row r="3163" spans="1:2">
      <c r="A3163" s="107"/>
      <c r="B3163" s="107"/>
    </row>
    <row r="3164" spans="1:2">
      <c r="A3164" s="107"/>
      <c r="B3164" s="107"/>
    </row>
    <row r="3165" spans="1:2">
      <c r="A3165" s="107"/>
      <c r="B3165" s="107"/>
    </row>
    <row r="3166" spans="1:2">
      <c r="A3166" s="107"/>
      <c r="B3166" s="107"/>
    </row>
    <row r="3167" spans="1:2">
      <c r="A3167" s="107"/>
      <c r="B3167" s="107"/>
    </row>
    <row r="3168" spans="1:2">
      <c r="A3168" s="107"/>
      <c r="B3168" s="107"/>
    </row>
    <row r="3169" spans="1:2">
      <c r="A3169" s="107"/>
      <c r="B3169" s="107"/>
    </row>
    <row r="3170" spans="1:2">
      <c r="A3170" s="107"/>
      <c r="B3170" s="107"/>
    </row>
    <row r="3171" spans="1:2">
      <c r="A3171" s="107"/>
      <c r="B3171" s="107"/>
    </row>
    <row r="3172" spans="1:2">
      <c r="A3172" s="107"/>
      <c r="B3172" s="107"/>
    </row>
    <row r="3173" spans="1:2">
      <c r="A3173" s="107"/>
      <c r="B3173" s="107"/>
    </row>
    <row r="3174" spans="1:2">
      <c r="A3174" s="107"/>
      <c r="B3174" s="107"/>
    </row>
    <row r="3175" spans="1:2">
      <c r="A3175" s="107"/>
      <c r="B3175" s="107"/>
    </row>
    <row r="3176" spans="1:2">
      <c r="A3176" s="107"/>
      <c r="B3176" s="107"/>
    </row>
    <row r="3177" spans="1:2">
      <c r="A3177" s="107"/>
      <c r="B3177" s="107"/>
    </row>
    <row r="3178" spans="1:2">
      <c r="A3178" s="107"/>
      <c r="B3178" s="107"/>
    </row>
    <row r="3179" spans="1:2">
      <c r="A3179" s="107"/>
      <c r="B3179" s="107"/>
    </row>
    <row r="3180" spans="1:2">
      <c r="A3180" s="107"/>
      <c r="B3180" s="107"/>
    </row>
    <row r="3181" spans="1:2">
      <c r="A3181" s="107"/>
      <c r="B3181" s="107"/>
    </row>
    <row r="3182" spans="1:2">
      <c r="A3182" s="107"/>
      <c r="B3182" s="107"/>
    </row>
    <row r="3183" spans="1:2">
      <c r="A3183" s="107"/>
      <c r="B3183" s="107"/>
    </row>
    <row r="3184" spans="1:2">
      <c r="A3184" s="107"/>
      <c r="B3184" s="107"/>
    </row>
    <row r="3185" spans="1:2">
      <c r="A3185" s="107"/>
      <c r="B3185" s="107"/>
    </row>
    <row r="3186" spans="1:2">
      <c r="A3186" s="107"/>
      <c r="B3186" s="107"/>
    </row>
    <row r="3187" spans="1:2">
      <c r="A3187" s="107"/>
      <c r="B3187" s="107"/>
    </row>
    <row r="3188" spans="1:2">
      <c r="A3188" s="107"/>
      <c r="B3188" s="107"/>
    </row>
    <row r="3189" spans="1:2">
      <c r="A3189" s="107"/>
      <c r="B3189" s="107"/>
    </row>
    <row r="3190" spans="1:2">
      <c r="A3190" s="107"/>
      <c r="B3190" s="107"/>
    </row>
    <row r="3191" spans="1:2">
      <c r="A3191" s="107"/>
      <c r="B3191" s="107"/>
    </row>
    <row r="3192" spans="1:2">
      <c r="A3192" s="107"/>
      <c r="B3192" s="107"/>
    </row>
    <row r="3193" spans="1:2">
      <c r="A3193" s="107"/>
      <c r="B3193" s="107"/>
    </row>
    <row r="3194" spans="1:2">
      <c r="A3194" s="107"/>
      <c r="B3194" s="107"/>
    </row>
    <row r="3195" spans="1:2">
      <c r="A3195" s="107"/>
      <c r="B3195" s="107"/>
    </row>
    <row r="3196" spans="1:2">
      <c r="A3196" s="107"/>
      <c r="B3196" s="107"/>
    </row>
    <row r="3197" spans="1:2">
      <c r="A3197" s="107"/>
      <c r="B3197" s="107"/>
    </row>
    <row r="3198" spans="1:2">
      <c r="A3198" s="107"/>
      <c r="B3198" s="107"/>
    </row>
    <row r="3199" spans="1:2">
      <c r="A3199" s="107"/>
      <c r="B3199" s="107"/>
    </row>
    <row r="3200" spans="1:2">
      <c r="A3200" s="107"/>
      <c r="B3200" s="107"/>
    </row>
    <row r="3201" spans="1:2">
      <c r="A3201" s="107"/>
      <c r="B3201" s="107"/>
    </row>
    <row r="3202" spans="1:2">
      <c r="A3202" s="107"/>
      <c r="B3202" s="107"/>
    </row>
    <row r="3203" spans="1:2">
      <c r="A3203" s="107"/>
      <c r="B3203" s="107"/>
    </row>
    <row r="3204" spans="1:2">
      <c r="A3204" s="107"/>
      <c r="B3204" s="107"/>
    </row>
    <row r="3205" spans="1:2">
      <c r="A3205" s="107"/>
      <c r="B3205" s="107"/>
    </row>
    <row r="3206" spans="1:2">
      <c r="A3206" s="107"/>
      <c r="B3206" s="107"/>
    </row>
    <row r="3207" spans="1:2">
      <c r="A3207" s="107"/>
      <c r="B3207" s="107"/>
    </row>
    <row r="3208" spans="1:2">
      <c r="A3208" s="107"/>
      <c r="B3208" s="107"/>
    </row>
    <row r="3209" spans="1:2">
      <c r="A3209" s="107"/>
      <c r="B3209" s="107"/>
    </row>
    <row r="3210" spans="1:2">
      <c r="A3210" s="107"/>
      <c r="B3210" s="107"/>
    </row>
    <row r="3211" spans="1:2">
      <c r="A3211" s="107"/>
      <c r="B3211" s="107"/>
    </row>
    <row r="3212" spans="1:2">
      <c r="A3212" s="107"/>
      <c r="B3212" s="107"/>
    </row>
    <row r="3213" spans="1:2">
      <c r="A3213" s="107"/>
      <c r="B3213" s="107"/>
    </row>
    <row r="3214" spans="1:2">
      <c r="A3214" s="107"/>
      <c r="B3214" s="107"/>
    </row>
    <row r="3215" spans="1:2">
      <c r="A3215" s="107"/>
      <c r="B3215" s="107"/>
    </row>
    <row r="3216" spans="1:2">
      <c r="A3216" s="107"/>
      <c r="B3216" s="107"/>
    </row>
    <row r="3217" spans="1:2">
      <c r="A3217" s="107"/>
      <c r="B3217" s="107"/>
    </row>
    <row r="3218" spans="1:2">
      <c r="A3218" s="107"/>
      <c r="B3218" s="107"/>
    </row>
    <row r="3219" spans="1:2">
      <c r="A3219" s="107"/>
      <c r="B3219" s="107"/>
    </row>
    <row r="3220" spans="1:2">
      <c r="A3220" s="107"/>
      <c r="B3220" s="107"/>
    </row>
    <row r="3221" spans="1:2">
      <c r="A3221" s="107"/>
      <c r="B3221" s="107"/>
    </row>
    <row r="3222" spans="1:2">
      <c r="A3222" s="107"/>
      <c r="B3222" s="107"/>
    </row>
    <row r="3223" spans="1:2">
      <c r="A3223" s="107"/>
      <c r="B3223" s="107"/>
    </row>
    <row r="3224" spans="1:2">
      <c r="A3224" s="107"/>
      <c r="B3224" s="107"/>
    </row>
    <row r="3225" spans="1:2">
      <c r="A3225" s="107"/>
      <c r="B3225" s="107"/>
    </row>
    <row r="3226" spans="1:2">
      <c r="A3226" s="107"/>
      <c r="B3226" s="107"/>
    </row>
    <row r="3227" spans="1:2">
      <c r="A3227" s="107"/>
      <c r="B3227" s="107"/>
    </row>
    <row r="3228" spans="1:2">
      <c r="A3228" s="107"/>
      <c r="B3228" s="107"/>
    </row>
    <row r="3229" spans="1:2">
      <c r="A3229" s="107"/>
      <c r="B3229" s="107"/>
    </row>
    <row r="3230" spans="1:2">
      <c r="A3230" s="107"/>
      <c r="B3230" s="107"/>
    </row>
    <row r="3231" spans="1:2">
      <c r="A3231" s="107"/>
      <c r="B3231" s="107"/>
    </row>
    <row r="3232" spans="1:2">
      <c r="A3232" s="107"/>
      <c r="B3232" s="107"/>
    </row>
    <row r="3233" spans="1:2">
      <c r="A3233" s="107"/>
      <c r="B3233" s="107"/>
    </row>
    <row r="3234" spans="1:2">
      <c r="A3234" s="107"/>
      <c r="B3234" s="107"/>
    </row>
    <row r="3235" spans="1:2">
      <c r="A3235" s="107"/>
      <c r="B3235" s="107"/>
    </row>
    <row r="3236" spans="1:2">
      <c r="A3236" s="107"/>
      <c r="B3236" s="107"/>
    </row>
    <row r="3237" spans="1:2">
      <c r="A3237" s="107"/>
      <c r="B3237" s="107"/>
    </row>
    <row r="3238" spans="1:2">
      <c r="A3238" s="107"/>
      <c r="B3238" s="107"/>
    </row>
    <row r="3239" spans="1:2">
      <c r="A3239" s="107"/>
      <c r="B3239" s="107"/>
    </row>
    <row r="3240" spans="1:2">
      <c r="A3240" s="107"/>
      <c r="B3240" s="107"/>
    </row>
    <row r="3241" spans="1:2">
      <c r="A3241" s="107"/>
      <c r="B3241" s="107"/>
    </row>
    <row r="3242" spans="1:2">
      <c r="A3242" s="107"/>
      <c r="B3242" s="107"/>
    </row>
    <row r="3243" spans="1:2">
      <c r="A3243" s="107"/>
      <c r="B3243" s="107"/>
    </row>
    <row r="3244" spans="1:2">
      <c r="A3244" s="107"/>
      <c r="B3244" s="107"/>
    </row>
    <row r="3245" spans="1:2">
      <c r="A3245" s="107"/>
      <c r="B3245" s="107"/>
    </row>
    <row r="3246" spans="1:2">
      <c r="A3246" s="107"/>
      <c r="B3246" s="107"/>
    </row>
    <row r="3247" spans="1:2">
      <c r="A3247" s="107"/>
      <c r="B3247" s="107"/>
    </row>
    <row r="3248" spans="1:2">
      <c r="A3248" s="107"/>
      <c r="B3248" s="107"/>
    </row>
    <row r="3249" spans="1:2">
      <c r="A3249" s="107"/>
      <c r="B3249" s="107"/>
    </row>
    <row r="3250" spans="1:2">
      <c r="A3250" s="107"/>
      <c r="B3250" s="107"/>
    </row>
    <row r="3251" spans="1:2">
      <c r="A3251" s="107"/>
      <c r="B3251" s="107"/>
    </row>
    <row r="3252" spans="1:2">
      <c r="A3252" s="107"/>
      <c r="B3252" s="107"/>
    </row>
    <row r="3253" spans="1:2">
      <c r="A3253" s="107"/>
      <c r="B3253" s="107"/>
    </row>
    <row r="3254" spans="1:2">
      <c r="A3254" s="107"/>
      <c r="B3254" s="107"/>
    </row>
    <row r="3255" spans="1:2">
      <c r="A3255" s="107"/>
      <c r="B3255" s="107"/>
    </row>
    <row r="3256" spans="1:2">
      <c r="A3256" s="107"/>
      <c r="B3256" s="107"/>
    </row>
    <row r="3257" spans="1:2">
      <c r="A3257" s="107"/>
      <c r="B3257" s="107"/>
    </row>
    <row r="3258" spans="1:2">
      <c r="A3258" s="107"/>
      <c r="B3258" s="107"/>
    </row>
    <row r="3259" spans="1:2">
      <c r="A3259" s="107"/>
      <c r="B3259" s="107"/>
    </row>
    <row r="3260" spans="1:2">
      <c r="A3260" s="107"/>
      <c r="B3260" s="107"/>
    </row>
    <row r="3261" spans="1:2">
      <c r="A3261" s="107"/>
      <c r="B3261" s="107"/>
    </row>
    <row r="3262" spans="1:2">
      <c r="A3262" s="107"/>
      <c r="B3262" s="107"/>
    </row>
    <row r="3263" spans="1:2">
      <c r="A3263" s="107"/>
      <c r="B3263" s="107"/>
    </row>
    <row r="3264" spans="1:2">
      <c r="A3264" s="107"/>
      <c r="B3264" s="107"/>
    </row>
    <row r="3265" spans="1:2">
      <c r="A3265" s="107"/>
      <c r="B3265" s="107"/>
    </row>
    <row r="3266" spans="1:2">
      <c r="A3266" s="107"/>
      <c r="B3266" s="107"/>
    </row>
    <row r="3267" spans="1:2">
      <c r="A3267" s="107"/>
      <c r="B3267" s="107"/>
    </row>
    <row r="3268" spans="1:2">
      <c r="A3268" s="107"/>
      <c r="B3268" s="107"/>
    </row>
    <row r="3269" spans="1:2">
      <c r="A3269" s="107"/>
      <c r="B3269" s="107"/>
    </row>
    <row r="3270" spans="1:2">
      <c r="A3270" s="107"/>
      <c r="B3270" s="107"/>
    </row>
    <row r="3271" spans="1:2">
      <c r="A3271" s="107"/>
      <c r="B3271" s="107"/>
    </row>
    <row r="3272" spans="1:2">
      <c r="A3272" s="107"/>
      <c r="B3272" s="107"/>
    </row>
    <row r="3273" spans="1:2">
      <c r="A3273" s="107"/>
      <c r="B3273" s="107"/>
    </row>
    <row r="3274" spans="1:2">
      <c r="A3274" s="107"/>
      <c r="B3274" s="107"/>
    </row>
    <row r="3275" spans="1:2">
      <c r="A3275" s="107"/>
      <c r="B3275" s="107"/>
    </row>
    <row r="3276" spans="1:2">
      <c r="A3276" s="107"/>
      <c r="B3276" s="107"/>
    </row>
    <row r="3277" spans="1:2">
      <c r="A3277" s="107"/>
      <c r="B3277" s="107"/>
    </row>
    <row r="3278" spans="1:2">
      <c r="A3278" s="107"/>
      <c r="B3278" s="107"/>
    </row>
    <row r="3279" spans="1:2">
      <c r="A3279" s="107"/>
      <c r="B3279" s="107"/>
    </row>
    <row r="3280" spans="1:2">
      <c r="A3280" s="107"/>
      <c r="B3280" s="107"/>
    </row>
    <row r="3281" spans="1:2">
      <c r="A3281" s="107"/>
      <c r="B3281" s="107"/>
    </row>
    <row r="3282" spans="1:2">
      <c r="A3282" s="107"/>
      <c r="B3282" s="107"/>
    </row>
    <row r="3283" spans="1:2">
      <c r="A3283" s="107"/>
      <c r="B3283" s="107"/>
    </row>
    <row r="3284" spans="1:2">
      <c r="A3284" s="107"/>
      <c r="B3284" s="107"/>
    </row>
    <row r="3285" spans="1:2">
      <c r="A3285" s="107"/>
      <c r="B3285" s="107"/>
    </row>
    <row r="3286" spans="1:2">
      <c r="A3286" s="107"/>
      <c r="B3286" s="107"/>
    </row>
    <row r="3287" spans="1:2">
      <c r="A3287" s="107"/>
      <c r="B3287" s="107"/>
    </row>
    <row r="3288" spans="1:2">
      <c r="A3288" s="107"/>
      <c r="B3288" s="107"/>
    </row>
    <row r="3289" spans="1:2">
      <c r="A3289" s="107"/>
      <c r="B3289" s="107"/>
    </row>
    <row r="3290" spans="1:2">
      <c r="A3290" s="107"/>
      <c r="B3290" s="107"/>
    </row>
    <row r="3291" spans="1:2">
      <c r="A3291" s="107"/>
      <c r="B3291" s="107"/>
    </row>
    <row r="3292" spans="1:2">
      <c r="A3292" s="107"/>
      <c r="B3292" s="107"/>
    </row>
    <row r="3293" spans="1:2">
      <c r="A3293" s="107"/>
      <c r="B3293" s="107"/>
    </row>
    <row r="3294" spans="1:2">
      <c r="A3294" s="107"/>
      <c r="B3294" s="107"/>
    </row>
    <row r="3295" spans="1:2">
      <c r="A3295" s="107"/>
      <c r="B3295" s="107"/>
    </row>
    <row r="3296" spans="1:2">
      <c r="A3296" s="107"/>
      <c r="B3296" s="107"/>
    </row>
    <row r="3297" spans="1:2">
      <c r="A3297" s="107"/>
      <c r="B3297" s="107"/>
    </row>
    <row r="3298" spans="1:2">
      <c r="A3298" s="107"/>
      <c r="B3298" s="107"/>
    </row>
    <row r="3299" spans="1:2">
      <c r="A3299" s="107"/>
      <c r="B3299" s="107"/>
    </row>
    <row r="3300" spans="1:2">
      <c r="A3300" s="107"/>
      <c r="B3300" s="107"/>
    </row>
    <row r="3301" spans="1:2">
      <c r="A3301" s="107"/>
      <c r="B3301" s="107"/>
    </row>
    <row r="3302" spans="1:2">
      <c r="A3302" s="107"/>
      <c r="B3302" s="107"/>
    </row>
    <row r="3303" spans="1:2">
      <c r="A3303" s="107"/>
      <c r="B3303" s="107"/>
    </row>
    <row r="3304" spans="1:2">
      <c r="A3304" s="107"/>
      <c r="B3304" s="107"/>
    </row>
    <row r="3305" spans="1:2">
      <c r="A3305" s="107"/>
      <c r="B3305" s="107"/>
    </row>
    <row r="3306" spans="1:2">
      <c r="A3306" s="107"/>
      <c r="B3306" s="107"/>
    </row>
    <row r="3307" spans="1:2">
      <c r="A3307" s="107"/>
      <c r="B3307" s="107"/>
    </row>
    <row r="3308" spans="1:2">
      <c r="A3308" s="107"/>
      <c r="B3308" s="107"/>
    </row>
    <row r="3309" spans="1:2">
      <c r="A3309" s="107"/>
      <c r="B3309" s="107"/>
    </row>
    <row r="3310" spans="1:2">
      <c r="A3310" s="107"/>
      <c r="B3310" s="107"/>
    </row>
    <row r="3311" spans="1:2">
      <c r="A3311" s="107"/>
      <c r="B3311" s="107"/>
    </row>
    <row r="3312" spans="1:2">
      <c r="A3312" s="107"/>
      <c r="B3312" s="107"/>
    </row>
    <row r="3313" spans="1:2">
      <c r="A3313" s="107"/>
      <c r="B3313" s="107"/>
    </row>
    <row r="3314" spans="1:2">
      <c r="A3314" s="107"/>
      <c r="B3314" s="107"/>
    </row>
    <row r="3315" spans="1:2">
      <c r="A3315" s="107"/>
      <c r="B3315" s="107"/>
    </row>
    <row r="3316" spans="1:2">
      <c r="A3316" s="107"/>
      <c r="B3316" s="107"/>
    </row>
    <row r="3317" spans="1:2">
      <c r="A3317" s="107"/>
      <c r="B3317" s="107"/>
    </row>
    <row r="3318" spans="1:2">
      <c r="A3318" s="107"/>
      <c r="B3318" s="107"/>
    </row>
    <row r="3319" spans="1:2">
      <c r="A3319" s="107"/>
      <c r="B3319" s="107"/>
    </row>
    <row r="3320" spans="1:2">
      <c r="A3320" s="107"/>
      <c r="B3320" s="107"/>
    </row>
    <row r="3321" spans="1:2">
      <c r="A3321" s="107"/>
      <c r="B3321" s="107"/>
    </row>
    <row r="3322" spans="1:2">
      <c r="A3322" s="107"/>
      <c r="B3322" s="107"/>
    </row>
    <row r="3323" spans="1:2">
      <c r="A3323" s="107"/>
      <c r="B3323" s="107"/>
    </row>
    <row r="3324" spans="1:2">
      <c r="A3324" s="107"/>
      <c r="B3324" s="107"/>
    </row>
    <row r="3325" spans="1:2">
      <c r="A3325" s="107"/>
      <c r="B3325" s="107"/>
    </row>
    <row r="3326" spans="1:2">
      <c r="A3326" s="107"/>
      <c r="B3326" s="107"/>
    </row>
    <row r="3327" spans="1:2">
      <c r="A3327" s="107"/>
      <c r="B3327" s="107"/>
    </row>
    <row r="3328" spans="1:2">
      <c r="A3328" s="107"/>
      <c r="B3328" s="107"/>
    </row>
    <row r="3329" spans="1:2">
      <c r="A3329" s="107"/>
      <c r="B3329" s="107"/>
    </row>
    <row r="3330" spans="1:2">
      <c r="A3330" s="107"/>
      <c r="B3330" s="107"/>
    </row>
    <row r="3331" spans="1:2">
      <c r="A3331" s="107"/>
      <c r="B3331" s="107"/>
    </row>
    <row r="3332" spans="1:2">
      <c r="A3332" s="107"/>
      <c r="B3332" s="107"/>
    </row>
    <row r="3333" spans="1:2">
      <c r="A3333" s="107"/>
      <c r="B3333" s="107"/>
    </row>
    <row r="3334" spans="1:2">
      <c r="A3334" s="107"/>
      <c r="B3334" s="107"/>
    </row>
    <row r="3335" spans="1:2">
      <c r="A3335" s="107"/>
      <c r="B3335" s="107"/>
    </row>
    <row r="3336" spans="1:2">
      <c r="A3336" s="107"/>
      <c r="B3336" s="107"/>
    </row>
    <row r="3337" spans="1:2">
      <c r="A3337" s="107"/>
      <c r="B3337" s="107"/>
    </row>
    <row r="3338" spans="1:2">
      <c r="A3338" s="107"/>
      <c r="B3338" s="107"/>
    </row>
    <row r="3339" spans="1:2">
      <c r="A3339" s="107"/>
      <c r="B3339" s="107"/>
    </row>
    <row r="3340" spans="1:2">
      <c r="A3340" s="107"/>
      <c r="B3340" s="107"/>
    </row>
    <row r="3341" spans="1:2">
      <c r="A3341" s="107"/>
      <c r="B3341" s="107"/>
    </row>
    <row r="3342" spans="1:2">
      <c r="A3342" s="107"/>
      <c r="B3342" s="107"/>
    </row>
    <row r="3343" spans="1:2">
      <c r="A3343" s="107"/>
      <c r="B3343" s="107"/>
    </row>
    <row r="3344" spans="1:2">
      <c r="A3344" s="107"/>
      <c r="B3344" s="107"/>
    </row>
    <row r="3345" spans="1:2">
      <c r="A3345" s="107"/>
      <c r="B3345" s="107"/>
    </row>
    <row r="3346" spans="1:2">
      <c r="A3346" s="107"/>
      <c r="B3346" s="107"/>
    </row>
    <row r="3347" spans="1:2">
      <c r="A3347" s="107"/>
      <c r="B3347" s="107"/>
    </row>
    <row r="3348" spans="1:2">
      <c r="A3348" s="107"/>
      <c r="B3348" s="107"/>
    </row>
    <row r="3349" spans="1:2">
      <c r="A3349" s="107"/>
      <c r="B3349" s="107"/>
    </row>
    <row r="3350" spans="1:2">
      <c r="A3350" s="107"/>
      <c r="B3350" s="107"/>
    </row>
    <row r="3351" spans="1:2">
      <c r="A3351" s="107"/>
      <c r="B3351" s="107"/>
    </row>
    <row r="3352" spans="1:2">
      <c r="A3352" s="107"/>
      <c r="B3352" s="107"/>
    </row>
    <row r="3353" spans="1:2">
      <c r="A3353" s="107"/>
      <c r="B3353" s="107"/>
    </row>
    <row r="3354" spans="1:2">
      <c r="A3354" s="107"/>
      <c r="B3354" s="107"/>
    </row>
    <row r="3355" spans="1:2">
      <c r="A3355" s="107"/>
      <c r="B3355" s="107"/>
    </row>
    <row r="3356" spans="1:2">
      <c r="A3356" s="107"/>
      <c r="B3356" s="107"/>
    </row>
    <row r="3357" spans="1:2">
      <c r="A3357" s="107"/>
      <c r="B3357" s="107"/>
    </row>
    <row r="3358" spans="1:2">
      <c r="A3358" s="107"/>
      <c r="B3358" s="107"/>
    </row>
    <row r="3359" spans="1:2">
      <c r="A3359" s="107"/>
      <c r="B3359" s="107"/>
    </row>
    <row r="3360" spans="1:2">
      <c r="A3360" s="107"/>
      <c r="B3360" s="107"/>
    </row>
    <row r="3361" spans="1:2">
      <c r="A3361" s="107"/>
      <c r="B3361" s="107"/>
    </row>
    <row r="3362" spans="1:2">
      <c r="A3362" s="107"/>
      <c r="B3362" s="107"/>
    </row>
    <row r="3363" spans="1:2">
      <c r="A3363" s="107"/>
      <c r="B3363" s="107"/>
    </row>
    <row r="3364" spans="1:2">
      <c r="A3364" s="107"/>
      <c r="B3364" s="107"/>
    </row>
    <row r="3365" spans="1:2">
      <c r="A3365" s="107"/>
      <c r="B3365" s="107"/>
    </row>
    <row r="3366" spans="1:2">
      <c r="A3366" s="107"/>
      <c r="B3366" s="107"/>
    </row>
    <row r="3367" spans="1:2">
      <c r="A3367" s="107"/>
      <c r="B3367" s="107"/>
    </row>
    <row r="3368" spans="1:2">
      <c r="A3368" s="107"/>
      <c r="B3368" s="107"/>
    </row>
    <row r="3369" spans="1:2">
      <c r="A3369" s="107"/>
      <c r="B3369" s="107"/>
    </row>
    <row r="3370" spans="1:2">
      <c r="A3370" s="107"/>
      <c r="B3370" s="107"/>
    </row>
    <row r="3371" spans="1:2">
      <c r="A3371" s="107"/>
      <c r="B3371" s="107"/>
    </row>
    <row r="3372" spans="1:2">
      <c r="A3372" s="107"/>
      <c r="B3372" s="107"/>
    </row>
    <row r="3373" spans="1:2">
      <c r="A3373" s="107"/>
      <c r="B3373" s="107"/>
    </row>
    <row r="3374" spans="1:2">
      <c r="A3374" s="107"/>
      <c r="B3374" s="107"/>
    </row>
    <row r="3375" spans="1:2">
      <c r="A3375" s="107"/>
      <c r="B3375" s="107"/>
    </row>
    <row r="3376" spans="1:2">
      <c r="A3376" s="107"/>
      <c r="B3376" s="107"/>
    </row>
    <row r="3377" spans="1:2">
      <c r="A3377" s="107"/>
      <c r="B3377" s="107"/>
    </row>
    <row r="3378" spans="1:2">
      <c r="A3378" s="107"/>
      <c r="B3378" s="107"/>
    </row>
    <row r="3379" spans="1:2">
      <c r="A3379" s="107"/>
      <c r="B3379" s="107"/>
    </row>
    <row r="3380" spans="1:2">
      <c r="A3380" s="107"/>
      <c r="B3380" s="107"/>
    </row>
    <row r="3381" spans="1:2">
      <c r="A3381" s="107"/>
      <c r="B3381" s="107"/>
    </row>
    <row r="3382" spans="1:2">
      <c r="A3382" s="107"/>
      <c r="B3382" s="107"/>
    </row>
    <row r="3383" spans="1:2">
      <c r="A3383" s="107"/>
      <c r="B3383" s="107"/>
    </row>
    <row r="3384" spans="1:2">
      <c r="A3384" s="107"/>
      <c r="B3384" s="107"/>
    </row>
    <row r="3385" spans="1:2">
      <c r="A3385" s="107"/>
      <c r="B3385" s="107"/>
    </row>
    <row r="3386" spans="1:2">
      <c r="A3386" s="107"/>
      <c r="B3386" s="107"/>
    </row>
    <row r="3387" spans="1:2">
      <c r="A3387" s="107"/>
      <c r="B3387" s="107"/>
    </row>
    <row r="3388" spans="1:2">
      <c r="A3388" s="107"/>
      <c r="B3388" s="107"/>
    </row>
    <row r="3389" spans="1:2">
      <c r="A3389" s="107"/>
      <c r="B3389" s="107"/>
    </row>
    <row r="3390" spans="1:2">
      <c r="A3390" s="107"/>
      <c r="B3390" s="107"/>
    </row>
    <row r="3391" spans="1:2">
      <c r="A3391" s="107"/>
      <c r="B3391" s="107"/>
    </row>
    <row r="3392" spans="1:2">
      <c r="A3392" s="107"/>
      <c r="B3392" s="107"/>
    </row>
    <row r="3393" spans="1:2">
      <c r="A3393" s="107"/>
      <c r="B3393" s="107"/>
    </row>
    <row r="3394" spans="1:2">
      <c r="A3394" s="107"/>
      <c r="B3394" s="107"/>
    </row>
    <row r="3395" spans="1:2">
      <c r="A3395" s="107"/>
      <c r="B3395" s="107"/>
    </row>
    <row r="3396" spans="1:2">
      <c r="A3396" s="107"/>
      <c r="B3396" s="107"/>
    </row>
    <row r="3397" spans="1:2">
      <c r="A3397" s="107"/>
      <c r="B3397" s="107"/>
    </row>
    <row r="3398" spans="1:2">
      <c r="A3398" s="107"/>
      <c r="B3398" s="107"/>
    </row>
    <row r="3399" spans="1:2">
      <c r="A3399" s="107"/>
      <c r="B3399" s="107"/>
    </row>
    <row r="3400" spans="1:2">
      <c r="A3400" s="107"/>
      <c r="B3400" s="107"/>
    </row>
    <row r="3401" spans="1:2">
      <c r="A3401" s="107"/>
      <c r="B3401" s="107"/>
    </row>
    <row r="3402" spans="1:2">
      <c r="A3402" s="107"/>
      <c r="B3402" s="107"/>
    </row>
    <row r="3403" spans="1:2">
      <c r="A3403" s="107"/>
      <c r="B3403" s="107"/>
    </row>
    <row r="3404" spans="1:2">
      <c r="A3404" s="107"/>
      <c r="B3404" s="107"/>
    </row>
    <row r="3405" spans="1:2">
      <c r="A3405" s="107"/>
      <c r="B3405" s="107"/>
    </row>
    <row r="3406" spans="1:2">
      <c r="A3406" s="107"/>
      <c r="B3406" s="107"/>
    </row>
    <row r="3407" spans="1:2">
      <c r="A3407" s="107"/>
      <c r="B3407" s="107"/>
    </row>
    <row r="3408" spans="1:2">
      <c r="A3408" s="107"/>
      <c r="B3408" s="107"/>
    </row>
    <row r="3409" spans="1:2">
      <c r="A3409" s="107"/>
      <c r="B3409" s="107"/>
    </row>
    <row r="3410" spans="1:2">
      <c r="A3410" s="107"/>
      <c r="B3410" s="107"/>
    </row>
    <row r="3411" spans="1:2">
      <c r="A3411" s="107"/>
      <c r="B3411" s="107"/>
    </row>
    <row r="3412" spans="1:2">
      <c r="A3412" s="107"/>
      <c r="B3412" s="107"/>
    </row>
    <row r="3413" spans="1:2">
      <c r="A3413" s="107"/>
      <c r="B3413" s="107"/>
    </row>
    <row r="3414" spans="1:2">
      <c r="A3414" s="107"/>
      <c r="B3414" s="107"/>
    </row>
    <row r="3415" spans="1:2">
      <c r="A3415" s="107"/>
      <c r="B3415" s="107"/>
    </row>
    <row r="3416" spans="1:2">
      <c r="A3416" s="107"/>
      <c r="B3416" s="107"/>
    </row>
    <row r="3417" spans="1:2">
      <c r="A3417" s="107"/>
      <c r="B3417" s="107"/>
    </row>
    <row r="3418" spans="1:2">
      <c r="A3418" s="107"/>
      <c r="B3418" s="107"/>
    </row>
    <row r="3419" spans="1:2">
      <c r="A3419" s="107"/>
      <c r="B3419" s="107"/>
    </row>
    <row r="3420" spans="1:2">
      <c r="A3420" s="107"/>
      <c r="B3420" s="107"/>
    </row>
    <row r="3421" spans="1:2">
      <c r="A3421" s="107"/>
      <c r="B3421" s="107"/>
    </row>
    <row r="3422" spans="1:2">
      <c r="A3422" s="107"/>
      <c r="B3422" s="107"/>
    </row>
    <row r="3423" spans="1:2">
      <c r="A3423" s="107"/>
      <c r="B3423" s="107"/>
    </row>
    <row r="3424" spans="1:2">
      <c r="A3424" s="107"/>
      <c r="B3424" s="107"/>
    </row>
    <row r="3425" spans="1:2">
      <c r="A3425" s="107"/>
      <c r="B3425" s="107"/>
    </row>
    <row r="3426" spans="1:2">
      <c r="A3426" s="107"/>
      <c r="B3426" s="107"/>
    </row>
    <row r="3427" spans="1:2">
      <c r="A3427" s="107"/>
      <c r="B3427" s="107"/>
    </row>
    <row r="3428" spans="1:2">
      <c r="A3428" s="107"/>
      <c r="B3428" s="107"/>
    </row>
    <row r="3429" spans="1:2">
      <c r="A3429" s="107"/>
      <c r="B3429" s="107"/>
    </row>
    <row r="3430" spans="1:2">
      <c r="A3430" s="107"/>
      <c r="B3430" s="107"/>
    </row>
    <row r="3431" spans="1:2">
      <c r="A3431" s="107"/>
      <c r="B3431" s="107"/>
    </row>
    <row r="3432" spans="1:2">
      <c r="A3432" s="107"/>
      <c r="B3432" s="107"/>
    </row>
    <row r="3433" spans="1:2">
      <c r="A3433" s="107"/>
      <c r="B3433" s="107"/>
    </row>
    <row r="3434" spans="1:2">
      <c r="A3434" s="107"/>
      <c r="B3434" s="107"/>
    </row>
    <row r="3435" spans="1:2">
      <c r="A3435" s="107"/>
      <c r="B3435" s="107"/>
    </row>
    <row r="3436" spans="1:2">
      <c r="A3436" s="107"/>
      <c r="B3436" s="107"/>
    </row>
    <row r="3437" spans="1:2">
      <c r="A3437" s="107"/>
      <c r="B3437" s="107"/>
    </row>
    <row r="3438" spans="1:2">
      <c r="A3438" s="107"/>
      <c r="B3438" s="107"/>
    </row>
    <row r="3439" spans="1:2">
      <c r="A3439" s="107"/>
      <c r="B3439" s="107"/>
    </row>
    <row r="3440" spans="1:2">
      <c r="A3440" s="107"/>
      <c r="B3440" s="107"/>
    </row>
    <row r="3441" spans="1:2">
      <c r="A3441" s="107"/>
      <c r="B3441" s="107"/>
    </row>
    <row r="3442" spans="1:2">
      <c r="A3442" s="107"/>
      <c r="B3442" s="107"/>
    </row>
    <row r="3443" spans="1:2">
      <c r="A3443" s="107"/>
      <c r="B3443" s="107"/>
    </row>
    <row r="3444" spans="1:2">
      <c r="A3444" s="107"/>
      <c r="B3444" s="107"/>
    </row>
    <row r="3445" spans="1:2">
      <c r="A3445" s="107"/>
      <c r="B3445" s="107"/>
    </row>
    <row r="3446" spans="1:2">
      <c r="A3446" s="107"/>
      <c r="B3446" s="107"/>
    </row>
    <row r="3447" spans="1:2">
      <c r="A3447" s="107"/>
      <c r="B3447" s="107"/>
    </row>
    <row r="3448" spans="1:2">
      <c r="A3448" s="107"/>
      <c r="B3448" s="107"/>
    </row>
    <row r="3449" spans="1:2">
      <c r="A3449" s="107"/>
      <c r="B3449" s="107"/>
    </row>
    <row r="3450" spans="1:2">
      <c r="A3450" s="107"/>
      <c r="B3450" s="107"/>
    </row>
    <row r="3451" spans="1:2">
      <c r="A3451" s="107"/>
      <c r="B3451" s="107"/>
    </row>
    <row r="3452" spans="1:2">
      <c r="A3452" s="107"/>
      <c r="B3452" s="107"/>
    </row>
    <row r="3453" spans="1:2">
      <c r="A3453" s="107"/>
      <c r="B3453" s="107"/>
    </row>
    <row r="3454" spans="1:2">
      <c r="A3454" s="107"/>
      <c r="B3454" s="107"/>
    </row>
    <row r="3455" spans="1:2">
      <c r="A3455" s="107"/>
      <c r="B3455" s="107"/>
    </row>
    <row r="3456" spans="1:2">
      <c r="A3456" s="107"/>
      <c r="B3456" s="107"/>
    </row>
    <row r="3457" spans="1:2">
      <c r="A3457" s="107"/>
      <c r="B3457" s="107"/>
    </row>
    <row r="3458" spans="1:2">
      <c r="A3458" s="107"/>
      <c r="B3458" s="107"/>
    </row>
    <row r="3459" spans="1:2">
      <c r="A3459" s="107"/>
      <c r="B3459" s="107"/>
    </row>
    <row r="3460" spans="1:2">
      <c r="A3460" s="107"/>
      <c r="B3460" s="107"/>
    </row>
    <row r="3461" spans="1:2">
      <c r="A3461" s="107"/>
      <c r="B3461" s="107"/>
    </row>
    <row r="3462" spans="1:2">
      <c r="A3462" s="107"/>
      <c r="B3462" s="107"/>
    </row>
    <row r="3463" spans="1:2">
      <c r="A3463" s="107"/>
      <c r="B3463" s="107"/>
    </row>
    <row r="3464" spans="1:2">
      <c r="A3464" s="107"/>
      <c r="B3464" s="107"/>
    </row>
    <row r="3465" spans="1:2">
      <c r="A3465" s="107"/>
      <c r="B3465" s="107"/>
    </row>
    <row r="3466" spans="1:2">
      <c r="A3466" s="107"/>
      <c r="B3466" s="107"/>
    </row>
    <row r="3467" spans="1:2">
      <c r="A3467" s="107"/>
      <c r="B3467" s="107"/>
    </row>
    <row r="3468" spans="1:2">
      <c r="A3468" s="107"/>
      <c r="B3468" s="107"/>
    </row>
    <row r="3469" spans="1:2">
      <c r="A3469" s="107"/>
      <c r="B3469" s="107"/>
    </row>
    <row r="3470" spans="1:2">
      <c r="A3470" s="107"/>
      <c r="B3470" s="107"/>
    </row>
    <row r="3471" spans="1:2">
      <c r="A3471" s="107"/>
      <c r="B3471" s="107"/>
    </row>
    <row r="3472" spans="1:2">
      <c r="A3472" s="107"/>
      <c r="B3472" s="107"/>
    </row>
    <row r="3473" spans="1:2">
      <c r="A3473" s="107"/>
      <c r="B3473" s="107"/>
    </row>
    <row r="3474" spans="1:2">
      <c r="A3474" s="107"/>
      <c r="B3474" s="107"/>
    </row>
    <row r="3475" spans="1:2">
      <c r="A3475" s="107"/>
      <c r="B3475" s="107"/>
    </row>
    <row r="3476" spans="1:2">
      <c r="A3476" s="107"/>
      <c r="B3476" s="107"/>
    </row>
    <row r="3477" spans="1:2">
      <c r="A3477" s="107"/>
      <c r="B3477" s="107"/>
    </row>
    <row r="3478" spans="1:2">
      <c r="A3478" s="107"/>
      <c r="B3478" s="107"/>
    </row>
    <row r="3479" spans="1:2">
      <c r="A3479" s="107"/>
      <c r="B3479" s="107"/>
    </row>
    <row r="3480" spans="1:2">
      <c r="A3480" s="107"/>
      <c r="B3480" s="107"/>
    </row>
    <row r="3481" spans="1:2">
      <c r="A3481" s="107"/>
      <c r="B3481" s="107"/>
    </row>
    <row r="3482" spans="1:2">
      <c r="A3482" s="107"/>
      <c r="B3482" s="107"/>
    </row>
    <row r="3483" spans="1:2">
      <c r="A3483" s="107"/>
      <c r="B3483" s="107"/>
    </row>
    <row r="3484" spans="1:2">
      <c r="A3484" s="107"/>
      <c r="B3484" s="107"/>
    </row>
    <row r="3485" spans="1:2">
      <c r="A3485" s="107"/>
      <c r="B3485" s="107"/>
    </row>
    <row r="3486" spans="1:2">
      <c r="A3486" s="107"/>
      <c r="B3486" s="107"/>
    </row>
    <row r="3487" spans="1:2">
      <c r="A3487" s="107"/>
      <c r="B3487" s="107"/>
    </row>
    <row r="3488" spans="1:2">
      <c r="A3488" s="107"/>
      <c r="B3488" s="107"/>
    </row>
    <row r="3489" spans="1:2">
      <c r="A3489" s="107"/>
      <c r="B3489" s="107"/>
    </row>
    <row r="3490" spans="1:2">
      <c r="A3490" s="107"/>
      <c r="B3490" s="107"/>
    </row>
    <row r="3491" spans="1:2">
      <c r="A3491" s="107"/>
      <c r="B3491" s="107"/>
    </row>
    <row r="3492" spans="1:2">
      <c r="A3492" s="107"/>
      <c r="B3492" s="107"/>
    </row>
    <row r="3493" spans="1:2">
      <c r="A3493" s="107"/>
      <c r="B3493" s="107"/>
    </row>
    <row r="3494" spans="1:2">
      <c r="A3494" s="107"/>
      <c r="B3494" s="107"/>
    </row>
    <row r="3495" spans="1:2">
      <c r="A3495" s="107"/>
      <c r="B3495" s="107"/>
    </row>
    <row r="3496" spans="1:2">
      <c r="A3496" s="107"/>
      <c r="B3496" s="107"/>
    </row>
    <row r="3497" spans="1:2">
      <c r="A3497" s="107"/>
      <c r="B3497" s="107"/>
    </row>
    <row r="3498" spans="1:2">
      <c r="A3498" s="107"/>
      <c r="B3498" s="107"/>
    </row>
    <row r="3499" spans="1:2">
      <c r="A3499" s="107"/>
      <c r="B3499" s="107"/>
    </row>
    <row r="3500" spans="1:2">
      <c r="A3500" s="107"/>
      <c r="B3500" s="107"/>
    </row>
    <row r="3501" spans="1:2">
      <c r="A3501" s="107"/>
      <c r="B3501" s="107"/>
    </row>
    <row r="3502" spans="1:2">
      <c r="A3502" s="107"/>
      <c r="B3502" s="107"/>
    </row>
    <row r="3503" spans="1:2">
      <c r="A3503" s="107"/>
      <c r="B3503" s="107"/>
    </row>
    <row r="3504" spans="1:2">
      <c r="A3504" s="107"/>
      <c r="B3504" s="107"/>
    </row>
    <row r="3505" spans="1:2">
      <c r="A3505" s="107"/>
      <c r="B3505" s="107"/>
    </row>
    <row r="3506" spans="1:2">
      <c r="A3506" s="107"/>
      <c r="B3506" s="107"/>
    </row>
    <row r="3507" spans="1:2">
      <c r="A3507" s="107"/>
      <c r="B3507" s="107"/>
    </row>
    <row r="3508" spans="1:2">
      <c r="A3508" s="107"/>
      <c r="B3508" s="107"/>
    </row>
    <row r="3509" spans="1:2">
      <c r="A3509" s="107"/>
      <c r="B3509" s="107"/>
    </row>
    <row r="3510" spans="1:2">
      <c r="A3510" s="107"/>
      <c r="B3510" s="107"/>
    </row>
    <row r="3511" spans="1:2">
      <c r="A3511" s="107"/>
      <c r="B3511" s="107"/>
    </row>
    <row r="3512" spans="1:2">
      <c r="A3512" s="107"/>
      <c r="B3512" s="107"/>
    </row>
    <row r="3513" spans="1:2">
      <c r="A3513" s="107"/>
      <c r="B3513" s="107"/>
    </row>
    <row r="3514" spans="1:2">
      <c r="A3514" s="107"/>
      <c r="B3514" s="107"/>
    </row>
    <row r="3515" spans="1:2">
      <c r="A3515" s="107"/>
      <c r="B3515" s="107"/>
    </row>
    <row r="3516" spans="1:2">
      <c r="A3516" s="107"/>
      <c r="B3516" s="107"/>
    </row>
    <row r="3517" spans="1:2">
      <c r="A3517" s="107"/>
      <c r="B3517" s="107"/>
    </row>
    <row r="3518" spans="1:2">
      <c r="A3518" s="107"/>
      <c r="B3518" s="107"/>
    </row>
    <row r="3519" spans="1:2">
      <c r="A3519" s="107"/>
      <c r="B3519" s="107"/>
    </row>
    <row r="3520" spans="1:2">
      <c r="A3520" s="107"/>
      <c r="B3520" s="107"/>
    </row>
    <row r="3521" spans="1:2">
      <c r="A3521" s="107"/>
      <c r="B3521" s="107"/>
    </row>
    <row r="3522" spans="1:2">
      <c r="A3522" s="107"/>
      <c r="B3522" s="107"/>
    </row>
    <row r="3523" spans="1:2">
      <c r="A3523" s="107"/>
      <c r="B3523" s="107"/>
    </row>
    <row r="3524" spans="1:2">
      <c r="A3524" s="107"/>
      <c r="B3524" s="107"/>
    </row>
    <row r="3525" spans="1:2">
      <c r="A3525" s="107"/>
      <c r="B3525" s="107"/>
    </row>
    <row r="3526" spans="1:2">
      <c r="A3526" s="107"/>
      <c r="B3526" s="107"/>
    </row>
    <row r="3527" spans="1:2">
      <c r="A3527" s="107"/>
      <c r="B3527" s="107"/>
    </row>
    <row r="3528" spans="1:2">
      <c r="A3528" s="107"/>
      <c r="B3528" s="107"/>
    </row>
    <row r="3529" spans="1:2">
      <c r="A3529" s="107"/>
      <c r="B3529" s="107"/>
    </row>
    <row r="3530" spans="1:2">
      <c r="A3530" s="107"/>
      <c r="B3530" s="107"/>
    </row>
    <row r="3531" spans="1:2">
      <c r="A3531" s="107"/>
      <c r="B3531" s="107"/>
    </row>
    <row r="3532" spans="1:2">
      <c r="A3532" s="107"/>
      <c r="B3532" s="107"/>
    </row>
    <row r="3533" spans="1:2">
      <c r="A3533" s="107"/>
      <c r="B3533" s="107"/>
    </row>
    <row r="3534" spans="1:2">
      <c r="A3534" s="107"/>
      <c r="B3534" s="107"/>
    </row>
    <row r="3535" spans="1:2">
      <c r="A3535" s="107"/>
      <c r="B3535" s="107"/>
    </row>
    <row r="3536" spans="1:2">
      <c r="A3536" s="107"/>
      <c r="B3536" s="107"/>
    </row>
    <row r="3537" spans="1:2">
      <c r="A3537" s="107"/>
      <c r="B3537" s="107"/>
    </row>
    <row r="3538" spans="1:2">
      <c r="A3538" s="107"/>
      <c r="B3538" s="107"/>
    </row>
    <row r="3539" spans="1:2">
      <c r="A3539" s="107"/>
      <c r="B3539" s="107"/>
    </row>
    <row r="3540" spans="1:2">
      <c r="A3540" s="107"/>
      <c r="B3540" s="107"/>
    </row>
    <row r="3541" spans="1:2">
      <c r="A3541" s="107"/>
      <c r="B3541" s="107"/>
    </row>
    <row r="3542" spans="1:2">
      <c r="A3542" s="107"/>
      <c r="B3542" s="107"/>
    </row>
    <row r="3543" spans="1:2">
      <c r="A3543" s="107"/>
      <c r="B3543" s="107"/>
    </row>
    <row r="3544" spans="1:2">
      <c r="A3544" s="107"/>
      <c r="B3544" s="107"/>
    </row>
    <row r="3545" spans="1:2">
      <c r="A3545" s="107"/>
      <c r="B3545" s="107"/>
    </row>
    <row r="3546" spans="1:2">
      <c r="A3546" s="107"/>
      <c r="B3546" s="107"/>
    </row>
    <row r="3547" spans="1:2">
      <c r="A3547" s="107"/>
      <c r="B3547" s="107"/>
    </row>
    <row r="3548" spans="1:2">
      <c r="A3548" s="107"/>
      <c r="B3548" s="107"/>
    </row>
    <row r="3549" spans="1:2">
      <c r="A3549" s="107"/>
      <c r="B3549" s="107"/>
    </row>
    <row r="3550" spans="1:2">
      <c r="A3550" s="107"/>
      <c r="B3550" s="107"/>
    </row>
    <row r="3551" spans="1:2">
      <c r="A3551" s="107"/>
      <c r="B3551" s="107"/>
    </row>
    <row r="3552" spans="1:2">
      <c r="A3552" s="107"/>
      <c r="B3552" s="107"/>
    </row>
    <row r="3553" spans="1:2">
      <c r="A3553" s="107"/>
      <c r="B3553" s="107"/>
    </row>
    <row r="3554" spans="1:2">
      <c r="A3554" s="107"/>
      <c r="B3554" s="107"/>
    </row>
    <row r="3555" spans="1:2">
      <c r="A3555" s="107"/>
      <c r="B3555" s="107"/>
    </row>
    <row r="3556" spans="1:2">
      <c r="A3556" s="107"/>
      <c r="B3556" s="107"/>
    </row>
    <row r="3557" spans="1:2">
      <c r="A3557" s="107"/>
      <c r="B3557" s="107"/>
    </row>
    <row r="3558" spans="1:2">
      <c r="A3558" s="107"/>
      <c r="B3558" s="107"/>
    </row>
    <row r="3559" spans="1:2">
      <c r="A3559" s="107"/>
      <c r="B3559" s="107"/>
    </row>
    <row r="3560" spans="1:2">
      <c r="A3560" s="107"/>
      <c r="B3560" s="107"/>
    </row>
    <row r="3561" spans="1:2">
      <c r="A3561" s="107"/>
      <c r="B3561" s="107"/>
    </row>
    <row r="3562" spans="1:2">
      <c r="A3562" s="107"/>
      <c r="B3562" s="107"/>
    </row>
    <row r="3563" spans="1:2">
      <c r="A3563" s="107"/>
      <c r="B3563" s="107"/>
    </row>
    <row r="3564" spans="1:2">
      <c r="A3564" s="107"/>
      <c r="B3564" s="107"/>
    </row>
    <row r="3565" spans="1:2">
      <c r="A3565" s="107"/>
      <c r="B3565" s="107"/>
    </row>
    <row r="3566" spans="1:2">
      <c r="A3566" s="107"/>
      <c r="B3566" s="107"/>
    </row>
    <row r="3567" spans="1:2">
      <c r="A3567" s="107"/>
      <c r="B3567" s="107"/>
    </row>
    <row r="3568" spans="1:2">
      <c r="A3568" s="107"/>
      <c r="B3568" s="107"/>
    </row>
    <row r="3569" spans="1:2">
      <c r="A3569" s="107"/>
      <c r="B3569" s="107"/>
    </row>
    <row r="3570" spans="1:2">
      <c r="A3570" s="107"/>
      <c r="B3570" s="107"/>
    </row>
    <row r="3571" spans="1:2">
      <c r="A3571" s="107"/>
      <c r="B3571" s="107"/>
    </row>
    <row r="3572" spans="1:2">
      <c r="A3572" s="107"/>
      <c r="B3572" s="107"/>
    </row>
    <row r="3573" spans="1:2">
      <c r="A3573" s="107"/>
      <c r="B3573" s="107"/>
    </row>
    <row r="3574" spans="1:2">
      <c r="A3574" s="107"/>
      <c r="B3574" s="107"/>
    </row>
    <row r="3575" spans="1:2">
      <c r="A3575" s="107"/>
      <c r="B3575" s="107"/>
    </row>
    <row r="3576" spans="1:2">
      <c r="A3576" s="107"/>
      <c r="B3576" s="107"/>
    </row>
    <row r="3577" spans="1:2">
      <c r="A3577" s="107"/>
      <c r="B3577" s="107"/>
    </row>
    <row r="3578" spans="1:2">
      <c r="A3578" s="107"/>
      <c r="B3578" s="107"/>
    </row>
    <row r="3579" spans="1:2">
      <c r="A3579" s="107"/>
      <c r="B3579" s="107"/>
    </row>
    <row r="3580" spans="1:2">
      <c r="A3580" s="107"/>
      <c r="B3580" s="107"/>
    </row>
    <row r="3581" spans="1:2">
      <c r="A3581" s="107"/>
      <c r="B3581" s="107"/>
    </row>
    <row r="3582" spans="1:2">
      <c r="A3582" s="107"/>
      <c r="B3582" s="107"/>
    </row>
    <row r="3583" spans="1:2">
      <c r="A3583" s="107"/>
      <c r="B3583" s="107"/>
    </row>
    <row r="3584" spans="1:2">
      <c r="A3584" s="107"/>
      <c r="B3584" s="107"/>
    </row>
    <row r="3585" spans="1:2">
      <c r="A3585" s="107"/>
      <c r="B3585" s="107"/>
    </row>
    <row r="3586" spans="1:2">
      <c r="A3586" s="107"/>
      <c r="B3586" s="107"/>
    </row>
    <row r="3587" spans="1:2">
      <c r="A3587" s="107"/>
      <c r="B3587" s="107"/>
    </row>
    <row r="3588" spans="1:2">
      <c r="A3588" s="107"/>
      <c r="B3588" s="107"/>
    </row>
    <row r="3589" spans="1:2">
      <c r="A3589" s="107"/>
      <c r="B3589" s="107"/>
    </row>
    <row r="3590" spans="1:2">
      <c r="A3590" s="107"/>
      <c r="B3590" s="107"/>
    </row>
    <row r="3591" spans="1:2">
      <c r="A3591" s="107"/>
      <c r="B3591" s="107"/>
    </row>
    <row r="3592" spans="1:2">
      <c r="A3592" s="107"/>
      <c r="B3592" s="107"/>
    </row>
    <row r="3593" spans="1:2">
      <c r="A3593" s="107"/>
      <c r="B3593" s="107"/>
    </row>
    <row r="3594" spans="1:2">
      <c r="A3594" s="107"/>
      <c r="B3594" s="107"/>
    </row>
    <row r="3595" spans="1:2">
      <c r="A3595" s="107"/>
      <c r="B3595" s="107"/>
    </row>
    <row r="3596" spans="1:2">
      <c r="A3596" s="107"/>
      <c r="B3596" s="107"/>
    </row>
    <row r="3597" spans="1:2">
      <c r="A3597" s="107"/>
      <c r="B3597" s="107"/>
    </row>
    <row r="3598" spans="1:2">
      <c r="A3598" s="107"/>
      <c r="B3598" s="107"/>
    </row>
    <row r="3599" spans="1:2">
      <c r="A3599" s="107"/>
      <c r="B3599" s="107"/>
    </row>
    <row r="3600" spans="1:2">
      <c r="A3600" s="107"/>
      <c r="B3600" s="107"/>
    </row>
    <row r="3601" spans="1:2">
      <c r="A3601" s="107"/>
      <c r="B3601" s="107"/>
    </row>
    <row r="3602" spans="1:2">
      <c r="A3602" s="107"/>
      <c r="B3602" s="107"/>
    </row>
    <row r="3603" spans="1:2">
      <c r="A3603" s="107"/>
      <c r="B3603" s="107"/>
    </row>
    <row r="3604" spans="1:2">
      <c r="A3604" s="107"/>
      <c r="B3604" s="107"/>
    </row>
    <row r="3605" spans="1:2">
      <c r="A3605" s="107"/>
      <c r="B3605" s="107"/>
    </row>
    <row r="3606" spans="1:2">
      <c r="A3606" s="107"/>
      <c r="B3606" s="107"/>
    </row>
    <row r="3607" spans="1:2">
      <c r="A3607" s="107"/>
      <c r="B3607" s="107"/>
    </row>
    <row r="3608" spans="1:2">
      <c r="A3608" s="107"/>
      <c r="B3608" s="107"/>
    </row>
    <row r="3609" spans="1:2">
      <c r="A3609" s="107"/>
      <c r="B3609" s="107"/>
    </row>
    <row r="3610" spans="1:2">
      <c r="A3610" s="107"/>
      <c r="B3610" s="107"/>
    </row>
    <row r="3611" spans="1:2">
      <c r="A3611" s="107"/>
      <c r="B3611" s="107"/>
    </row>
    <row r="3612" spans="1:2">
      <c r="A3612" s="107"/>
      <c r="B3612" s="107"/>
    </row>
    <row r="3613" spans="1:2">
      <c r="A3613" s="107"/>
      <c r="B3613" s="107"/>
    </row>
    <row r="3614" spans="1:2">
      <c r="A3614" s="107"/>
      <c r="B3614" s="107"/>
    </row>
    <row r="3615" spans="1:2">
      <c r="A3615" s="107"/>
      <c r="B3615" s="107"/>
    </row>
    <row r="3616" spans="1:2">
      <c r="A3616" s="107"/>
      <c r="B3616" s="107"/>
    </row>
    <row r="3617" spans="1:2">
      <c r="A3617" s="107"/>
      <c r="B3617" s="107"/>
    </row>
    <row r="3618" spans="1:2">
      <c r="A3618" s="107"/>
      <c r="B3618" s="107"/>
    </row>
    <row r="3619" spans="1:2">
      <c r="A3619" s="107"/>
      <c r="B3619" s="107"/>
    </row>
    <row r="3620" spans="1:2">
      <c r="A3620" s="107"/>
      <c r="B3620" s="107"/>
    </row>
    <row r="3621" spans="1:2">
      <c r="A3621" s="107"/>
      <c r="B3621" s="107"/>
    </row>
    <row r="3622" spans="1:2">
      <c r="A3622" s="107"/>
      <c r="B3622" s="107"/>
    </row>
    <row r="3623" spans="1:2">
      <c r="A3623" s="107"/>
      <c r="B3623" s="107"/>
    </row>
    <row r="3624" spans="1:2">
      <c r="A3624" s="107"/>
      <c r="B3624" s="107"/>
    </row>
    <row r="3625" spans="1:2">
      <c r="A3625" s="107"/>
      <c r="B3625" s="107"/>
    </row>
    <row r="3626" spans="1:2">
      <c r="A3626" s="107"/>
      <c r="B3626" s="107"/>
    </row>
    <row r="3627" spans="1:2">
      <c r="A3627" s="107"/>
      <c r="B3627" s="107"/>
    </row>
    <row r="3628" spans="1:2">
      <c r="A3628" s="107"/>
      <c r="B3628" s="107"/>
    </row>
    <row r="3629" spans="1:2">
      <c r="A3629" s="107"/>
      <c r="B3629" s="107"/>
    </row>
    <row r="3630" spans="1:2">
      <c r="A3630" s="107"/>
      <c r="B3630" s="107"/>
    </row>
    <row r="3631" spans="1:2">
      <c r="A3631" s="107"/>
      <c r="B3631" s="107"/>
    </row>
    <row r="3632" spans="1:2">
      <c r="A3632" s="107"/>
      <c r="B3632" s="107"/>
    </row>
    <row r="3633" spans="1:2">
      <c r="A3633" s="107"/>
      <c r="B3633" s="107"/>
    </row>
    <row r="3634" spans="1:2">
      <c r="A3634" s="107"/>
      <c r="B3634" s="107"/>
    </row>
    <row r="3635" spans="1:2">
      <c r="A3635" s="107"/>
      <c r="B3635" s="107"/>
    </row>
    <row r="3636" spans="1:2">
      <c r="A3636" s="107"/>
      <c r="B3636" s="107"/>
    </row>
    <row r="3637" spans="1:2">
      <c r="A3637" s="107"/>
      <c r="B3637" s="107"/>
    </row>
    <row r="3638" spans="1:2">
      <c r="A3638" s="107"/>
      <c r="B3638" s="107"/>
    </row>
    <row r="3639" spans="1:2">
      <c r="A3639" s="107"/>
      <c r="B3639" s="107"/>
    </row>
    <row r="3640" spans="1:2">
      <c r="A3640" s="107"/>
      <c r="B3640" s="107"/>
    </row>
    <row r="3641" spans="1:2">
      <c r="A3641" s="107"/>
      <c r="B3641" s="107"/>
    </row>
    <row r="3642" spans="1:2">
      <c r="A3642" s="107"/>
      <c r="B3642" s="107"/>
    </row>
    <row r="3643" spans="1:2">
      <c r="A3643" s="107"/>
      <c r="B3643" s="107"/>
    </row>
    <row r="3644" spans="1:2">
      <c r="A3644" s="107"/>
      <c r="B3644" s="107"/>
    </row>
    <row r="3645" spans="1:2">
      <c r="A3645" s="107"/>
      <c r="B3645" s="107"/>
    </row>
    <row r="3646" spans="1:2">
      <c r="A3646" s="107"/>
      <c r="B3646" s="107"/>
    </row>
    <row r="3647" spans="1:2">
      <c r="A3647" s="107"/>
      <c r="B3647" s="107"/>
    </row>
    <row r="3648" spans="1:2">
      <c r="A3648" s="107"/>
      <c r="B3648" s="107"/>
    </row>
    <row r="3649" spans="1:2">
      <c r="A3649" s="107"/>
      <c r="B3649" s="107"/>
    </row>
    <row r="3650" spans="1:2">
      <c r="A3650" s="107"/>
      <c r="B3650" s="107"/>
    </row>
    <row r="3651" spans="1:2">
      <c r="A3651" s="107"/>
      <c r="B3651" s="107"/>
    </row>
    <row r="3652" spans="1:2">
      <c r="A3652" s="107"/>
      <c r="B3652" s="107"/>
    </row>
    <row r="3653" spans="1:2">
      <c r="A3653" s="107"/>
      <c r="B3653" s="107"/>
    </row>
    <row r="3654" spans="1:2">
      <c r="A3654" s="107"/>
      <c r="B3654" s="107"/>
    </row>
    <row r="3655" spans="1:2">
      <c r="A3655" s="107"/>
      <c r="B3655" s="107"/>
    </row>
    <row r="3656" spans="1:2">
      <c r="A3656" s="107"/>
      <c r="B3656" s="107"/>
    </row>
    <row r="3657" spans="1:2">
      <c r="A3657" s="107"/>
      <c r="B3657" s="107"/>
    </row>
    <row r="3658" spans="1:2">
      <c r="A3658" s="107"/>
      <c r="B3658" s="107"/>
    </row>
    <row r="3659" spans="1:2">
      <c r="A3659" s="107"/>
      <c r="B3659" s="107"/>
    </row>
    <row r="3660" spans="1:2">
      <c r="A3660" s="107"/>
      <c r="B3660" s="107"/>
    </row>
    <row r="3661" spans="1:2">
      <c r="A3661" s="107"/>
      <c r="B3661" s="107"/>
    </row>
    <row r="3662" spans="1:2">
      <c r="A3662" s="107"/>
      <c r="B3662" s="107"/>
    </row>
    <row r="3663" spans="1:2">
      <c r="A3663" s="107"/>
      <c r="B3663" s="107"/>
    </row>
    <row r="3664" spans="1:2">
      <c r="A3664" s="107"/>
      <c r="B3664" s="107"/>
    </row>
    <row r="3665" spans="1:2">
      <c r="A3665" s="107"/>
      <c r="B3665" s="107"/>
    </row>
    <row r="3666" spans="1:2">
      <c r="A3666" s="107"/>
      <c r="B3666" s="107"/>
    </row>
    <row r="3667" spans="1:2">
      <c r="A3667" s="107"/>
      <c r="B3667" s="107"/>
    </row>
    <row r="3668" spans="1:2">
      <c r="A3668" s="107"/>
      <c r="B3668" s="107"/>
    </row>
    <row r="3669" spans="1:2">
      <c r="A3669" s="107"/>
      <c r="B3669" s="107"/>
    </row>
    <row r="3670" spans="1:2">
      <c r="A3670" s="107"/>
      <c r="B3670" s="107"/>
    </row>
    <row r="3671" spans="1:2">
      <c r="A3671" s="107"/>
      <c r="B3671" s="107"/>
    </row>
    <row r="3672" spans="1:2">
      <c r="A3672" s="107"/>
      <c r="B3672" s="107"/>
    </row>
    <row r="3673" spans="1:2">
      <c r="A3673" s="107"/>
      <c r="B3673" s="107"/>
    </row>
    <row r="3674" spans="1:2">
      <c r="A3674" s="107"/>
      <c r="B3674" s="107"/>
    </row>
    <row r="3675" spans="1:2">
      <c r="A3675" s="107"/>
      <c r="B3675" s="107"/>
    </row>
    <row r="3676" spans="1:2">
      <c r="A3676" s="107"/>
      <c r="B3676" s="107"/>
    </row>
    <row r="3677" spans="1:2">
      <c r="A3677" s="107"/>
      <c r="B3677" s="107"/>
    </row>
    <row r="3678" spans="1:2">
      <c r="A3678" s="107"/>
      <c r="B3678" s="107"/>
    </row>
    <row r="3679" spans="1:2">
      <c r="A3679" s="107"/>
      <c r="B3679" s="107"/>
    </row>
    <row r="3680" spans="1:2">
      <c r="A3680" s="107"/>
      <c r="B3680" s="107"/>
    </row>
    <row r="3681" spans="1:2">
      <c r="A3681" s="107"/>
      <c r="B3681" s="107"/>
    </row>
    <row r="3682" spans="1:2">
      <c r="A3682" s="107"/>
      <c r="B3682" s="107"/>
    </row>
    <row r="3683" spans="1:2">
      <c r="A3683" s="107"/>
      <c r="B3683" s="107"/>
    </row>
    <row r="3684" spans="1:2">
      <c r="A3684" s="107"/>
      <c r="B3684" s="107"/>
    </row>
    <row r="3685" spans="1:2">
      <c r="A3685" s="107"/>
      <c r="B3685" s="107"/>
    </row>
    <row r="3686" spans="1:2">
      <c r="A3686" s="107"/>
      <c r="B3686" s="107"/>
    </row>
    <row r="3687" spans="1:2">
      <c r="A3687" s="107"/>
      <c r="B3687" s="107"/>
    </row>
    <row r="3688" spans="1:2">
      <c r="A3688" s="107"/>
      <c r="B3688" s="107"/>
    </row>
    <row r="3689" spans="1:2">
      <c r="A3689" s="107"/>
      <c r="B3689" s="107"/>
    </row>
    <row r="3690" spans="1:2">
      <c r="A3690" s="107"/>
      <c r="B3690" s="107"/>
    </row>
    <row r="3691" spans="1:2">
      <c r="A3691" s="107"/>
      <c r="B3691" s="107"/>
    </row>
    <row r="3692" spans="1:2">
      <c r="A3692" s="107"/>
      <c r="B3692" s="107"/>
    </row>
    <row r="3693" spans="1:2">
      <c r="A3693" s="107"/>
      <c r="B3693" s="107"/>
    </row>
    <row r="3694" spans="1:2">
      <c r="A3694" s="107"/>
      <c r="B3694" s="107"/>
    </row>
    <row r="3695" spans="1:2">
      <c r="A3695" s="107"/>
      <c r="B3695" s="107"/>
    </row>
    <row r="3696" spans="1:2">
      <c r="A3696" s="107"/>
      <c r="B3696" s="107"/>
    </row>
    <row r="3697" spans="1:2">
      <c r="A3697" s="107"/>
      <c r="B3697" s="107"/>
    </row>
    <row r="3698" spans="1:2">
      <c r="A3698" s="107"/>
      <c r="B3698" s="107"/>
    </row>
    <row r="3699" spans="1:2">
      <c r="A3699" s="107"/>
      <c r="B3699" s="107"/>
    </row>
    <row r="3700" spans="1:2">
      <c r="A3700" s="107"/>
      <c r="B3700" s="107"/>
    </row>
    <row r="3701" spans="1:2">
      <c r="A3701" s="107"/>
      <c r="B3701" s="107"/>
    </row>
    <row r="3702" spans="1:2">
      <c r="A3702" s="107"/>
      <c r="B3702" s="107"/>
    </row>
    <row r="3703" spans="1:2">
      <c r="A3703" s="107"/>
      <c r="B3703" s="107"/>
    </row>
    <row r="3704" spans="1:2">
      <c r="A3704" s="107"/>
      <c r="B3704" s="107"/>
    </row>
    <row r="3705" spans="1:2">
      <c r="A3705" s="107"/>
      <c r="B3705" s="107"/>
    </row>
    <row r="3706" spans="1:2">
      <c r="A3706" s="107"/>
      <c r="B3706" s="107"/>
    </row>
    <row r="3707" spans="1:2">
      <c r="A3707" s="107"/>
      <c r="B3707" s="107"/>
    </row>
    <row r="3708" spans="1:2">
      <c r="A3708" s="107"/>
      <c r="B3708" s="107"/>
    </row>
    <row r="3709" spans="1:2">
      <c r="A3709" s="107"/>
      <c r="B3709" s="107"/>
    </row>
    <row r="3710" spans="1:2">
      <c r="A3710" s="107"/>
      <c r="B3710" s="107"/>
    </row>
    <row r="3711" spans="1:2">
      <c r="A3711" s="107"/>
      <c r="B3711" s="107"/>
    </row>
    <row r="3712" spans="1:2">
      <c r="A3712" s="107"/>
      <c r="B3712" s="107"/>
    </row>
    <row r="3713" spans="1:2">
      <c r="A3713" s="107"/>
      <c r="B3713" s="107"/>
    </row>
    <row r="3714" spans="1:2">
      <c r="A3714" s="107"/>
      <c r="B3714" s="107"/>
    </row>
    <row r="3715" spans="1:2">
      <c r="A3715" s="107"/>
      <c r="B3715" s="107"/>
    </row>
    <row r="3716" spans="1:2">
      <c r="A3716" s="107"/>
      <c r="B3716" s="107"/>
    </row>
    <row r="3717" spans="1:2">
      <c r="A3717" s="107"/>
      <c r="B3717" s="107"/>
    </row>
    <row r="3718" spans="1:2">
      <c r="A3718" s="107"/>
      <c r="B3718" s="107"/>
    </row>
    <row r="3719" spans="1:2">
      <c r="A3719" s="107"/>
      <c r="B3719" s="107"/>
    </row>
    <row r="3720" spans="1:2">
      <c r="A3720" s="107"/>
      <c r="B3720" s="107"/>
    </row>
    <row r="3721" spans="1:2">
      <c r="A3721" s="107"/>
      <c r="B3721" s="107"/>
    </row>
    <row r="3722" spans="1:2">
      <c r="A3722" s="107"/>
      <c r="B3722" s="107"/>
    </row>
    <row r="3723" spans="1:2">
      <c r="A3723" s="107"/>
      <c r="B3723" s="107"/>
    </row>
    <row r="3724" spans="1:2">
      <c r="A3724" s="107"/>
      <c r="B3724" s="107"/>
    </row>
    <row r="3725" spans="1:2">
      <c r="A3725" s="107"/>
      <c r="B3725" s="107"/>
    </row>
    <row r="3726" spans="1:2">
      <c r="A3726" s="107"/>
      <c r="B3726" s="107"/>
    </row>
    <row r="3727" spans="1:2">
      <c r="A3727" s="107"/>
      <c r="B3727" s="107"/>
    </row>
    <row r="3728" spans="1:2">
      <c r="A3728" s="107"/>
      <c r="B3728" s="107"/>
    </row>
    <row r="3729" spans="1:2">
      <c r="A3729" s="107"/>
      <c r="B3729" s="107"/>
    </row>
    <row r="3730" spans="1:2">
      <c r="A3730" s="107"/>
      <c r="B3730" s="107"/>
    </row>
    <row r="3731" spans="1:2">
      <c r="A3731" s="107"/>
      <c r="B3731" s="107"/>
    </row>
    <row r="3732" spans="1:2">
      <c r="A3732" s="107"/>
      <c r="B3732" s="107"/>
    </row>
    <row r="3733" spans="1:2">
      <c r="A3733" s="107"/>
      <c r="B3733" s="107"/>
    </row>
    <row r="3734" spans="1:2">
      <c r="A3734" s="107"/>
      <c r="B3734" s="107"/>
    </row>
    <row r="3735" spans="1:2">
      <c r="A3735" s="107"/>
      <c r="B3735" s="107"/>
    </row>
    <row r="3736" spans="1:2">
      <c r="A3736" s="107"/>
      <c r="B3736" s="107"/>
    </row>
    <row r="3737" spans="1:2">
      <c r="A3737" s="107"/>
      <c r="B3737" s="107"/>
    </row>
    <row r="3738" spans="1:2">
      <c r="A3738" s="107"/>
      <c r="B3738" s="107"/>
    </row>
    <row r="3739" spans="1:2">
      <c r="A3739" s="107"/>
      <c r="B3739" s="107"/>
    </row>
    <row r="3740" spans="1:2">
      <c r="A3740" s="107"/>
      <c r="B3740" s="107"/>
    </row>
    <row r="3741" spans="1:2">
      <c r="A3741" s="107"/>
      <c r="B3741" s="107"/>
    </row>
    <row r="3742" spans="1:2">
      <c r="A3742" s="107"/>
      <c r="B3742" s="107"/>
    </row>
    <row r="3743" spans="1:2">
      <c r="A3743" s="107"/>
      <c r="B3743" s="107"/>
    </row>
    <row r="3744" spans="1:2">
      <c r="A3744" s="107"/>
      <c r="B3744" s="107"/>
    </row>
    <row r="3745" spans="1:2">
      <c r="A3745" s="107"/>
      <c r="B3745" s="107"/>
    </row>
    <row r="3746" spans="1:2">
      <c r="A3746" s="107"/>
      <c r="B3746" s="107"/>
    </row>
    <row r="3747" spans="1:2">
      <c r="A3747" s="107"/>
      <c r="B3747" s="107"/>
    </row>
    <row r="3748" spans="1:2">
      <c r="A3748" s="107"/>
      <c r="B3748" s="107"/>
    </row>
    <row r="3749" spans="1:2">
      <c r="A3749" s="107"/>
      <c r="B3749" s="107"/>
    </row>
    <row r="3750" spans="1:2">
      <c r="A3750" s="107"/>
      <c r="B3750" s="107"/>
    </row>
    <row r="3751" spans="1:2">
      <c r="A3751" s="107"/>
      <c r="B3751" s="107"/>
    </row>
    <row r="3752" spans="1:2">
      <c r="A3752" s="107"/>
      <c r="B3752" s="107"/>
    </row>
    <row r="3753" spans="1:2">
      <c r="A3753" s="107"/>
      <c r="B3753" s="107"/>
    </row>
    <row r="3754" spans="1:2">
      <c r="A3754" s="107"/>
      <c r="B3754" s="107"/>
    </row>
    <row r="3755" spans="1:2">
      <c r="A3755" s="107"/>
      <c r="B3755" s="107"/>
    </row>
    <row r="3756" spans="1:2">
      <c r="A3756" s="107"/>
      <c r="B3756" s="107"/>
    </row>
    <row r="3757" spans="1:2">
      <c r="A3757" s="107"/>
      <c r="B3757" s="107"/>
    </row>
    <row r="3758" spans="1:2">
      <c r="A3758" s="107"/>
      <c r="B3758" s="107"/>
    </row>
    <row r="3759" spans="1:2">
      <c r="A3759" s="107"/>
      <c r="B3759" s="107"/>
    </row>
    <row r="3760" spans="1:2">
      <c r="A3760" s="107"/>
      <c r="B3760" s="107"/>
    </row>
    <row r="3761" spans="1:2">
      <c r="A3761" s="107"/>
      <c r="B3761" s="107"/>
    </row>
    <row r="3762" spans="1:2">
      <c r="A3762" s="107"/>
      <c r="B3762" s="107"/>
    </row>
    <row r="3763" spans="1:2">
      <c r="A3763" s="107"/>
      <c r="B3763" s="107"/>
    </row>
    <row r="3764" spans="1:2">
      <c r="A3764" s="107"/>
      <c r="B3764" s="107"/>
    </row>
    <row r="3765" spans="1:2">
      <c r="A3765" s="107"/>
      <c r="B3765" s="107"/>
    </row>
    <row r="3766" spans="1:2">
      <c r="A3766" s="107"/>
      <c r="B3766" s="107"/>
    </row>
    <row r="3767" spans="1:2">
      <c r="A3767" s="107"/>
      <c r="B3767" s="107"/>
    </row>
    <row r="3768" spans="1:2">
      <c r="A3768" s="107"/>
      <c r="B3768" s="107"/>
    </row>
    <row r="3769" spans="1:2">
      <c r="A3769" s="107"/>
      <c r="B3769" s="107"/>
    </row>
    <row r="3770" spans="1:2">
      <c r="A3770" s="107"/>
      <c r="B3770" s="107"/>
    </row>
    <row r="3771" spans="1:2">
      <c r="A3771" s="107"/>
      <c r="B3771" s="107"/>
    </row>
    <row r="3772" spans="1:2">
      <c r="A3772" s="107"/>
      <c r="B3772" s="107"/>
    </row>
    <row r="3773" spans="1:2">
      <c r="A3773" s="107"/>
      <c r="B3773" s="107"/>
    </row>
    <row r="3774" spans="1:2">
      <c r="A3774" s="107"/>
      <c r="B3774" s="107"/>
    </row>
    <row r="3775" spans="1:2">
      <c r="A3775" s="107"/>
      <c r="B3775" s="107"/>
    </row>
    <row r="3776" spans="1:2">
      <c r="A3776" s="107"/>
      <c r="B3776" s="107"/>
    </row>
    <row r="3777" spans="1:2">
      <c r="A3777" s="107"/>
      <c r="B3777" s="107"/>
    </row>
    <row r="3778" spans="1:2">
      <c r="A3778" s="107"/>
      <c r="B3778" s="107"/>
    </row>
    <row r="3779" spans="1:2">
      <c r="A3779" s="107"/>
      <c r="B3779" s="107"/>
    </row>
    <row r="3780" spans="1:2">
      <c r="A3780" s="107"/>
      <c r="B3780" s="107"/>
    </row>
    <row r="3781" spans="1:2">
      <c r="A3781" s="107"/>
      <c r="B3781" s="107"/>
    </row>
    <row r="3782" spans="1:2">
      <c r="A3782" s="107"/>
      <c r="B3782" s="107"/>
    </row>
    <row r="3783" spans="1:2">
      <c r="A3783" s="107"/>
      <c r="B3783" s="107"/>
    </row>
    <row r="3784" spans="1:2">
      <c r="A3784" s="107"/>
      <c r="B3784" s="107"/>
    </row>
    <row r="3785" spans="1:2">
      <c r="A3785" s="107"/>
      <c r="B3785" s="107"/>
    </row>
    <row r="3786" spans="1:2">
      <c r="A3786" s="107"/>
      <c r="B3786" s="107"/>
    </row>
    <row r="3787" spans="1:2">
      <c r="A3787" s="107"/>
      <c r="B3787" s="107"/>
    </row>
    <row r="3788" spans="1:2">
      <c r="A3788" s="107"/>
      <c r="B3788" s="107"/>
    </row>
    <row r="3789" spans="1:2">
      <c r="A3789" s="107"/>
      <c r="B3789" s="107"/>
    </row>
    <row r="3790" spans="1:2">
      <c r="A3790" s="107"/>
      <c r="B3790" s="107"/>
    </row>
    <row r="3791" spans="1:2">
      <c r="A3791" s="107"/>
      <c r="B3791" s="107"/>
    </row>
    <row r="3792" spans="1:2">
      <c r="A3792" s="107"/>
      <c r="B3792" s="107"/>
    </row>
    <row r="3793" spans="1:2">
      <c r="A3793" s="107"/>
      <c r="B3793" s="107"/>
    </row>
    <row r="3794" spans="1:2">
      <c r="A3794" s="107"/>
      <c r="B3794" s="107"/>
    </row>
    <row r="3795" spans="1:2">
      <c r="A3795" s="107"/>
      <c r="B3795" s="107"/>
    </row>
    <row r="3796" spans="1:2">
      <c r="A3796" s="107"/>
      <c r="B3796" s="107"/>
    </row>
    <row r="3797" spans="1:2">
      <c r="A3797" s="107"/>
      <c r="B3797" s="107"/>
    </row>
    <row r="3798" spans="1:2">
      <c r="A3798" s="107"/>
      <c r="B3798" s="107"/>
    </row>
    <row r="3799" spans="1:2">
      <c r="A3799" s="107"/>
      <c r="B3799" s="107"/>
    </row>
    <row r="3800" spans="1:2">
      <c r="A3800" s="107"/>
      <c r="B3800" s="107"/>
    </row>
    <row r="3801" spans="1:2">
      <c r="A3801" s="107"/>
      <c r="B3801" s="107"/>
    </row>
    <row r="3802" spans="1:2">
      <c r="A3802" s="107"/>
      <c r="B3802" s="107"/>
    </row>
    <row r="3803" spans="1:2">
      <c r="A3803" s="107"/>
      <c r="B3803" s="107"/>
    </row>
    <row r="3804" spans="1:2">
      <c r="A3804" s="107"/>
      <c r="B3804" s="107"/>
    </row>
    <row r="3805" spans="1:2">
      <c r="A3805" s="107"/>
      <c r="B3805" s="107"/>
    </row>
    <row r="3806" spans="1:2">
      <c r="A3806" s="107"/>
      <c r="B3806" s="107"/>
    </row>
    <row r="3807" spans="1:2">
      <c r="A3807" s="107"/>
      <c r="B3807" s="107"/>
    </row>
    <row r="3808" spans="1:2">
      <c r="A3808" s="107"/>
      <c r="B3808" s="107"/>
    </row>
    <row r="3809" spans="1:2">
      <c r="A3809" s="107"/>
      <c r="B3809" s="107"/>
    </row>
    <row r="3810" spans="1:2">
      <c r="A3810" s="107"/>
      <c r="B3810" s="107"/>
    </row>
    <row r="3811" spans="1:2">
      <c r="A3811" s="107"/>
      <c r="B3811" s="107"/>
    </row>
    <row r="3812" spans="1:2">
      <c r="A3812" s="107"/>
      <c r="B3812" s="107"/>
    </row>
    <row r="3813" spans="1:2">
      <c r="A3813" s="107"/>
      <c r="B3813" s="107"/>
    </row>
    <row r="3814" spans="1:2">
      <c r="A3814" s="107"/>
      <c r="B3814" s="107"/>
    </row>
    <row r="3815" spans="1:2">
      <c r="A3815" s="107"/>
      <c r="B3815" s="107"/>
    </row>
    <row r="3816" spans="1:2">
      <c r="A3816" s="107"/>
      <c r="B3816" s="107"/>
    </row>
    <row r="3817" spans="1:2">
      <c r="A3817" s="107"/>
      <c r="B3817" s="107"/>
    </row>
    <row r="3818" spans="1:2">
      <c r="A3818" s="107"/>
      <c r="B3818" s="107"/>
    </row>
    <row r="3819" spans="1:2">
      <c r="A3819" s="107"/>
      <c r="B3819" s="107"/>
    </row>
    <row r="3820" spans="1:2">
      <c r="A3820" s="107"/>
      <c r="B3820" s="107"/>
    </row>
    <row r="3821" spans="1:2">
      <c r="A3821" s="107"/>
      <c r="B3821" s="107"/>
    </row>
    <row r="3822" spans="1:2">
      <c r="A3822" s="107"/>
      <c r="B3822" s="107"/>
    </row>
    <row r="3823" spans="1:2">
      <c r="A3823" s="107"/>
      <c r="B3823" s="107"/>
    </row>
    <row r="3824" spans="1:2">
      <c r="A3824" s="107"/>
      <c r="B3824" s="107"/>
    </row>
    <row r="3825" spans="1:2">
      <c r="A3825" s="107"/>
      <c r="B3825" s="107"/>
    </row>
    <row r="3826" spans="1:2">
      <c r="A3826" s="107"/>
      <c r="B3826" s="107"/>
    </row>
    <row r="3827" spans="1:2">
      <c r="A3827" s="107"/>
      <c r="B3827" s="107"/>
    </row>
    <row r="3828" spans="1:2">
      <c r="A3828" s="107"/>
      <c r="B3828" s="107"/>
    </row>
    <row r="3829" spans="1:2">
      <c r="A3829" s="107"/>
      <c r="B3829" s="107"/>
    </row>
    <row r="3830" spans="1:2">
      <c r="A3830" s="107"/>
      <c r="B3830" s="107"/>
    </row>
    <row r="3831" spans="1:2">
      <c r="A3831" s="107"/>
      <c r="B3831" s="107"/>
    </row>
    <row r="3832" spans="1:2">
      <c r="A3832" s="107"/>
      <c r="B3832" s="107"/>
    </row>
    <row r="3833" spans="1:2">
      <c r="A3833" s="107"/>
      <c r="B3833" s="107"/>
    </row>
    <row r="3834" spans="1:2">
      <c r="A3834" s="107"/>
      <c r="B3834" s="107"/>
    </row>
    <row r="3835" spans="1:2">
      <c r="A3835" s="107"/>
      <c r="B3835" s="107"/>
    </row>
    <row r="3836" spans="1:2">
      <c r="A3836" s="107"/>
      <c r="B3836" s="107"/>
    </row>
    <row r="3837" spans="1:2">
      <c r="A3837" s="107"/>
      <c r="B3837" s="107"/>
    </row>
    <row r="3838" spans="1:2">
      <c r="A3838" s="107"/>
      <c r="B3838" s="107"/>
    </row>
    <row r="3839" spans="1:2">
      <c r="A3839" s="107"/>
      <c r="B3839" s="107"/>
    </row>
    <row r="3840" spans="1:2">
      <c r="A3840" s="107"/>
      <c r="B3840" s="107"/>
    </row>
    <row r="3841" spans="1:2">
      <c r="A3841" s="107"/>
      <c r="B3841" s="107"/>
    </row>
    <row r="3842" spans="1:2">
      <c r="A3842" s="107"/>
      <c r="B3842" s="107"/>
    </row>
    <row r="3843" spans="1:2">
      <c r="A3843" s="107"/>
      <c r="B3843" s="107"/>
    </row>
    <row r="3844" spans="1:2">
      <c r="A3844" s="107"/>
      <c r="B3844" s="107"/>
    </row>
    <row r="3845" spans="1:2">
      <c r="A3845" s="107"/>
      <c r="B3845" s="107"/>
    </row>
    <row r="3846" spans="1:2">
      <c r="A3846" s="107"/>
      <c r="B3846" s="107"/>
    </row>
    <row r="3847" spans="1:2">
      <c r="A3847" s="107"/>
      <c r="B3847" s="107"/>
    </row>
    <row r="3848" spans="1:2">
      <c r="A3848" s="107"/>
      <c r="B3848" s="107"/>
    </row>
    <row r="3849" spans="1:2">
      <c r="A3849" s="107"/>
      <c r="B3849" s="107"/>
    </row>
    <row r="3850" spans="1:2">
      <c r="A3850" s="107"/>
      <c r="B3850" s="107"/>
    </row>
    <row r="3851" spans="1:2">
      <c r="A3851" s="107"/>
      <c r="B3851" s="107"/>
    </row>
    <row r="3852" spans="1:2">
      <c r="A3852" s="107"/>
      <c r="B3852" s="107"/>
    </row>
    <row r="3853" spans="1:2">
      <c r="A3853" s="107"/>
      <c r="B3853" s="107"/>
    </row>
    <row r="3854" spans="1:2">
      <c r="A3854" s="107"/>
      <c r="B3854" s="107"/>
    </row>
    <row r="3855" spans="1:2">
      <c r="A3855" s="107"/>
      <c r="B3855" s="107"/>
    </row>
    <row r="3856" spans="1:2">
      <c r="A3856" s="107"/>
      <c r="B3856" s="107"/>
    </row>
    <row r="3857" spans="1:2">
      <c r="A3857" s="107"/>
      <c r="B3857" s="107"/>
    </row>
    <row r="3858" spans="1:2">
      <c r="A3858" s="107"/>
      <c r="B3858" s="107"/>
    </row>
    <row r="3859" spans="1:2">
      <c r="A3859" s="107"/>
      <c r="B3859" s="107"/>
    </row>
    <row r="3860" spans="1:2">
      <c r="A3860" s="107"/>
      <c r="B3860" s="107"/>
    </row>
    <row r="3861" spans="1:2">
      <c r="A3861" s="107"/>
      <c r="B3861" s="107"/>
    </row>
    <row r="3862" spans="1:2">
      <c r="A3862" s="107"/>
      <c r="B3862" s="107"/>
    </row>
    <row r="3863" spans="1:2">
      <c r="A3863" s="107"/>
      <c r="B3863" s="107"/>
    </row>
    <row r="3864" spans="1:2">
      <c r="A3864" s="107"/>
      <c r="B3864" s="107"/>
    </row>
    <row r="3865" spans="1:2">
      <c r="A3865" s="107"/>
      <c r="B3865" s="107"/>
    </row>
    <row r="3866" spans="1:2">
      <c r="A3866" s="107"/>
      <c r="B3866" s="107"/>
    </row>
    <row r="3867" spans="1:2">
      <c r="A3867" s="107"/>
      <c r="B3867" s="107"/>
    </row>
    <row r="3868" spans="1:2">
      <c r="A3868" s="107"/>
      <c r="B3868" s="107"/>
    </row>
    <row r="3869" spans="1:2">
      <c r="A3869" s="107"/>
      <c r="B3869" s="107"/>
    </row>
    <row r="3870" spans="1:2">
      <c r="A3870" s="107"/>
      <c r="B3870" s="107"/>
    </row>
    <row r="3871" spans="1:2">
      <c r="A3871" s="107"/>
      <c r="B3871" s="107"/>
    </row>
    <row r="3872" spans="1:2">
      <c r="A3872" s="107"/>
      <c r="B3872" s="107"/>
    </row>
    <row r="3873" spans="1:2">
      <c r="A3873" s="107"/>
      <c r="B3873" s="107"/>
    </row>
    <row r="3874" spans="1:2">
      <c r="A3874" s="107"/>
      <c r="B3874" s="107"/>
    </row>
    <row r="3875" spans="1:2">
      <c r="A3875" s="107"/>
      <c r="B3875" s="107"/>
    </row>
    <row r="3876" spans="1:2">
      <c r="A3876" s="107"/>
      <c r="B3876" s="107"/>
    </row>
    <row r="3877" spans="1:2">
      <c r="A3877" s="107"/>
      <c r="B3877" s="107"/>
    </row>
    <row r="3878" spans="1:2">
      <c r="A3878" s="107"/>
      <c r="B3878" s="107"/>
    </row>
    <row r="3879" spans="1:2">
      <c r="A3879" s="107"/>
      <c r="B3879" s="107"/>
    </row>
    <row r="3880" spans="1:2">
      <c r="A3880" s="107"/>
      <c r="B3880" s="107"/>
    </row>
    <row r="3881" spans="1:2">
      <c r="A3881" s="107"/>
      <c r="B3881" s="107"/>
    </row>
    <row r="3882" spans="1:2">
      <c r="A3882" s="107"/>
      <c r="B3882" s="107"/>
    </row>
    <row r="3883" spans="1:2">
      <c r="A3883" s="107"/>
      <c r="B3883" s="107"/>
    </row>
    <row r="3884" spans="1:2">
      <c r="A3884" s="107"/>
      <c r="B3884" s="107"/>
    </row>
    <row r="3885" spans="1:2">
      <c r="A3885" s="107"/>
      <c r="B3885" s="107"/>
    </row>
    <row r="3886" spans="1:2">
      <c r="A3886" s="107"/>
      <c r="B3886" s="107"/>
    </row>
    <row r="3887" spans="1:2">
      <c r="A3887" s="107"/>
      <c r="B3887" s="107"/>
    </row>
    <row r="3888" spans="1:2">
      <c r="A3888" s="107"/>
      <c r="B3888" s="107"/>
    </row>
    <row r="3889" spans="1:2">
      <c r="A3889" s="107"/>
      <c r="B3889" s="107"/>
    </row>
    <row r="3890" spans="1:2">
      <c r="A3890" s="107"/>
      <c r="B3890" s="107"/>
    </row>
    <row r="3891" spans="1:2">
      <c r="A3891" s="107"/>
      <c r="B3891" s="107"/>
    </row>
    <row r="3892" spans="1:2">
      <c r="A3892" s="107"/>
      <c r="B3892" s="107"/>
    </row>
    <row r="3893" spans="1:2">
      <c r="A3893" s="107"/>
      <c r="B3893" s="107"/>
    </row>
    <row r="3894" spans="1:2">
      <c r="A3894" s="107"/>
      <c r="B3894" s="107"/>
    </row>
    <row r="3895" spans="1:2">
      <c r="A3895" s="107"/>
      <c r="B3895" s="107"/>
    </row>
    <row r="3896" spans="1:2">
      <c r="A3896" s="107"/>
      <c r="B3896" s="107"/>
    </row>
    <row r="3897" spans="1:2">
      <c r="A3897" s="107"/>
      <c r="B3897" s="107"/>
    </row>
    <row r="3898" spans="1:2">
      <c r="A3898" s="107"/>
      <c r="B3898" s="107"/>
    </row>
    <row r="3899" spans="1:2">
      <c r="A3899" s="107"/>
      <c r="B3899" s="107"/>
    </row>
    <row r="3900" spans="1:2">
      <c r="A3900" s="107"/>
      <c r="B3900" s="107"/>
    </row>
    <row r="3901" spans="1:2">
      <c r="A3901" s="107"/>
      <c r="B3901" s="107"/>
    </row>
    <row r="3902" spans="1:2">
      <c r="A3902" s="107"/>
      <c r="B3902" s="107"/>
    </row>
    <row r="3903" spans="1:2">
      <c r="A3903" s="107"/>
      <c r="B3903" s="107"/>
    </row>
    <row r="3904" spans="1:2">
      <c r="A3904" s="107"/>
      <c r="B3904" s="107"/>
    </row>
    <row r="3905" spans="1:2">
      <c r="A3905" s="107"/>
      <c r="B3905" s="107"/>
    </row>
    <row r="3906" spans="1:2">
      <c r="A3906" s="107"/>
      <c r="B3906" s="107"/>
    </row>
    <row r="3907" spans="1:2">
      <c r="A3907" s="107"/>
      <c r="B3907" s="107"/>
    </row>
    <row r="3908" spans="1:2">
      <c r="A3908" s="107"/>
      <c r="B3908" s="107"/>
    </row>
    <row r="3909" spans="1:2">
      <c r="A3909" s="107"/>
      <c r="B3909" s="107"/>
    </row>
    <row r="3910" spans="1:2">
      <c r="A3910" s="107"/>
      <c r="B3910" s="107"/>
    </row>
    <row r="3911" spans="1:2">
      <c r="A3911" s="107"/>
      <c r="B3911" s="107"/>
    </row>
    <row r="3912" spans="1:2">
      <c r="A3912" s="107"/>
      <c r="B3912" s="107"/>
    </row>
    <row r="3913" spans="1:2">
      <c r="A3913" s="107"/>
      <c r="B3913" s="107"/>
    </row>
    <row r="3914" spans="1:2">
      <c r="A3914" s="107"/>
      <c r="B3914" s="107"/>
    </row>
    <row r="3915" spans="1:2">
      <c r="A3915" s="107"/>
      <c r="B3915" s="107"/>
    </row>
    <row r="3916" spans="1:2">
      <c r="A3916" s="107"/>
      <c r="B3916" s="107"/>
    </row>
    <row r="3917" spans="1:2">
      <c r="A3917" s="107"/>
      <c r="B3917" s="107"/>
    </row>
    <row r="3918" spans="1:2">
      <c r="A3918" s="107"/>
      <c r="B3918" s="107"/>
    </row>
    <row r="3919" spans="1:2">
      <c r="A3919" s="107"/>
      <c r="B3919" s="107"/>
    </row>
    <row r="3920" spans="1:2">
      <c r="A3920" s="107"/>
      <c r="B3920" s="107"/>
    </row>
    <row r="3921" spans="1:2">
      <c r="A3921" s="107"/>
      <c r="B3921" s="107"/>
    </row>
    <row r="3922" spans="1:2">
      <c r="A3922" s="107"/>
      <c r="B3922" s="107"/>
    </row>
    <row r="3923" spans="1:2">
      <c r="A3923" s="107"/>
      <c r="B3923" s="107"/>
    </row>
    <row r="3924" spans="1:2">
      <c r="A3924" s="107"/>
      <c r="B3924" s="107"/>
    </row>
    <row r="3925" spans="1:2">
      <c r="A3925" s="107"/>
      <c r="B3925" s="107"/>
    </row>
    <row r="3926" spans="1:2">
      <c r="A3926" s="107"/>
      <c r="B3926" s="107"/>
    </row>
    <row r="3927" spans="1:2">
      <c r="A3927" s="107"/>
      <c r="B3927" s="107"/>
    </row>
    <row r="3928" spans="1:2">
      <c r="A3928" s="107"/>
      <c r="B3928" s="107"/>
    </row>
    <row r="3929" spans="1:2">
      <c r="A3929" s="107"/>
      <c r="B3929" s="107"/>
    </row>
    <row r="3930" spans="1:2">
      <c r="A3930" s="107"/>
      <c r="B3930" s="107"/>
    </row>
    <row r="3931" spans="1:2">
      <c r="A3931" s="107"/>
      <c r="B3931" s="107"/>
    </row>
    <row r="3932" spans="1:2">
      <c r="A3932" s="107"/>
      <c r="B3932" s="107"/>
    </row>
    <row r="3933" spans="1:2">
      <c r="A3933" s="107"/>
      <c r="B3933" s="107"/>
    </row>
    <row r="3934" spans="1:2">
      <c r="A3934" s="107"/>
      <c r="B3934" s="107"/>
    </row>
    <row r="3935" spans="1:2">
      <c r="A3935" s="107"/>
      <c r="B3935" s="107"/>
    </row>
    <row r="3936" spans="1:2">
      <c r="A3936" s="107"/>
      <c r="B3936" s="107"/>
    </row>
    <row r="3937" spans="1:2">
      <c r="A3937" s="107"/>
      <c r="B3937" s="107"/>
    </row>
    <row r="3938" spans="1:2">
      <c r="A3938" s="107"/>
      <c r="B3938" s="107"/>
    </row>
    <row r="3939" spans="1:2">
      <c r="A3939" s="107"/>
      <c r="B3939" s="107"/>
    </row>
    <row r="3940" spans="1:2">
      <c r="A3940" s="107"/>
      <c r="B3940" s="107"/>
    </row>
    <row r="3941" spans="1:2">
      <c r="A3941" s="107"/>
      <c r="B3941" s="107"/>
    </row>
    <row r="3942" spans="1:2">
      <c r="A3942" s="107"/>
      <c r="B3942" s="107"/>
    </row>
    <row r="3943" spans="1:2">
      <c r="A3943" s="107"/>
      <c r="B3943" s="107"/>
    </row>
    <row r="3944" spans="1:2">
      <c r="A3944" s="107"/>
      <c r="B3944" s="107"/>
    </row>
    <row r="3945" spans="1:2">
      <c r="A3945" s="107"/>
      <c r="B3945" s="107"/>
    </row>
    <row r="3946" spans="1:2">
      <c r="A3946" s="107"/>
      <c r="B3946" s="107"/>
    </row>
    <row r="3947" spans="1:2">
      <c r="A3947" s="107"/>
      <c r="B3947" s="107"/>
    </row>
    <row r="3948" spans="1:2">
      <c r="A3948" s="107"/>
      <c r="B3948" s="107"/>
    </row>
    <row r="3949" spans="1:2">
      <c r="A3949" s="107"/>
      <c r="B3949" s="107"/>
    </row>
  </sheetData>
  <mergeCells count="2">
    <mergeCell ref="C47:K47"/>
    <mergeCell ref="C49:K49"/>
  </mergeCells>
  <pageMargins left="0.7" right="0.7" top="0.75" bottom="0.75" header="0.3" footer="0.3"/>
  <customProperties>
    <customPr name="_pios_id" r:id="rId1"/>
  </customPropertie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ECEDFC37DB0B148BE5C2318585A16B7" ma:contentTypeVersion="19" ma:contentTypeDescription="" ma:contentTypeScope="" ma:versionID="67f8e72e35deb426e2b6a244687f02c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Pending</CaseStatus>
    <OpenedDate xmlns="dc463f71-b30c-4ab2-9473-d307f9d35888">2025-03-31T07:00:00+00:00</OpenedDate>
    <SignificantOrder xmlns="dc463f71-b30c-4ab2-9473-d307f9d35888">false</SignificantOrder>
    <Date1 xmlns="dc463f71-b30c-4ab2-9473-d307f9d35888">2025-03-31T07:00:00+00:00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250209</DocketNumber>
    <DelegatedOrder xmlns="dc463f71-b30c-4ab2-9473-d307f9d35888">false</DelegatedOrder>
  </documentManagement>
</p:properties>
</file>

<file path=customXml/itemProps1.xml><?xml version="1.0" encoding="utf-8"?>
<ds:datastoreItem xmlns:ds="http://schemas.openxmlformats.org/officeDocument/2006/customXml" ds:itemID="{23AE07FB-56F3-4F2C-A751-8CD09B242384}"/>
</file>

<file path=customXml/itemProps2.xml><?xml version="1.0" encoding="utf-8"?>
<ds:datastoreItem xmlns:ds="http://schemas.openxmlformats.org/officeDocument/2006/customXml" ds:itemID="{10C8978E-1C71-4D7F-BDA7-509C13EB6A90}"/>
</file>

<file path=customXml/itemProps3.xml><?xml version="1.0" encoding="utf-8"?>
<ds:datastoreItem xmlns:ds="http://schemas.openxmlformats.org/officeDocument/2006/customXml" ds:itemID="{59DF767A-20AB-4AC4-BDC3-C1447B211F28}"/>
</file>

<file path=customXml/itemProps4.xml><?xml version="1.0" encoding="utf-8"?>
<ds:datastoreItem xmlns:ds="http://schemas.openxmlformats.org/officeDocument/2006/customXml" ds:itemID="{E21BE084-9FBC-42DC-B930-0402649DD4A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vt:i4>
      </vt:variant>
    </vt:vector>
  </HeadingPairs>
  <TitlesOfParts>
    <vt:vector size="22" baseType="lpstr">
      <vt:lpstr>Lead Sheet</vt:lpstr>
      <vt:lpstr>non core gas</vt:lpstr>
      <vt:lpstr>from Power Costs =&gt;</vt:lpstr>
      <vt:lpstr>Actuals</vt:lpstr>
      <vt:lpstr>Summary normalization</vt:lpstr>
      <vt:lpstr>EA Database</vt:lpstr>
      <vt:lpstr>Prices</vt:lpstr>
      <vt:lpstr>Load</vt:lpstr>
      <vt:lpstr>Normal vs actual load</vt:lpstr>
      <vt:lpstr>Hydro</vt:lpstr>
      <vt:lpstr>Normal Mid-C hydro 2024</vt:lpstr>
      <vt:lpstr>Normal PSE hydro</vt:lpstr>
      <vt:lpstr>Wind</vt:lpstr>
      <vt:lpstr>Normal wind</vt:lpstr>
      <vt:lpstr>Wind integration</vt:lpstr>
      <vt:lpstr>PCA deferral</vt:lpstr>
      <vt:lpstr>Schedule_B 2024</vt:lpstr>
      <vt:lpstr>prior Schedule B===&gt;</vt:lpstr>
      <vt:lpstr>Schedule_B 2022</vt:lpstr>
      <vt:lpstr>Schedule_B 2023</vt:lpstr>
      <vt:lpstr>'Schedule_B 2022'!Print_Area</vt:lpstr>
      <vt:lpstr>'Schedule_B 2024'!Print_Area</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Puget Sound Energy</dc:creator>
  <cp:lastModifiedBy>DiMasso, James</cp:lastModifiedBy>
  <cp:lastPrinted>2020-03-30T19:39:54Z</cp:lastPrinted>
  <dcterms:created xsi:type="dcterms:W3CDTF">2017-08-15T16:09:44Z</dcterms:created>
  <dcterms:modified xsi:type="dcterms:W3CDTF">2025-03-28T16:17:44Z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y fmtid="{D5CDD505-2E9C-101B-9397-08002B2CF9AE}" pid="3" name="ContentTypeId">
    <vt:lpwstr>0x0101006E56B4D1795A2E4DB2F0B01679ED314A009ECEDFC37DB0B148BE5C2318585A16B7</vt:lpwstr>
  </property>
  <property fmtid="{D5CDD505-2E9C-101B-9397-08002B2CF9AE}" pid="4" name="_docset_NoMedatataSyncRequired">
    <vt:lpwstr>False</vt:lpwstr>
  </property>
</Properties>
</file>