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680" windowWidth="12120" windowHeight="8835" firstSheet="21" activeTab="26"/>
  </bookViews>
  <sheets>
    <sheet name="Title Page" sheetId="1" r:id="rId1"/>
    <sheet name="Check Sheet" sheetId="2" r:id="rId2"/>
    <sheet name="Item 52" sheetId="3" r:id="rId3"/>
    <sheet name="Item 55,60" sheetId="4" r:id="rId4"/>
    <sheet name="Item 70" sheetId="5" r:id="rId5"/>
    <sheet name="Item 80" sheetId="6" r:id="rId6"/>
    <sheet name="Item 90" sheetId="7" r:id="rId7"/>
    <sheet name="Item 100, page 21" sheetId="8" r:id="rId8"/>
    <sheet name="Item 100, page 22" sheetId="9" r:id="rId9"/>
    <sheet name="Item 100, page 22a" sheetId="10" r:id="rId10"/>
    <sheet name="Item 100, page 22b" sheetId="11" r:id="rId11"/>
    <sheet name="Item 100, page 22c" sheetId="12" r:id="rId12"/>
    <sheet name="Item 100, page 22d" sheetId="13" r:id="rId13"/>
    <sheet name="Item 105, page 25" sheetId="14" r:id="rId14"/>
    <sheet name="Item 105, page 25a" sheetId="15" r:id="rId15"/>
    <sheet name="Item 105, page 25b" sheetId="16" r:id="rId16"/>
    <sheet name="Item 150, page 27" sheetId="17" r:id="rId17"/>
    <sheet name="Item 160, page 28" sheetId="18" r:id="rId18"/>
    <sheet name="Item 205, page 30" sheetId="19" r:id="rId19"/>
    <sheet name="Item 210, page 32" sheetId="20" r:id="rId20"/>
    <sheet name="Item 240 p.1" sheetId="21" r:id="rId21"/>
    <sheet name="Item 240 p.2 (2)" sheetId="22" r:id="rId22"/>
    <sheet name="Item 240 p.2 (3)" sheetId="23" r:id="rId23"/>
    <sheet name="Item 245 (2)" sheetId="24" r:id="rId24"/>
    <sheet name="Item 245 (3)" sheetId="25" r:id="rId25"/>
    <sheet name="Item 260 (2)" sheetId="26" r:id="rId26"/>
    <sheet name="Item 275 (2)" sheetId="27" r:id="rId27"/>
  </sheets>
  <externalReferences>
    <externalReference r:id="rId30"/>
  </externalReferences>
  <definedNames>
    <definedName name="_xlnm.Print_Area" localSheetId="13">'Item 105, page 25'!$A$1:$K$59</definedName>
    <definedName name="_xlnm.Print_Area" localSheetId="14">'Item 105, page 25a'!$A$1:$K$59</definedName>
    <definedName name="_xlnm.Print_Area" localSheetId="15">'Item 105, page 25b'!$A$1:$K$59</definedName>
  </definedNames>
  <calcPr calcMode="autoNoTable" fullCalcOnLoad="1"/>
</workbook>
</file>

<file path=xl/sharedStrings.xml><?xml version="1.0" encoding="utf-8"?>
<sst xmlns="http://schemas.openxmlformats.org/spreadsheetml/2006/main" count="1433" uniqueCount="470">
  <si>
    <t>(Notes for this Item are continued on next page)</t>
  </si>
  <si>
    <t>(For Official Use Only)</t>
  </si>
  <si>
    <t>of</t>
  </si>
  <si>
    <t>Issued by:</t>
  </si>
  <si>
    <t>Tariff No.</t>
  </si>
  <si>
    <t>Company Name/Permit Number:</t>
  </si>
  <si>
    <t>Registered Trade Name(s)</t>
  </si>
  <si>
    <t>Docket No. TG-_________________________  Date: _______________________  By: ___________________</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</si>
  <si>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</si>
  <si>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</si>
  <si>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</si>
  <si>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</si>
  <si>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</si>
  <si>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</si>
  <si>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</si>
  <si>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</si>
  <si>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</si>
  <si>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</si>
  <si>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</si>
  <si>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Taxes</t>
  </si>
  <si>
    <t>Note 1:  Description/rules related to recycling program are shown on page n/a.</t>
  </si>
  <si>
    <t>Note 2:  Description/rules related to yardwaste program are shown on page n/a.</t>
  </si>
  <si>
    <t>Rates named in this item apply for all hauls not exceeding 10 miles from the point of pickup</t>
  </si>
  <si>
    <t>32-gal can, bag or unit</t>
  </si>
  <si>
    <t xml:space="preserve">(3) If rent is shown, the rate for the first pickup and each additional pickup must be the same. </t>
  </si>
  <si>
    <t>Issue Date:</t>
  </si>
  <si>
    <t>Effective Date:</t>
  </si>
  <si>
    <t>monthly rent shall be charged, plus one service pickup charge will be assessed.</t>
  </si>
  <si>
    <t>Item 275 -- Drop Box Service -- To Disposal Site and Return</t>
  </si>
  <si>
    <t>Rabanco LTD &amp; Rabanco Recycling, Inc.  G-12</t>
  </si>
  <si>
    <t>The charge for an occasional extra can, unit, bag, toter, mini-can, or micro-mini-can on a</t>
  </si>
  <si>
    <t>WG</t>
  </si>
  <si>
    <r>
      <t xml:space="preserve">Rates below apply in the following service area:  </t>
    </r>
    <r>
      <rPr>
        <b/>
        <sz val="10"/>
        <rFont val="Arial"/>
        <family val="2"/>
      </rPr>
      <t>CITY OF GOLDENDALE</t>
    </r>
  </si>
  <si>
    <r>
      <t xml:space="preserve">Service Area:  </t>
    </r>
    <r>
      <rPr>
        <b/>
        <sz val="10"/>
        <rFont val="Arial"/>
        <family val="2"/>
      </rPr>
      <t>CITY OF GOLDENDALE</t>
    </r>
  </si>
  <si>
    <t>1.5 Yard</t>
  </si>
  <si>
    <t>Recycling rates on this page expire: n/a</t>
  </si>
  <si>
    <r>
      <t>The charge included in this rate for recycling is $</t>
    </r>
    <r>
      <rPr>
        <u val="single"/>
        <sz val="10"/>
        <rFont val="Arial"/>
        <family val="2"/>
      </rPr>
      <t xml:space="preserve">     </t>
    </r>
    <r>
      <rPr>
        <sz val="10"/>
        <rFont val="Arial"/>
        <family val="0"/>
      </rPr>
      <t xml:space="preserve"> per yard. Description/rules related to recycling</t>
    </r>
  </si>
  <si>
    <t>Allied Waste Services of Klickitat County, Tri-County Disposal</t>
  </si>
  <si>
    <t>Special Fuel Surcharge Supplement</t>
  </si>
  <si>
    <t>Type of receptacle</t>
  </si>
  <si>
    <t xml:space="preserve"> </t>
  </si>
  <si>
    <t>Rate</t>
  </si>
  <si>
    <t>Service</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</si>
  <si>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</si>
  <si>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</si>
  <si>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</si>
  <si>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</si>
  <si>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</si>
  <si>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</si>
  <si>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Number of</t>
  </si>
  <si>
    <t>Units or Type</t>
  </si>
  <si>
    <t>of Containers</t>
  </si>
  <si>
    <t>Frequency</t>
  </si>
  <si>
    <t>Garbage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</si>
  <si>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</si>
  <si>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</si>
  <si>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</si>
  <si>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</si>
  <si>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</si>
  <si>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</si>
  <si>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</si>
  <si>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</si>
  <si>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</si>
  <si>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</si>
  <si>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</si>
  <si>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</si>
  <si>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</si>
  <si>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</si>
  <si>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</si>
  <si>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</si>
  <si>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</si>
  <si>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</si>
  <si>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</si>
  <si>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</si>
  <si>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</si>
  <si>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</si>
  <si>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</si>
  <si>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</si>
  <si>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Initial Delivery</t>
  </si>
  <si>
    <t>Note 1:</t>
  </si>
  <si>
    <t>Note 2:</t>
  </si>
  <si>
    <t>yardwaste program are shown on page____.</t>
  </si>
  <si>
    <t>Note 3:</t>
  </si>
  <si>
    <t>Recycling credit/debit (if applicable) included in this rate is: $___________.</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</si>
  <si>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</si>
  <si>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</si>
  <si>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</si>
  <si>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regular pickup is:</t>
  </si>
  <si>
    <t>Per pickup</t>
  </si>
  <si>
    <t>Micro-mini-can</t>
  </si>
  <si>
    <t>Appendix A</t>
  </si>
  <si>
    <t>n/a</t>
  </si>
  <si>
    <t>1 Can</t>
  </si>
  <si>
    <t>2 Can</t>
  </si>
  <si>
    <t>3 Can</t>
  </si>
  <si>
    <t>4 Can</t>
  </si>
  <si>
    <t>5 Can</t>
  </si>
  <si>
    <t>6 Can</t>
  </si>
  <si>
    <t>condominiums, and apartment buildings of less than 4 residential units, where service is billed</t>
  </si>
  <si>
    <r>
      <t>service is: $</t>
    </r>
    <r>
      <rPr>
        <u val="single"/>
        <sz val="10"/>
        <rFont val="Arial"/>
        <family val="2"/>
      </rPr>
      <t xml:space="preserve">     n/a     </t>
    </r>
    <r>
      <rPr>
        <sz val="10"/>
        <rFont val="Arial"/>
        <family val="0"/>
      </rPr>
      <t>per cart or toter, per pickup.</t>
    </r>
  </si>
  <si>
    <t>32 Gallon</t>
  </si>
  <si>
    <t>64 Gallon</t>
  </si>
  <si>
    <t>96 Gallon</t>
  </si>
  <si>
    <t>1 Yard</t>
  </si>
  <si>
    <t>2 Yard</t>
  </si>
  <si>
    <t>3 Yard</t>
  </si>
  <si>
    <t>4 Yard</t>
  </si>
  <si>
    <t>6 Yard</t>
  </si>
  <si>
    <t>8 Yard</t>
  </si>
  <si>
    <t>Item 105 -- Multi-family Service - Rates per Container</t>
  </si>
  <si>
    <t>First Pick-up</t>
  </si>
  <si>
    <t>Each Add'l Pick-up</t>
  </si>
  <si>
    <t>Permanent Accts</t>
  </si>
  <si>
    <t>Special Pick-ups</t>
  </si>
  <si>
    <t>Monthly Rent</t>
  </si>
  <si>
    <t>Temporary Account</t>
  </si>
  <si>
    <t>Rent Per Day</t>
  </si>
  <si>
    <r>
      <t>The charge included in this rate for yardwaste is $</t>
    </r>
    <r>
      <rPr>
        <u val="single"/>
        <sz val="10"/>
        <rFont val="Arial"/>
        <family val="2"/>
      </rPr>
      <t xml:space="preserve"> n/a </t>
    </r>
    <r>
      <rPr>
        <sz val="10"/>
        <rFont val="Arial"/>
        <family val="0"/>
      </rPr>
      <t xml:space="preserve">.  Description/rules related to </t>
    </r>
  </si>
  <si>
    <t>Monthly rental charges will be prorated when a drop box is retained for only a portion of a month.</t>
  </si>
  <si>
    <r>
      <t xml:space="preserve">Service Area:  </t>
    </r>
    <r>
      <rPr>
        <b/>
        <sz val="10"/>
        <rFont val="Arial"/>
        <family val="2"/>
      </rPr>
      <t xml:space="preserve">See Appendix A  </t>
    </r>
    <r>
      <rPr>
        <sz val="10"/>
        <rFont val="Arial"/>
        <family val="0"/>
      </rPr>
      <t xml:space="preserve"> </t>
    </r>
  </si>
  <si>
    <r>
      <t xml:space="preserve">Service Area: </t>
    </r>
    <r>
      <rPr>
        <b/>
        <sz val="10"/>
        <rFont val="Arial"/>
        <family val="2"/>
      </rPr>
      <t>See Appendix A</t>
    </r>
  </si>
  <si>
    <t>Permanent Service:  If rent is shown, the rate for the first pickup and each additional pickup must</t>
  </si>
  <si>
    <t>10 Yard</t>
  </si>
  <si>
    <t>20 Yard</t>
  </si>
  <si>
    <t>25 Yard</t>
  </si>
  <si>
    <t>30 Yard</t>
  </si>
  <si>
    <t>40 Yard</t>
  </si>
  <si>
    <t>50 Yard</t>
  </si>
  <si>
    <t>mile.  Mileage charge is in addition to all regular charges.</t>
  </si>
  <si>
    <t>32 Gal</t>
  </si>
  <si>
    <t>64 Gal</t>
  </si>
  <si>
    <t>96 Gal</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</si>
  <si>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</si>
  <si>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</si>
  <si>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</si>
  <si>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</si>
  <si>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</si>
  <si>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</si>
  <si>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</si>
  <si>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</si>
  <si>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</si>
  <si>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</si>
  <si>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</si>
  <si>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</si>
  <si>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</si>
  <si>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</si>
  <si>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</si>
  <si>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</si>
  <si>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</si>
  <si>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</si>
  <si>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</si>
  <si>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</si>
  <si>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</si>
  <si>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</si>
  <si>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</si>
  <si>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Effective Date:  December 1, 2007</t>
  </si>
  <si>
    <t>Rabanco LTD &amp; Rabanco Recycling, Inc.   G-12</t>
  </si>
  <si>
    <t>Compacted Material (Customer-owned container)</t>
  </si>
  <si>
    <t>15 Yard</t>
  </si>
  <si>
    <t>35 Yard</t>
  </si>
  <si>
    <t>$</t>
  </si>
  <si>
    <t>mile.  Mileage harge is in addition to all regular charges.</t>
  </si>
  <si>
    <t xml:space="preserve">Note 3:  </t>
  </si>
  <si>
    <t xml:space="preserve">Permanent Service is defined as no less than scheduled, once a month pickup, unless local </t>
  </si>
  <si>
    <t>government ordinances require more frequent service or unles putrescibles are involved.</t>
  </si>
  <si>
    <t>program are shown on page 30.</t>
  </si>
  <si>
    <t>32 gal can</t>
  </si>
  <si>
    <t>Non-Compacted Material (Company-owned container)</t>
  </si>
  <si>
    <t>Rates stated per drop box, per pickup</t>
  </si>
  <si>
    <t>Rates in this item are subject to disposal fees named in Item 230.</t>
  </si>
  <si>
    <t xml:space="preserve">Note 2:  </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</si>
  <si>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</si>
  <si>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</si>
  <si>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</si>
  <si>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</si>
  <si>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If rent is not shown, it is to be included in the rate for the first pickup.</t>
  </si>
  <si>
    <t>Accessorial charges assessed (lids, tarping, unlocking, unlatching, etc.):</t>
  </si>
  <si>
    <t>MG</t>
  </si>
  <si>
    <t>***</t>
  </si>
  <si>
    <t>13 Yard</t>
  </si>
  <si>
    <t>Frequency of Service Codes: WG=Weekly Garbage; EOWG-Every Other Week Garbage; MG=Monthly Garbage; WR=Weekly Recycling</t>
  </si>
  <si>
    <t>Note 3:  In addition to the recycling rates shown above, a recycling debit/credit of $_________applies.</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</si>
  <si>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</si>
  <si>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</si>
  <si>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</si>
  <si>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Item 260 -- Drop Box Service -- To Disposal Site and Return</t>
  </si>
  <si>
    <t>Title Page</t>
  </si>
  <si>
    <t>Check Sheet</t>
  </si>
  <si>
    <t>Item Index</t>
  </si>
  <si>
    <t>Subject Index</t>
  </si>
  <si>
    <t xml:space="preserve">Recycling service rates on this page expire on: n/a  </t>
  </si>
  <si>
    <t>Cancels</t>
  </si>
  <si>
    <t>(Name/Certificate Number of Solid Waste Collection Company)</t>
  </si>
  <si>
    <t>(Registered trade name of Solid Waste Collection Company)</t>
  </si>
  <si>
    <t>NAMING RATES FOR THE COLLECTION, TRANSPORTATION, AND DISPOSAL OF</t>
  </si>
  <si>
    <t>SOLID WASTE, AND IF NOTED, RECYCLING AND YARDWASTE</t>
  </si>
  <si>
    <t>IN THE FOLLOWING DESCRIBED TERRITORY:</t>
  </si>
  <si>
    <t>(Note: If this tariff applies in only a portion of a company's</t>
  </si>
  <si>
    <t>certificate authority, a map accurately depicting the area</t>
  </si>
  <si>
    <t>in which the tariff applies must be attached to this tariff.)</t>
  </si>
  <si>
    <t>Name of person issuing tariff:</t>
  </si>
  <si>
    <t xml:space="preserve">Official UTC requests for information </t>
  </si>
  <si>
    <t>regarding consumer questions and/or</t>
  </si>
  <si>
    <t>Mailing address of issuer:</t>
  </si>
  <si>
    <t>complaints should be referred to the</t>
  </si>
  <si>
    <t>following company representative:</t>
  </si>
  <si>
    <t>City, State/Zip Code</t>
  </si>
  <si>
    <t>Name:</t>
  </si>
  <si>
    <r>
      <t>Telephone Number</t>
    </r>
    <r>
      <rPr>
        <sz val="6"/>
        <rFont val="Arial"/>
        <family val="2"/>
      </rPr>
      <t>(including area code)</t>
    </r>
  </si>
  <si>
    <t>Title:</t>
  </si>
  <si>
    <t>Phone:</t>
  </si>
  <si>
    <t>FAX number, if any</t>
  </si>
  <si>
    <t>E-mail:</t>
  </si>
  <si>
    <t>Fax:</t>
  </si>
  <si>
    <t>E-mail address, if any:</t>
  </si>
  <si>
    <t>Issue date:</t>
  </si>
  <si>
    <t>Docket No.____________________  Date:_________________________  By:__________________________</t>
  </si>
  <si>
    <t xml:space="preserve">3rd Revised Title Page  </t>
  </si>
  <si>
    <t>Tariff No. 8</t>
  </si>
  <si>
    <t>Tariff No. 7</t>
  </si>
  <si>
    <t>Rabanco LTD</t>
  </si>
  <si>
    <t>Tri-County Disposal. Rabanco Recycling, Republic Services</t>
  </si>
  <si>
    <t>G-12 (C)</t>
  </si>
  <si>
    <t>See attached appendix A</t>
  </si>
  <si>
    <t>Sarah Martinez-Russell</t>
  </si>
  <si>
    <t>22010 76th Ave S</t>
  </si>
  <si>
    <t>Kent, WA 98032</t>
  </si>
  <si>
    <t>253-239-8858</t>
  </si>
  <si>
    <t>253-239-8859</t>
  </si>
  <si>
    <t>smartinez@republicservices.com</t>
  </si>
  <si>
    <t>Gerald Zager</t>
  </si>
  <si>
    <t>Administrative Assistant</t>
  </si>
  <si>
    <t>509-773-5825</t>
  </si>
  <si>
    <t>509-773-6412</t>
  </si>
  <si>
    <t>9th Revised Page No. 1</t>
  </si>
  <si>
    <t>O</t>
  </si>
  <si>
    <t>22a</t>
  </si>
  <si>
    <t>22b</t>
  </si>
  <si>
    <t>22c</t>
  </si>
  <si>
    <t>22d</t>
  </si>
  <si>
    <t>25a</t>
  </si>
  <si>
    <t>25b</t>
  </si>
  <si>
    <t>34a</t>
  </si>
  <si>
    <t>34b</t>
  </si>
  <si>
    <t>36a</t>
  </si>
  <si>
    <t>N/A</t>
  </si>
  <si>
    <t>4th Revised Page No. 21</t>
  </si>
  <si>
    <t xml:space="preserve">Revised Page No. </t>
  </si>
  <si>
    <t>Item 52 -- Redelivery Fees</t>
  </si>
  <si>
    <t>1st</t>
  </si>
  <si>
    <t>Pickup and redlivery charges assessed to customers who request their containers be</t>
  </si>
  <si>
    <t>washed, steam cleaned or sanitized per item 210.</t>
  </si>
  <si>
    <t>Containers up to 8 yards:</t>
  </si>
  <si>
    <t>Total LG</t>
  </si>
  <si>
    <t>Item 55 -- Over-sized or Over-weight Cans or Units</t>
  </si>
  <si>
    <t xml:space="preserve">The company reserves the right to reject pickup of any residential receptacle (can, unit, bag, mini-can, or </t>
  </si>
  <si>
    <t>or micro-mini-can) which, upon reasonable inspection exceeds the size and weight limits shown in Item 20.</t>
  </si>
  <si>
    <t>If the receptacle exceeds the size and/or limits stated in Item 20, is overfilled,</t>
  </si>
  <si>
    <t>or the top is unable to be closed, but the company transports the materials,</t>
  </si>
  <si>
    <t>the following additional charges will apply.</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</si>
  <si>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</si>
  <si>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</si>
  <si>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</si>
  <si>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</si>
  <si>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</si>
  <si>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</si>
  <si>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No additiona charge will be assessed to customers for overtime or holiday work performed solely for the</t>
  </si>
  <si>
    <t>company's convenience.</t>
  </si>
  <si>
    <t>Charge per hour:</t>
  </si>
  <si>
    <t>Minimum charge:</t>
  </si>
  <si>
    <t>New Years Day (January 1)</t>
  </si>
  <si>
    <t>Labor Day</t>
  </si>
  <si>
    <t>Memorial Day</t>
  </si>
  <si>
    <t>Thanksgiving</t>
  </si>
  <si>
    <t>Independence Day (July 4)</t>
  </si>
  <si>
    <t>Christmas Day (December 25)</t>
  </si>
  <si>
    <t>Martin Luther King Day</t>
  </si>
  <si>
    <t>Veteran's Day</t>
  </si>
  <si>
    <t>Presidents' Day</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</si>
  <si>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</si>
  <si>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</si>
  <si>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</si>
  <si>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</si>
  <si>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Rate for Return Trip</t>
  </si>
  <si>
    <t>Can, unit, mini-can, or micro-mini-can</t>
  </si>
  <si>
    <t>………….</t>
  </si>
  <si>
    <t>Drum</t>
  </si>
  <si>
    <t>Bale</t>
  </si>
  <si>
    <t>Litter Receptacle</t>
  </si>
  <si>
    <t>Drop Box</t>
  </si>
  <si>
    <t>Container</t>
  </si>
  <si>
    <t>Recycling containers</t>
  </si>
  <si>
    <t>NOTE: Return trips requiring the special dispatch of a truck are considered special pickups and are charged</t>
  </si>
  <si>
    <t>for under the provisions of Item 160 (Time Rates).</t>
  </si>
  <si>
    <t>Toter, 32 gallons</t>
  </si>
  <si>
    <t>Toter, 64 gallons</t>
  </si>
  <si>
    <t>Toter, 96 gallons</t>
  </si>
  <si>
    <t>Item 80 -- Carry-out Service, Drive-Ins</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</si>
  <si>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</si>
  <si>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Residential</t>
  </si>
  <si>
    <t>Commercial</t>
  </si>
  <si>
    <t>Charge for Carry-outs</t>
  </si>
  <si>
    <t>Per Unit, Per Pickup</t>
  </si>
  <si>
    <t>Cans, units, mini-cans, or micro-mini cans</t>
  </si>
  <si>
    <t>that must be carried out over 5 feet, but</t>
  </si>
  <si>
    <t>not over 25 feet.</t>
  </si>
  <si>
    <t>For each additional 25 feet, or fraction of</t>
  </si>
  <si>
    <t>25 feet, add</t>
  </si>
  <si>
    <t>NOTE:</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</si>
  <si>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</si>
  <si>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</si>
  <si>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</si>
  <si>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</si>
  <si>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</si>
  <si>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</si>
  <si>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</si>
  <si>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</si>
  <si>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Drive-ins on driveways of over 250 feet,</t>
  </si>
  <si>
    <t>but less than 1/10 mile</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</si>
  <si>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</si>
  <si>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</si>
  <si>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</si>
  <si>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</si>
  <si>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Item 90 -- Can Carriage -- Special Services</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</si>
  <si>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</si>
  <si>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</si>
  <si>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</si>
  <si>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</si>
  <si>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</si>
  <si>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</si>
  <si>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</si>
  <si>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4th Revised Page No. 22</t>
  </si>
  <si>
    <t>2nd Revised Page No. 22a</t>
  </si>
  <si>
    <t>35 Gal Toter</t>
  </si>
  <si>
    <t>65 Gal Toter</t>
  </si>
  <si>
    <t>95 Gal Toter</t>
  </si>
  <si>
    <t>2x 35 Gal Toter</t>
  </si>
  <si>
    <t>2x 65 Gal Toter</t>
  </si>
  <si>
    <t>2x 95 Gal Toter</t>
  </si>
  <si>
    <t>3x 35 Gal Toter</t>
  </si>
  <si>
    <t>3x 65 Gal Toter</t>
  </si>
  <si>
    <t>3x 95 Gal Toter</t>
  </si>
  <si>
    <t>Recycling</t>
  </si>
  <si>
    <r>
      <t xml:space="preserve">Rates below apply in the following service area:  </t>
    </r>
    <r>
      <rPr>
        <b/>
        <sz val="10"/>
        <rFont val="Arial"/>
        <family val="2"/>
      </rPr>
      <t>CITY OF WHITE SALMON</t>
    </r>
  </si>
  <si>
    <t>2nd Revised Page No. 22b</t>
  </si>
  <si>
    <t>35-gallon toter</t>
  </si>
  <si>
    <t>2nd Revised Page No. 22c</t>
  </si>
  <si>
    <r>
      <t xml:space="preserve">Rates below apply in the following service area:  </t>
    </r>
    <r>
      <rPr>
        <b/>
        <sz val="10"/>
        <rFont val="Arial"/>
        <family val="2"/>
      </rPr>
      <t>See Appendix A (Except for the City of Goldendale &amp; White Salmon)</t>
    </r>
  </si>
  <si>
    <t>2nd Revised Page No. 22d</t>
  </si>
  <si>
    <t>4th Revised Page No. 25</t>
  </si>
  <si>
    <t>Unlocking and Relocking Fee $1.00</t>
  </si>
  <si>
    <t>Replace Broken Lock $2.00</t>
  </si>
  <si>
    <t>2nd Revised Page No. 25a</t>
  </si>
  <si>
    <r>
      <t xml:space="preserve">Service Area: </t>
    </r>
    <r>
      <rPr>
        <b/>
        <sz val="10"/>
        <rFont val="Arial"/>
        <family val="2"/>
      </rPr>
      <t xml:space="preserve"> CITY OF WHITE SALMON</t>
    </r>
  </si>
  <si>
    <t>65-gallon toter</t>
  </si>
  <si>
    <t>95-gallon toter</t>
  </si>
  <si>
    <t>2nd Revised Page No. 25b</t>
  </si>
  <si>
    <r>
      <t xml:space="preserve">Service Area:  </t>
    </r>
    <r>
      <rPr>
        <b/>
        <sz val="10"/>
        <rFont val="Arial"/>
        <family val="2"/>
      </rPr>
      <t>See Appendix A (except for the City of Goldendale &amp; White Salmon)</t>
    </r>
  </si>
  <si>
    <t>Item 150 -- Loose and Bulky Material</t>
  </si>
  <si>
    <t>Special Trips:  Time rates in Item 160 apply.</t>
  </si>
  <si>
    <t>Regular Route:  The following rates apply:</t>
  </si>
  <si>
    <t>Additional cubic</t>
  </si>
  <si>
    <t>Carry Charge</t>
  </si>
  <si>
    <t>1 to 4 cubic yards</t>
  </si>
  <si>
    <t>yards</t>
  </si>
  <si>
    <t>Minimum Charge</t>
  </si>
  <si>
    <t>Per each 5 ft. over</t>
  </si>
  <si>
    <t>Rate per yard</t>
  </si>
  <si>
    <t>Per Pickup</t>
  </si>
  <si>
    <t>8 feet</t>
  </si>
  <si>
    <t>Bulky Materials</t>
  </si>
  <si>
    <t>Loose material</t>
  </si>
  <si>
    <t>(customer load)</t>
  </si>
  <si>
    <t>(company load)</t>
  </si>
  <si>
    <t>1st Revised Page No. 27</t>
  </si>
  <si>
    <t>Item 160 -- Time Rates</t>
  </si>
  <si>
    <t>Rates per hour:</t>
  </si>
  <si>
    <t>Rate Per Hour</t>
  </si>
  <si>
    <t>Each Extra</t>
  </si>
  <si>
    <t>Minimum</t>
  </si>
  <si>
    <t>Type of Equipment ordered</t>
  </si>
  <si>
    <t>Truck and Driver</t>
  </si>
  <si>
    <t>Person</t>
  </si>
  <si>
    <t>Charge</t>
  </si>
  <si>
    <t>Single rear drive axle:</t>
  </si>
  <si>
    <t>Non-packer truck………………………..</t>
  </si>
  <si>
    <t>Packer truck……………………………..</t>
  </si>
  <si>
    <t>Drop-box truck…………………………..</t>
  </si>
  <si>
    <t>Tandem rear drive axle:</t>
  </si>
  <si>
    <t>1st Revised Page No. 28</t>
  </si>
  <si>
    <t>Item 210 -- Washing and Sanitizing Containers and/or Drop Boxes</t>
  </si>
  <si>
    <t>Upon customer request, the company will provide washing and sanitizing service at the following rates:</t>
  </si>
  <si>
    <t>Size or Type of</t>
  </si>
  <si>
    <t>Container or Drop Box</t>
  </si>
  <si>
    <t>1st Revised Page No. 32</t>
  </si>
  <si>
    <t>Washing</t>
  </si>
  <si>
    <t>Steam Cleaning</t>
  </si>
  <si>
    <t>Sanitizing</t>
  </si>
  <si>
    <t>Per</t>
  </si>
  <si>
    <t>Yard</t>
  </si>
  <si>
    <t>Minumum</t>
  </si>
  <si>
    <t>Item 205 -- Roll-Out Charges -- Containers, Automated Carts, and Toters</t>
  </si>
  <si>
    <t>the control of the driver, the driver is required to move a container more than five feet, but less than 25 feet,</t>
  </si>
  <si>
    <t>in order to reach the truck.  The charge for this roll-out service is:</t>
  </si>
  <si>
    <t>1st Revised Page No. 30</t>
  </si>
  <si>
    <r>
      <t xml:space="preserve">Charges for containers.  </t>
    </r>
    <r>
      <rPr>
        <sz val="10"/>
        <rFont val="Arial"/>
        <family val="2"/>
      </rPr>
      <t>The company will assess roll-out charges where, due to circumstances outside</t>
    </r>
  </si>
  <si>
    <t>4th Revised Page No. 34</t>
  </si>
  <si>
    <t>$10.66(A)</t>
  </si>
  <si>
    <t>$12.42(A)</t>
  </si>
  <si>
    <t>$15.99(A)</t>
  </si>
  <si>
    <t>$3.04(A)</t>
  </si>
  <si>
    <t>$18.45(A)</t>
  </si>
  <si>
    <t>$23.41(A)</t>
  </si>
  <si>
    <t>$30.92(A)</t>
  </si>
  <si>
    <t>(A)</t>
  </si>
  <si>
    <t>$35.19(A)</t>
  </si>
  <si>
    <t>$39.45(A)</t>
  </si>
  <si>
    <t>$46.92(A)</t>
  </si>
  <si>
    <t>$11.09(A)</t>
  </si>
  <si>
    <t>$23.83(A)</t>
  </si>
  <si>
    <t>$26.76(A)</t>
  </si>
  <si>
    <t>$35.99(A)</t>
  </si>
  <si>
    <t>$1.17(A)</t>
  </si>
  <si>
    <t>$1.28(A)</t>
  </si>
  <si>
    <t>$1.6(A)</t>
  </si>
  <si>
    <t>$ 3.04(A)</t>
  </si>
  <si>
    <r>
      <t>$</t>
    </r>
    <r>
      <rPr>
        <u val="single"/>
        <sz val="10"/>
        <rFont val="Arial"/>
        <family val="2"/>
      </rPr>
      <t xml:space="preserve"> 5.92 (A) </t>
    </r>
    <r>
      <rPr>
        <sz val="10"/>
        <rFont val="Arial"/>
        <family val="0"/>
      </rPr>
      <t xml:space="preserve"> per can/unit.  Service will be rendered on the normal scheduled pickup day for the</t>
    </r>
  </si>
  <si>
    <t>Unlocking and Relocking Fee $1.07 (A)</t>
  </si>
  <si>
    <t>Replace Broken Lock $2.13 (A)</t>
  </si>
  <si>
    <t>$6.66 (A)</t>
  </si>
  <si>
    <t>$4.59 (A)</t>
  </si>
  <si>
    <t>$12.32(A)</t>
  </si>
  <si>
    <t>$15.89(A)</t>
  </si>
  <si>
    <t>$16.63(A)</t>
  </si>
  <si>
    <t>$11.46(A)</t>
  </si>
  <si>
    <t>$6.66(A)</t>
  </si>
  <si>
    <t>$4.59(A)</t>
  </si>
  <si>
    <t>95 Gal</t>
  </si>
  <si>
    <t>65 Gal</t>
  </si>
  <si>
    <t>35 Gal</t>
  </si>
  <si>
    <r>
      <t xml:space="preserve">Service Area:  </t>
    </r>
    <r>
      <rPr>
        <b/>
        <sz val="10"/>
        <rFont val="Arial"/>
        <family val="2"/>
      </rPr>
      <t>CITY OF WHITE SALMON</t>
    </r>
  </si>
  <si>
    <t>2nd Revised Page No. 34a</t>
  </si>
  <si>
    <r>
      <t>$</t>
    </r>
    <r>
      <rPr>
        <u val="single"/>
        <sz val="10"/>
        <rFont val="Arial"/>
        <family val="2"/>
      </rPr>
      <t xml:space="preserve"> 5.92 (A) </t>
    </r>
    <r>
      <rPr>
        <sz val="10"/>
        <rFont val="Arial"/>
        <family val="0"/>
      </rPr>
      <t>per can/unit.  Service will be rendered on the normal scheduled pickup day for the</t>
    </r>
  </si>
  <si>
    <r>
      <t xml:space="preserve">Service Area:  </t>
    </r>
    <r>
      <rPr>
        <b/>
        <sz val="10"/>
        <rFont val="Arial"/>
        <family val="2"/>
      </rPr>
      <t>See Appendix A (Except for the City of Goldendale &amp; White Salmon)</t>
    </r>
  </si>
  <si>
    <t>2nd Revised Page No. 34b</t>
  </si>
  <si>
    <t>$ 11.09 (A)</t>
  </si>
  <si>
    <t>$ 3.04 (A)</t>
  </si>
  <si>
    <t>4th Revised Page No. 36</t>
  </si>
  <si>
    <t>$ 16.63 (A)</t>
  </si>
  <si>
    <t>$ 11.46 (A)</t>
  </si>
  <si>
    <t>$ 6.66 (A)</t>
  </si>
  <si>
    <t>$ 4.59 (A)</t>
  </si>
  <si>
    <t>32 Gal Toter</t>
  </si>
  <si>
    <t>2nd Revised Page No. 36a</t>
  </si>
  <si>
    <t>Gate Charge $5.33 (A)</t>
  </si>
  <si>
    <r>
      <t>to the disposal site.  Excess miles will be charged for at $3.01</t>
    </r>
    <r>
      <rPr>
        <sz val="10"/>
        <rFont val="Arial"/>
        <family val="2"/>
      </rPr>
      <t>(A)</t>
    </r>
    <r>
      <rPr>
        <sz val="10"/>
        <rFont val="Arial"/>
        <family val="0"/>
      </rPr>
      <t xml:space="preserve"> per mile or fraction of a</t>
    </r>
  </si>
  <si>
    <t>$71.44(A)</t>
  </si>
  <si>
    <t>$61.85(A)</t>
  </si>
  <si>
    <t>$54.38(A)</t>
  </si>
  <si>
    <t>$42.65(A)</t>
  </si>
  <si>
    <t>$1.92(A)</t>
  </si>
  <si>
    <t>$1.76(A)</t>
  </si>
  <si>
    <t>$1.65(A)</t>
  </si>
  <si>
    <t>$1.49(A)</t>
  </si>
  <si>
    <t>$ 159.89 (A)</t>
  </si>
  <si>
    <t>$ 47.34 (A)</t>
  </si>
  <si>
    <t>4th Revised Page No. 37</t>
  </si>
  <si>
    <t>to the disposal site.  Excess miles will be charged for at $3.01 (A) per mile or fraction of a</t>
  </si>
  <si>
    <t>$ 206.55 (A)</t>
  </si>
  <si>
    <t>4th Revised Page No. 38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</si>
</sst>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409]dddd\,\ mmmm\ dd\,\ yyyy"/>
    <numFmt numFmtId="166" formatCode="[$-409]h:mm:ss\ AM/PM"/>
    <numFmt numFmtId="167" formatCode="0.0%"/>
    <numFmt numFmtId="168" formatCode="0.0"/>
  </numFmts>
  <fonts count="48">
    <font>
      <sz val="10"/>
      <name val="Arial"/>
      <family val="0"/>
    </font>
    <font>
      <i/>
      <sz val="10"/>
      <name val="Arial"/>
      <family val="2"/>
    </font>
    <font>
      <b/>
      <sz val="10"/>
      <name val="Arial"/>
      <family val="2"/>
    </font>
    <font>
      <sz val="8"/>
      <name val="Arial"/>
      <family val="2"/>
    </font>
    <font>
      <u val="single"/>
      <sz val="10"/>
      <name val="Arial"/>
      <family val="2"/>
    </font>
    <font>
      <u val="single"/>
      <sz val="10"/>
      <color indexed="12"/>
      <name val="Arial"/>
      <family val="2"/>
    </font>
    <font>
      <u val="single"/>
      <sz val="10"/>
      <color indexed="36"/>
      <name val="Arial"/>
      <family val="2"/>
    </font>
    <font>
      <u val="single"/>
      <sz val="8"/>
      <name val="Arial"/>
      <family val="2"/>
    </font>
    <font>
      <sz val="9"/>
      <name val="Arial"/>
      <family val="2"/>
    </font>
    <font>
      <i/>
      <sz val="8"/>
      <name val="Arial"/>
      <family val="2"/>
    </font>
    <font>
      <i/>
      <sz val="9"/>
      <name val="Arial"/>
      <family val="2"/>
    </font>
    <font>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8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0" fillId="0" borderId="0" xfId="0" applyBorder="1" applyAlignment="1">
      <alignment horizontal="center"/>
    </xf>
    <xf numFmtId="0" fontId="0" fillId="0" borderId="0" xfId="0" applyFill="1" applyBorder="1" applyAlignment="1">
      <alignment/>
    </xf>
    <xf numFmtId="0" fontId="0" fillId="0" borderId="18" xfId="0" applyBorder="1" applyAlignment="1">
      <alignment/>
    </xf>
    <xf numFmtId="0" fontId="3" fillId="0" borderId="0" xfId="0" applyFont="1"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Fill="1" applyBorder="1" applyAlignment="1" quotePrefix="1">
      <alignment horizontal="left"/>
    </xf>
    <xf numFmtId="0" fontId="4" fillId="0" borderId="14" xfId="0" applyFont="1" applyBorder="1" applyAlignment="1">
      <alignment horizontal="center"/>
    </xf>
    <xf numFmtId="0" fontId="0" fillId="0" borderId="13" xfId="0" applyBorder="1" applyAlignment="1">
      <alignment horizontal="left"/>
    </xf>
    <xf numFmtId="0" fontId="0" fillId="0" borderId="23" xfId="0" applyBorder="1" applyAlignment="1">
      <alignment/>
    </xf>
    <xf numFmtId="0" fontId="0" fillId="0" borderId="19" xfId="0" applyFill="1" applyBorder="1" applyAlignment="1">
      <alignment/>
    </xf>
    <xf numFmtId="0" fontId="2" fillId="0" borderId="13" xfId="0" applyFont="1" applyBorder="1" applyAlignment="1">
      <alignment/>
    </xf>
    <xf numFmtId="0" fontId="0" fillId="0" borderId="10" xfId="0"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xf>
    <xf numFmtId="0" fontId="0" fillId="0" borderId="16" xfId="0"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3" fillId="0" borderId="21" xfId="0" applyFont="1" applyBorder="1" applyAlignment="1">
      <alignment horizontal="center"/>
    </xf>
    <xf numFmtId="0" fontId="3" fillId="0" borderId="24" xfId="0" applyFont="1" applyBorder="1" applyAlignment="1">
      <alignment horizontal="center"/>
    </xf>
    <xf numFmtId="0" fontId="3" fillId="0" borderId="22" xfId="0" applyFont="1" applyBorder="1" applyAlignment="1">
      <alignment horizontal="center"/>
    </xf>
    <xf numFmtId="0" fontId="3" fillId="0" borderId="0" xfId="0" applyFont="1" applyBorder="1" applyAlignment="1">
      <alignment/>
    </xf>
    <xf numFmtId="0" fontId="2" fillId="0" borderId="14" xfId="0" applyFont="1" applyBorder="1" applyAlignment="1">
      <alignment horizontal="right"/>
    </xf>
    <xf numFmtId="0" fontId="3" fillId="0" borderId="13" xfId="0" applyFont="1" applyBorder="1" applyAlignment="1">
      <alignment/>
    </xf>
    <xf numFmtId="0" fontId="0" fillId="0" borderId="20" xfId="0" applyBorder="1" applyAlignment="1">
      <alignment horizontal="center"/>
    </xf>
    <xf numFmtId="0" fontId="0" fillId="0" borderId="0" xfId="0" applyFont="1" applyBorder="1" applyAlignment="1">
      <alignment horizontal="left"/>
    </xf>
    <xf numFmtId="0" fontId="0" fillId="0" borderId="23" xfId="0" applyFill="1" applyBorder="1" applyAlignment="1">
      <alignment/>
    </xf>
    <xf numFmtId="0" fontId="0" fillId="0" borderId="21" xfId="0" applyBorder="1" applyAlignment="1">
      <alignment/>
    </xf>
    <xf numFmtId="0" fontId="3" fillId="0" borderId="21" xfId="0" applyFont="1" applyBorder="1" applyAlignment="1">
      <alignment/>
    </xf>
    <xf numFmtId="0" fontId="3" fillId="0" borderId="22" xfId="0" applyFont="1" applyBorder="1" applyAlignment="1">
      <alignment/>
    </xf>
    <xf numFmtId="0" fontId="3" fillId="0" borderId="22" xfId="0" applyFont="1" applyBorder="1" applyAlignment="1" quotePrefix="1">
      <alignment horizontal="left"/>
    </xf>
    <xf numFmtId="0" fontId="0" fillId="33" borderId="20" xfId="0" applyFill="1" applyBorder="1" applyAlignment="1">
      <alignment/>
    </xf>
    <xf numFmtId="0" fontId="0" fillId="0" borderId="0" xfId="0" applyFont="1" applyBorder="1" applyAlignment="1" quotePrefix="1">
      <alignment horizontal="left"/>
    </xf>
    <xf numFmtId="0" fontId="0" fillId="0" borderId="23" xfId="0" applyFill="1" applyBorder="1" applyAlignment="1">
      <alignment horizontal="left"/>
    </xf>
    <xf numFmtId="0" fontId="0" fillId="0" borderId="23" xfId="0" applyBorder="1" applyAlignment="1">
      <alignment horizontal="left" indent="1"/>
    </xf>
    <xf numFmtId="0" fontId="2" fillId="0" borderId="23" xfId="0" applyFont="1" applyBorder="1" applyAlignment="1">
      <alignment/>
    </xf>
    <xf numFmtId="0" fontId="2" fillId="0" borderId="18" xfId="0" applyFont="1" applyFill="1" applyBorder="1" applyAlignment="1">
      <alignment horizontal="center"/>
    </xf>
    <xf numFmtId="0" fontId="2" fillId="0" borderId="19" xfId="0" applyFont="1" applyBorder="1" applyAlignment="1">
      <alignment horizontal="center"/>
    </xf>
    <xf numFmtId="0" fontId="0" fillId="0" borderId="23" xfId="0" applyFont="1" applyBorder="1" applyAlignment="1">
      <alignment horizontal="left" indent="1"/>
    </xf>
    <xf numFmtId="0" fontId="0" fillId="0" borderId="18" xfId="0" applyFont="1" applyBorder="1" applyAlignment="1">
      <alignment horizontal="center"/>
    </xf>
    <xf numFmtId="0" fontId="4" fillId="0" borderId="19" xfId="0" applyFont="1" applyBorder="1" applyAlignment="1">
      <alignment horizontal="center"/>
    </xf>
    <xf numFmtId="0" fontId="0" fillId="33" borderId="0" xfId="0" applyFill="1" applyBorder="1" applyAlignment="1">
      <alignment/>
    </xf>
    <xf numFmtId="0" fontId="0" fillId="33" borderId="14" xfId="0" applyFill="1" applyBorder="1" applyAlignment="1">
      <alignment/>
    </xf>
    <xf numFmtId="0" fontId="2" fillId="0" borderId="23" xfId="0" applyFont="1" applyBorder="1" applyAlignment="1" quotePrefix="1">
      <alignment horizontal="left"/>
    </xf>
    <xf numFmtId="0" fontId="0" fillId="0" borderId="13" xfId="0" applyFont="1" applyBorder="1" applyAlignment="1" quotePrefix="1">
      <alignment horizontal="left"/>
    </xf>
    <xf numFmtId="0" fontId="0" fillId="0" borderId="23" xfId="0" applyBorder="1" applyAlignment="1">
      <alignment horizontal="right"/>
    </xf>
    <xf numFmtId="44" fontId="0" fillId="0" borderId="20" xfId="44" applyFont="1" applyBorder="1" applyAlignment="1">
      <alignment/>
    </xf>
    <xf numFmtId="0" fontId="0" fillId="0" borderId="13" xfId="0" applyFont="1" applyBorder="1" applyAlignment="1">
      <alignment horizontal="center"/>
    </xf>
    <xf numFmtId="44" fontId="0" fillId="0" borderId="20" xfId="44" applyBorder="1" applyAlignment="1">
      <alignment/>
    </xf>
    <xf numFmtId="0" fontId="0" fillId="0" borderId="24" xfId="0" applyBorder="1" applyAlignment="1">
      <alignment/>
    </xf>
    <xf numFmtId="0" fontId="2" fillId="0" borderId="0" xfId="0" applyFont="1" applyBorder="1" applyAlignment="1">
      <alignment horizontal="right"/>
    </xf>
    <xf numFmtId="0" fontId="3" fillId="0" borderId="20" xfId="0" applyFont="1" applyFill="1" applyBorder="1" applyAlignment="1">
      <alignment horizontal="center"/>
    </xf>
    <xf numFmtId="0" fontId="7" fillId="0" borderId="21" xfId="0" applyFont="1" applyBorder="1" applyAlignment="1">
      <alignment/>
    </xf>
    <xf numFmtId="44" fontId="0" fillId="0" borderId="22" xfId="44" applyFont="1" applyFill="1" applyBorder="1" applyAlignment="1">
      <alignment horizontal="center"/>
    </xf>
    <xf numFmtId="44" fontId="0" fillId="0" borderId="22" xfId="44" applyFont="1" applyBorder="1" applyAlignment="1">
      <alignment horizontal="center"/>
    </xf>
    <xf numFmtId="44" fontId="0" fillId="0" borderId="22" xfId="44" applyFont="1" applyBorder="1" applyAlignment="1">
      <alignment/>
    </xf>
    <xf numFmtId="44" fontId="0" fillId="0" borderId="21" xfId="44" applyFont="1" applyBorder="1" applyAlignment="1">
      <alignment/>
    </xf>
    <xf numFmtId="44" fontId="0" fillId="0" borderId="21" xfId="44" applyFont="1" applyFill="1" applyBorder="1" applyAlignment="1">
      <alignment horizontal="center"/>
    </xf>
    <xf numFmtId="44" fontId="0" fillId="0" borderId="21" xfId="44" applyFont="1" applyBorder="1" applyAlignment="1">
      <alignment horizontal="center"/>
    </xf>
    <xf numFmtId="44" fontId="0" fillId="0" borderId="22" xfId="44" applyBorder="1" applyAlignment="1">
      <alignment/>
    </xf>
    <xf numFmtId="44" fontId="0" fillId="0" borderId="21" xfId="44" applyBorder="1" applyAlignment="1">
      <alignment/>
    </xf>
    <xf numFmtId="44" fontId="0" fillId="0" borderId="21" xfId="44"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20" xfId="0" applyFill="1" applyBorder="1" applyAlignment="1">
      <alignment horizontal="center"/>
    </xf>
    <xf numFmtId="0" fontId="0" fillId="0" borderId="23" xfId="0" applyFill="1" applyBorder="1" applyAlignment="1">
      <alignment horizontal="center"/>
    </xf>
    <xf numFmtId="44" fontId="0" fillId="0" borderId="20" xfId="44" applyFont="1" applyFill="1" applyBorder="1" applyAlignment="1">
      <alignment horizontal="center"/>
    </xf>
    <xf numFmtId="44" fontId="0" fillId="0" borderId="20" xfId="44" applyFont="1" applyBorder="1" applyAlignment="1">
      <alignment horizontal="center"/>
    </xf>
    <xf numFmtId="44" fontId="0" fillId="0" borderId="20" xfId="44" applyFont="1" applyFill="1" applyBorder="1" applyAlignment="1">
      <alignment horizontal="right"/>
    </xf>
    <xf numFmtId="0" fontId="4" fillId="0" borderId="0" xfId="0" applyFont="1" applyFill="1" applyBorder="1" applyAlignment="1">
      <alignment horizontal="center"/>
    </xf>
    <xf numFmtId="0" fontId="0" fillId="0" borderId="16" xfId="0" applyBorder="1" applyAlignment="1">
      <alignment horizontal="left"/>
    </xf>
    <xf numFmtId="0" fontId="0" fillId="0" borderId="0" xfId="0" applyFont="1" applyFill="1" applyBorder="1" applyAlignment="1">
      <alignment/>
    </xf>
    <xf numFmtId="0" fontId="0" fillId="0" borderId="16" xfId="0" applyBorder="1" applyAlignment="1">
      <alignment horizontal="right"/>
    </xf>
    <xf numFmtId="44" fontId="0" fillId="0" borderId="22" xfId="44" applyFont="1" applyFill="1" applyBorder="1" applyAlignment="1">
      <alignment horizontal="right"/>
    </xf>
    <xf numFmtId="0" fontId="3" fillId="0" borderId="20" xfId="0" applyFont="1" applyBorder="1" applyAlignment="1">
      <alignment/>
    </xf>
    <xf numFmtId="44" fontId="0" fillId="0" borderId="22" xfId="44" applyFont="1" applyFill="1" applyBorder="1" applyAlignment="1">
      <alignment/>
    </xf>
    <xf numFmtId="0" fontId="1" fillId="0" borderId="0" xfId="0" applyFont="1" applyBorder="1" applyAlignment="1">
      <alignment horizontal="center"/>
    </xf>
    <xf numFmtId="0" fontId="1" fillId="0" borderId="14" xfId="0" applyFont="1" applyBorder="1" applyAlignment="1">
      <alignment horizontal="center"/>
    </xf>
    <xf numFmtId="44" fontId="0" fillId="0" borderId="22" xfId="44" applyFont="1" applyFill="1" applyBorder="1" applyAlignment="1">
      <alignment/>
    </xf>
    <xf numFmtId="44" fontId="0" fillId="0" borderId="20" xfId="44" applyFont="1" applyFill="1" applyBorder="1" applyAlignment="1">
      <alignment/>
    </xf>
    <xf numFmtId="44" fontId="0" fillId="0" borderId="21" xfId="44" applyFont="1" applyFill="1" applyBorder="1" applyAlignment="1">
      <alignment/>
    </xf>
    <xf numFmtId="44" fontId="0" fillId="0" borderId="22" xfId="44" applyFont="1" applyFill="1" applyBorder="1" applyAlignment="1">
      <alignment horizontal="left"/>
    </xf>
    <xf numFmtId="0" fontId="0" fillId="0" borderId="0" xfId="0" applyFont="1" applyFill="1" applyBorder="1" applyAlignment="1" quotePrefix="1">
      <alignment horizontal="left"/>
    </xf>
    <xf numFmtId="0" fontId="0" fillId="0" borderId="10" xfId="0" applyFill="1" applyBorder="1" applyAlignment="1">
      <alignment horizontal="left"/>
    </xf>
    <xf numFmtId="0" fontId="0" fillId="0" borderId="12" xfId="0" applyFill="1" applyBorder="1" applyAlignment="1">
      <alignment/>
    </xf>
    <xf numFmtId="44" fontId="0" fillId="0" borderId="22" xfId="44" applyFill="1" applyBorder="1" applyAlignment="1">
      <alignment/>
    </xf>
    <xf numFmtId="44" fontId="0" fillId="0" borderId="21" xfId="44" applyFill="1" applyBorder="1" applyAlignment="1">
      <alignment/>
    </xf>
    <xf numFmtId="0" fontId="0" fillId="0" borderId="20" xfId="0" applyFill="1" applyBorder="1" applyAlignment="1">
      <alignment/>
    </xf>
    <xf numFmtId="0" fontId="0" fillId="0" borderId="23" xfId="0" applyFill="1" applyBorder="1" applyAlignment="1">
      <alignment horizontal="right"/>
    </xf>
    <xf numFmtId="0" fontId="0" fillId="0" borderId="14" xfId="0" applyBorder="1" applyAlignment="1">
      <alignment horizontal="right"/>
    </xf>
    <xf numFmtId="0" fontId="9" fillId="0" borderId="13" xfId="0" applyFont="1" applyBorder="1" applyAlignment="1" quotePrefix="1">
      <alignment horizontal="center"/>
    </xf>
    <xf numFmtId="0" fontId="8" fillId="0" borderId="13" xfId="0" applyFont="1" applyBorder="1" applyAlignment="1">
      <alignment/>
    </xf>
    <xf numFmtId="0" fontId="8" fillId="0" borderId="0" xfId="0" applyFont="1" applyBorder="1" applyAlignment="1">
      <alignment/>
    </xf>
    <xf numFmtId="0" fontId="8" fillId="0" borderId="0" xfId="0" applyFont="1" applyBorder="1" applyAlignment="1">
      <alignment horizontal="right"/>
    </xf>
    <xf numFmtId="0" fontId="8" fillId="0" borderId="16" xfId="0" applyFont="1" applyBorder="1" applyAlignment="1">
      <alignment/>
    </xf>
    <xf numFmtId="0" fontId="8" fillId="0" borderId="13" xfId="0" applyFont="1" applyBorder="1" applyAlignment="1">
      <alignment horizontal="right"/>
    </xf>
    <xf numFmtId="0" fontId="8" fillId="0" borderId="16" xfId="0" applyFont="1" applyBorder="1" applyAlignment="1">
      <alignment horizontal="right"/>
    </xf>
    <xf numFmtId="0" fontId="8" fillId="0" borderId="17" xfId="0" applyFont="1" applyBorder="1" applyAlignment="1">
      <alignment/>
    </xf>
    <xf numFmtId="0" fontId="8" fillId="0" borderId="13" xfId="0" applyFont="1" applyBorder="1" applyAlignment="1" quotePrefix="1">
      <alignment horizontal="left"/>
    </xf>
    <xf numFmtId="0" fontId="8" fillId="0" borderId="0" xfId="0" applyFont="1" applyBorder="1" applyAlignment="1" quotePrefix="1">
      <alignment horizontal="right"/>
    </xf>
    <xf numFmtId="0" fontId="8" fillId="0" borderId="13" xfId="0" applyFont="1" applyFill="1" applyBorder="1" applyAlignment="1">
      <alignment horizontal="right"/>
    </xf>
    <xf numFmtId="0" fontId="8" fillId="0" borderId="18" xfId="0" applyFont="1" applyBorder="1" applyAlignment="1">
      <alignment horizontal="right"/>
    </xf>
    <xf numFmtId="0" fontId="8" fillId="0" borderId="18" xfId="0" applyFont="1" applyBorder="1" applyAlignment="1">
      <alignment/>
    </xf>
    <xf numFmtId="0" fontId="8" fillId="0" borderId="19" xfId="0" applyFont="1" applyBorder="1" applyAlignment="1">
      <alignment/>
    </xf>
    <xf numFmtId="0" fontId="8" fillId="0" borderId="15" xfId="0" applyFont="1" applyBorder="1" applyAlignment="1">
      <alignment horizontal="right"/>
    </xf>
    <xf numFmtId="0" fontId="2" fillId="0" borderId="16" xfId="0" applyFont="1" applyBorder="1" applyAlignment="1">
      <alignment horizontal="center"/>
    </xf>
    <xf numFmtId="0" fontId="0" fillId="0" borderId="16" xfId="0" applyFont="1" applyBorder="1" applyAlignment="1">
      <alignment/>
    </xf>
    <xf numFmtId="0" fontId="0" fillId="0" borderId="0" xfId="0" applyFont="1" applyBorder="1" applyAlignment="1">
      <alignment horizontal="center"/>
    </xf>
    <xf numFmtId="0" fontId="5" fillId="0" borderId="16" xfId="54" applyBorder="1" applyAlignment="1" applyProtection="1">
      <alignment/>
      <protection/>
    </xf>
    <xf numFmtId="0" fontId="8" fillId="0" borderId="16" xfId="0" applyFont="1" applyBorder="1" applyAlignment="1">
      <alignment horizontal="left"/>
    </xf>
    <xf numFmtId="0" fontId="8" fillId="0" borderId="18" xfId="0" applyFont="1" applyBorder="1" applyAlignment="1">
      <alignment horizontal="left"/>
    </xf>
    <xf numFmtId="14" fontId="0" fillId="0" borderId="0" xfId="0" applyNumberFormat="1" applyBorder="1" applyAlignment="1">
      <alignment/>
    </xf>
    <xf numFmtId="0" fontId="0" fillId="0" borderId="0" xfId="0" applyFont="1" applyBorder="1" applyAlignment="1">
      <alignment/>
    </xf>
    <xf numFmtId="0" fontId="0" fillId="0" borderId="16" xfId="0" applyFont="1" applyBorder="1" applyAlignment="1">
      <alignment horizontal="left"/>
    </xf>
    <xf numFmtId="0" fontId="0" fillId="0" borderId="20" xfId="0" applyFont="1" applyBorder="1" applyAlignment="1">
      <alignment horizontal="center"/>
    </xf>
    <xf numFmtId="0" fontId="0" fillId="0" borderId="0" xfId="0" applyFont="1" applyAlignment="1">
      <alignment/>
    </xf>
    <xf numFmtId="44" fontId="0" fillId="0" borderId="0" xfId="0" applyNumberFormat="1" applyFont="1" applyAlignment="1">
      <alignment/>
    </xf>
    <xf numFmtId="44" fontId="0" fillId="0" borderId="0" xfId="0" applyNumberFormat="1" applyAlignment="1">
      <alignment/>
    </xf>
    <xf numFmtId="0" fontId="0" fillId="0" borderId="10" xfId="58" applyBorder="1">
      <alignment/>
      <protection/>
    </xf>
    <xf numFmtId="0" fontId="0" fillId="0" borderId="11" xfId="58" applyBorder="1">
      <alignment/>
      <protection/>
    </xf>
    <xf numFmtId="0" fontId="0" fillId="0" borderId="12" xfId="58" applyBorder="1">
      <alignment/>
      <protection/>
    </xf>
    <xf numFmtId="0" fontId="0" fillId="0" borderId="0" xfId="58">
      <alignment/>
      <protection/>
    </xf>
    <xf numFmtId="0" fontId="0" fillId="0" borderId="13" xfId="58" applyBorder="1">
      <alignment/>
      <protection/>
    </xf>
    <xf numFmtId="0" fontId="0" fillId="0" borderId="16" xfId="58" applyBorder="1">
      <alignment/>
      <protection/>
    </xf>
    <xf numFmtId="0" fontId="0" fillId="0" borderId="0" xfId="58" applyBorder="1">
      <alignment/>
      <protection/>
    </xf>
    <xf numFmtId="0" fontId="0" fillId="0" borderId="0" xfId="58" applyBorder="1" applyAlignment="1">
      <alignment horizontal="center"/>
      <protection/>
    </xf>
    <xf numFmtId="0" fontId="0" fillId="0" borderId="17" xfId="58" applyBorder="1">
      <alignment/>
      <protection/>
    </xf>
    <xf numFmtId="0" fontId="0" fillId="0" borderId="14" xfId="58" applyBorder="1">
      <alignment/>
      <protection/>
    </xf>
    <xf numFmtId="0" fontId="0" fillId="0" borderId="15" xfId="58" applyBorder="1">
      <alignment/>
      <protection/>
    </xf>
    <xf numFmtId="0" fontId="0" fillId="0" borderId="0" xfId="58" applyFont="1" applyBorder="1" applyAlignment="1">
      <alignment horizontal="center"/>
      <protection/>
    </xf>
    <xf numFmtId="0" fontId="0" fillId="0" borderId="0" xfId="58" applyBorder="1" applyAlignment="1" quotePrefix="1">
      <alignment horizontal="left"/>
      <protection/>
    </xf>
    <xf numFmtId="0" fontId="0" fillId="0" borderId="0" xfId="58" applyFill="1" applyBorder="1">
      <alignment/>
      <protection/>
    </xf>
    <xf numFmtId="0" fontId="0" fillId="0" borderId="0" xfId="58" applyFill="1" applyBorder="1" applyAlignment="1">
      <alignment horizontal="center"/>
      <protection/>
    </xf>
    <xf numFmtId="0" fontId="4" fillId="0" borderId="13" xfId="58" applyFont="1" applyBorder="1" applyAlignment="1">
      <alignment horizontal="center"/>
      <protection/>
    </xf>
    <xf numFmtId="0" fontId="4" fillId="0" borderId="0" xfId="58" applyFont="1" applyBorder="1" applyAlignment="1">
      <alignment horizontal="center"/>
      <protection/>
    </xf>
    <xf numFmtId="0" fontId="4" fillId="0" borderId="14" xfId="58" applyFont="1" applyBorder="1" applyAlignment="1">
      <alignment horizontal="center"/>
      <protection/>
    </xf>
    <xf numFmtId="0" fontId="4" fillId="0" borderId="13" xfId="58" applyFont="1" applyBorder="1" applyAlignment="1" quotePrefix="1">
      <alignment/>
      <protection/>
    </xf>
    <xf numFmtId="0" fontId="0" fillId="0" borderId="0" xfId="58" applyFont="1" applyBorder="1" applyAlignment="1">
      <alignment/>
      <protection/>
    </xf>
    <xf numFmtId="0" fontId="0" fillId="0" borderId="14" xfId="58" applyFont="1" applyBorder="1" applyAlignment="1">
      <alignment/>
      <protection/>
    </xf>
    <xf numFmtId="0" fontId="0" fillId="0" borderId="0" xfId="58" applyBorder="1" applyAlignment="1">
      <alignment horizontal="right"/>
      <protection/>
    </xf>
    <xf numFmtId="10" fontId="0" fillId="0" borderId="0" xfId="61" applyNumberFormat="1" applyFont="1" applyAlignment="1">
      <alignment/>
    </xf>
    <xf numFmtId="2" fontId="0" fillId="0" borderId="0" xfId="58" applyNumberFormat="1">
      <alignment/>
      <protection/>
    </xf>
    <xf numFmtId="14" fontId="0" fillId="0" borderId="16" xfId="58" applyNumberFormat="1" applyBorder="1">
      <alignment/>
      <protection/>
    </xf>
    <xf numFmtId="0" fontId="0" fillId="0" borderId="13" xfId="58" applyBorder="1" applyAlignment="1" quotePrefix="1">
      <alignment horizontal="left"/>
      <protection/>
    </xf>
    <xf numFmtId="0" fontId="0" fillId="0" borderId="0" xfId="58" applyFill="1" applyBorder="1" applyAlignment="1" quotePrefix="1">
      <alignment horizontal="left"/>
      <protection/>
    </xf>
    <xf numFmtId="0" fontId="0" fillId="0" borderId="0" xfId="58" applyFill="1" applyBorder="1" applyAlignment="1">
      <alignment horizontal="left"/>
      <protection/>
    </xf>
    <xf numFmtId="0" fontId="1" fillId="0" borderId="15" xfId="58" applyFont="1" applyBorder="1" applyAlignment="1">
      <alignment horizontal="left"/>
      <protection/>
    </xf>
    <xf numFmtId="0" fontId="4" fillId="0" borderId="16" xfId="58" applyFont="1" applyBorder="1" applyAlignment="1">
      <alignment horizontal="center"/>
      <protection/>
    </xf>
    <xf numFmtId="0" fontId="4" fillId="0" borderId="17" xfId="58" applyFont="1" applyBorder="1" applyAlignment="1">
      <alignment horizontal="center"/>
      <protection/>
    </xf>
    <xf numFmtId="0" fontId="0" fillId="0" borderId="13" xfId="58" applyBorder="1" applyAlignment="1">
      <alignment horizontal="left"/>
      <protection/>
    </xf>
    <xf numFmtId="0" fontId="0" fillId="0" borderId="13" xfId="58" applyFont="1" applyBorder="1" applyAlignment="1">
      <alignment horizontal="left"/>
      <protection/>
    </xf>
    <xf numFmtId="0" fontId="2" fillId="0" borderId="13" xfId="58" applyFont="1" applyBorder="1" applyAlignment="1">
      <alignment horizontal="left"/>
      <protection/>
    </xf>
    <xf numFmtId="0" fontId="0" fillId="0" borderId="17" xfId="58" applyBorder="1" applyAlignment="1">
      <alignment horizontal="left"/>
      <protection/>
    </xf>
    <xf numFmtId="10" fontId="0" fillId="0" borderId="0" xfId="58" applyNumberFormat="1">
      <alignment/>
      <protection/>
    </xf>
    <xf numFmtId="14" fontId="0" fillId="0" borderId="17" xfId="58" applyNumberFormat="1" applyBorder="1">
      <alignment/>
      <protection/>
    </xf>
    <xf numFmtId="0" fontId="4" fillId="0" borderId="0" xfId="58" applyFont="1" applyBorder="1" applyAlignment="1">
      <alignment horizontal="right"/>
      <protection/>
    </xf>
    <xf numFmtId="0" fontId="4" fillId="0" borderId="0" xfId="58" applyFont="1" applyBorder="1" applyAlignment="1" quotePrefix="1">
      <alignment horizontal="left"/>
      <protection/>
    </xf>
    <xf numFmtId="0" fontId="0" fillId="0" borderId="0" xfId="58" applyBorder="1" applyAlignment="1">
      <alignment horizontal="left"/>
      <protection/>
    </xf>
    <xf numFmtId="0" fontId="0" fillId="0" borderId="0" xfId="58" applyFont="1" applyBorder="1" applyAlignment="1" quotePrefix="1">
      <alignment horizontal="right"/>
      <protection/>
    </xf>
    <xf numFmtId="0" fontId="2" fillId="0" borderId="13" xfId="58" applyFont="1" applyBorder="1">
      <alignment/>
      <protection/>
    </xf>
    <xf numFmtId="0" fontId="0" fillId="0" borderId="10" xfId="58" applyFill="1" applyBorder="1">
      <alignment/>
      <protection/>
    </xf>
    <xf numFmtId="0" fontId="0" fillId="0" borderId="23" xfId="58" applyBorder="1" applyAlignment="1">
      <alignment horizontal="center"/>
      <protection/>
    </xf>
    <xf numFmtId="0" fontId="0" fillId="0" borderId="19" xfId="58" applyBorder="1" applyAlignment="1">
      <alignment horizontal="center"/>
      <protection/>
    </xf>
    <xf numFmtId="0" fontId="0" fillId="0" borderId="10" xfId="58" applyBorder="1" applyAlignment="1">
      <alignment horizontal="center"/>
      <protection/>
    </xf>
    <xf numFmtId="0" fontId="0" fillId="0" borderId="12" xfId="58" applyBorder="1" applyAlignment="1">
      <alignment horizontal="center"/>
      <protection/>
    </xf>
    <xf numFmtId="0" fontId="0" fillId="0" borderId="15" xfId="58" applyFill="1" applyBorder="1" applyAlignment="1">
      <alignment horizontal="left"/>
      <protection/>
    </xf>
    <xf numFmtId="0" fontId="0" fillId="0" borderId="16" xfId="58" applyBorder="1" applyAlignment="1">
      <alignment horizontal="center"/>
      <protection/>
    </xf>
    <xf numFmtId="0" fontId="0" fillId="0" borderId="17" xfId="58" applyFill="1" applyBorder="1" applyAlignment="1">
      <alignment horizontal="center"/>
      <protection/>
    </xf>
    <xf numFmtId="0" fontId="0" fillId="0" borderId="15" xfId="58" applyBorder="1" applyAlignment="1">
      <alignment horizontal="left"/>
      <protection/>
    </xf>
    <xf numFmtId="0" fontId="0" fillId="0" borderId="17" xfId="58" applyBorder="1" applyAlignment="1">
      <alignment horizontal="center"/>
      <protection/>
    </xf>
    <xf numFmtId="0" fontId="0" fillId="0" borderId="10" xfId="58" applyFill="1" applyBorder="1" applyAlignment="1">
      <alignment horizontal="left"/>
      <protection/>
    </xf>
    <xf numFmtId="0" fontId="0" fillId="0" borderId="11" xfId="58" applyBorder="1" applyAlignment="1">
      <alignment horizontal="center"/>
      <protection/>
    </xf>
    <xf numFmtId="0" fontId="0" fillId="0" borderId="12" xfId="58" applyFill="1" applyBorder="1" applyAlignment="1">
      <alignment horizontal="center"/>
      <protection/>
    </xf>
    <xf numFmtId="0" fontId="0" fillId="0" borderId="10" xfId="58" applyFill="1" applyBorder="1" applyAlignment="1">
      <alignment horizontal="center"/>
      <protection/>
    </xf>
    <xf numFmtId="0" fontId="0" fillId="0" borderId="15" xfId="58" applyFill="1" applyBorder="1">
      <alignment/>
      <protection/>
    </xf>
    <xf numFmtId="0" fontId="0" fillId="0" borderId="15" xfId="58" applyFont="1" applyBorder="1" applyAlignment="1" quotePrefix="1">
      <alignment horizontal="left"/>
      <protection/>
    </xf>
    <xf numFmtId="0" fontId="4" fillId="0" borderId="15" xfId="58" applyFont="1" applyBorder="1" applyAlignment="1">
      <alignment horizontal="center"/>
      <protection/>
    </xf>
    <xf numFmtId="0" fontId="0" fillId="0" borderId="15" xfId="58" applyFill="1" applyBorder="1" applyAlignment="1" quotePrefix="1">
      <alignment horizontal="left"/>
      <protection/>
    </xf>
    <xf numFmtId="0" fontId="0" fillId="0" borderId="15" xfId="58" applyFont="1" applyBorder="1" applyAlignment="1">
      <alignment horizontal="left"/>
      <protection/>
    </xf>
    <xf numFmtId="0" fontId="0" fillId="0" borderId="23" xfId="58" applyBorder="1">
      <alignment/>
      <protection/>
    </xf>
    <xf numFmtId="0" fontId="0" fillId="0" borderId="18" xfId="58" applyBorder="1">
      <alignment/>
      <protection/>
    </xf>
    <xf numFmtId="0" fontId="0" fillId="0" borderId="19" xfId="58" applyBorder="1">
      <alignment/>
      <protection/>
    </xf>
    <xf numFmtId="0" fontId="0" fillId="0" borderId="14" xfId="58" applyBorder="1" applyAlignment="1">
      <alignment horizontal="left"/>
      <protection/>
    </xf>
    <xf numFmtId="0" fontId="0" fillId="0" borderId="23" xfId="58" applyBorder="1" applyAlignment="1">
      <alignment horizontal="left"/>
      <protection/>
    </xf>
    <xf numFmtId="0" fontId="0" fillId="0" borderId="10" xfId="58" applyBorder="1" applyAlignment="1">
      <alignment horizontal="left"/>
      <protection/>
    </xf>
    <xf numFmtId="0" fontId="0" fillId="0" borderId="19" xfId="58" applyBorder="1" applyAlignment="1">
      <alignment horizontal="left"/>
      <protection/>
    </xf>
    <xf numFmtId="0" fontId="0" fillId="0" borderId="13" xfId="0" applyFont="1" applyBorder="1" applyAlignment="1">
      <alignment/>
    </xf>
    <xf numFmtId="0" fontId="0" fillId="0" borderId="23" xfId="0" applyFont="1" applyFill="1" applyBorder="1" applyAlignment="1">
      <alignment/>
    </xf>
    <xf numFmtId="8" fontId="0" fillId="0" borderId="0" xfId="0" applyNumberFormat="1" applyBorder="1" applyAlignment="1">
      <alignment horizontal="center"/>
    </xf>
    <xf numFmtId="0" fontId="0" fillId="0" borderId="23" xfId="0" applyFont="1" applyFill="1" applyBorder="1" applyAlignment="1">
      <alignment horizontal="left"/>
    </xf>
    <xf numFmtId="0" fontId="4" fillId="0" borderId="10" xfId="58" applyFont="1" applyBorder="1" applyAlignment="1">
      <alignment horizontal="center"/>
      <protection/>
    </xf>
    <xf numFmtId="0" fontId="4" fillId="0" borderId="12" xfId="58" applyFont="1" applyBorder="1" applyAlignment="1">
      <alignment horizontal="center"/>
      <protection/>
    </xf>
    <xf numFmtId="0" fontId="0" fillId="0" borderId="15" xfId="58" applyBorder="1" applyAlignment="1">
      <alignment horizontal="left" indent="1"/>
      <protection/>
    </xf>
    <xf numFmtId="0" fontId="0" fillId="0" borderId="13" xfId="58" applyBorder="1" applyAlignment="1">
      <alignment horizontal="left" indent="1"/>
      <protection/>
    </xf>
    <xf numFmtId="0" fontId="0" fillId="0" borderId="0" xfId="58" applyBorder="1" applyAlignment="1">
      <alignment horizontal="left" indent="1"/>
      <protection/>
    </xf>
    <xf numFmtId="0" fontId="4" fillId="0" borderId="10" xfId="58" applyFont="1" applyBorder="1" applyAlignment="1">
      <alignment horizontal="left"/>
      <protection/>
    </xf>
    <xf numFmtId="0" fontId="4" fillId="0" borderId="11" xfId="58" applyFont="1" applyBorder="1" applyAlignment="1">
      <alignment horizontal="center"/>
      <protection/>
    </xf>
    <xf numFmtId="0" fontId="0" fillId="0" borderId="13" xfId="58" applyBorder="1" applyAlignment="1">
      <alignment horizontal="left" indent="2"/>
      <protection/>
    </xf>
    <xf numFmtId="0" fontId="0" fillId="0" borderId="13" xfId="58" applyFont="1" applyBorder="1" applyAlignment="1">
      <alignment horizontal="left" indent="2"/>
      <protection/>
    </xf>
    <xf numFmtId="0" fontId="0" fillId="0" borderId="15" xfId="58" applyBorder="1" applyAlignment="1">
      <alignment horizontal="left" indent="2"/>
      <protection/>
    </xf>
    <xf numFmtId="0" fontId="4" fillId="0" borderId="10" xfId="58" applyFont="1" applyBorder="1" applyAlignment="1" quotePrefix="1">
      <alignment horizontal="left"/>
      <protection/>
    </xf>
    <xf numFmtId="0" fontId="0" fillId="0" borderId="19" xfId="58" applyFill="1" applyBorder="1" applyAlignment="1">
      <alignment horizontal="center"/>
      <protection/>
    </xf>
    <xf numFmtId="0" fontId="0" fillId="0" borderId="17" xfId="58" applyBorder="1" applyAlignment="1">
      <alignment/>
      <protection/>
    </xf>
    <xf numFmtId="0" fontId="0" fillId="0" borderId="18" xfId="58" applyFill="1" applyBorder="1" applyAlignment="1">
      <alignment horizontal="center"/>
      <protection/>
    </xf>
    <xf numFmtId="44" fontId="0" fillId="0" borderId="18" xfId="44" applyFont="1" applyBorder="1" applyAlignment="1">
      <alignment/>
    </xf>
    <xf numFmtId="44" fontId="0" fillId="0" borderId="19" xfId="44" applyFont="1" applyFill="1" applyBorder="1" applyAlignment="1">
      <alignment horizontal="center"/>
    </xf>
    <xf numFmtId="0" fontId="0" fillId="0" borderId="18" xfId="58" applyBorder="1" applyAlignment="1">
      <alignment horizontal="right"/>
      <protection/>
    </xf>
    <xf numFmtId="0" fontId="0" fillId="0" borderId="16" xfId="58" applyFill="1" applyBorder="1" applyAlignment="1">
      <alignment horizontal="center"/>
      <protection/>
    </xf>
    <xf numFmtId="0" fontId="2" fillId="0" borderId="13" xfId="58" applyFont="1" applyBorder="1" applyAlignment="1" quotePrefix="1">
      <alignment horizontal="left"/>
      <protection/>
    </xf>
    <xf numFmtId="0" fontId="0" fillId="0" borderId="0" xfId="58" applyFont="1" applyBorder="1" applyAlignment="1">
      <alignment horizontal="left"/>
      <protection/>
    </xf>
    <xf numFmtId="0" fontId="0" fillId="0" borderId="0" xfId="0" applyFont="1" applyAlignment="1" quotePrefix="1">
      <alignment/>
    </xf>
    <xf numFmtId="8" fontId="0" fillId="0" borderId="0" xfId="0" applyNumberFormat="1" applyAlignment="1">
      <alignment/>
    </xf>
    <xf numFmtId="0" fontId="0" fillId="0" borderId="16" xfId="58" applyBorder="1" applyAlignment="1">
      <alignment horizontal="right"/>
      <protection/>
    </xf>
    <xf numFmtId="0" fontId="0" fillId="0" borderId="0" xfId="58" applyFont="1" applyFill="1" applyBorder="1">
      <alignment/>
      <protection/>
    </xf>
    <xf numFmtId="0" fontId="0" fillId="0" borderId="23" xfId="58" applyFill="1" applyBorder="1" applyAlignment="1">
      <alignment horizontal="left"/>
      <protection/>
    </xf>
    <xf numFmtId="0" fontId="0" fillId="0" borderId="23" xfId="58" applyFont="1" applyFill="1" applyBorder="1" applyAlignment="1">
      <alignment horizontal="left"/>
      <protection/>
    </xf>
    <xf numFmtId="0" fontId="0" fillId="0" borderId="19" xfId="58" applyFill="1" applyBorder="1">
      <alignment/>
      <protection/>
    </xf>
    <xf numFmtId="0" fontId="0" fillId="0" borderId="23" xfId="58" applyFont="1" applyFill="1" applyBorder="1" applyAlignment="1">
      <alignment horizontal="right"/>
      <protection/>
    </xf>
    <xf numFmtId="0" fontId="0" fillId="0" borderId="12" xfId="58" applyFill="1" applyBorder="1">
      <alignment/>
      <protection/>
    </xf>
    <xf numFmtId="0" fontId="0" fillId="0" borderId="16" xfId="58" applyFill="1" applyBorder="1">
      <alignment/>
      <protection/>
    </xf>
    <xf numFmtId="0" fontId="4" fillId="0" borderId="0" xfId="58" applyFont="1" applyFill="1" applyBorder="1" applyAlignment="1">
      <alignment horizontal="center"/>
      <protection/>
    </xf>
    <xf numFmtId="0" fontId="0" fillId="0" borderId="0" xfId="58" applyFont="1" applyBorder="1" applyAlignment="1" quotePrefix="1">
      <alignment horizontal="left"/>
      <protection/>
    </xf>
    <xf numFmtId="0" fontId="0" fillId="0" borderId="13" xfId="58" applyFont="1" applyBorder="1" applyAlignment="1" quotePrefix="1">
      <alignment horizontal="left"/>
      <protection/>
    </xf>
    <xf numFmtId="0" fontId="0" fillId="0" borderId="20" xfId="58" applyBorder="1">
      <alignment/>
      <protection/>
    </xf>
    <xf numFmtId="44" fontId="0" fillId="0" borderId="22" xfId="46" applyFont="1" applyFill="1" applyBorder="1" applyAlignment="1">
      <alignment horizontal="right"/>
    </xf>
    <xf numFmtId="0" fontId="0" fillId="0" borderId="20" xfId="58" applyFill="1" applyBorder="1">
      <alignment/>
      <protection/>
    </xf>
    <xf numFmtId="0" fontId="0" fillId="0" borderId="23" xfId="58" applyBorder="1" applyAlignment="1">
      <alignment horizontal="left" indent="1"/>
      <protection/>
    </xf>
    <xf numFmtId="44" fontId="0" fillId="0" borderId="20" xfId="46" applyBorder="1" applyAlignment="1">
      <alignment/>
    </xf>
    <xf numFmtId="44" fontId="0" fillId="0" borderId="20" xfId="46" applyFont="1" applyFill="1" applyBorder="1" applyAlignment="1">
      <alignment/>
    </xf>
    <xf numFmtId="0" fontId="0" fillId="33" borderId="14" xfId="58" applyFill="1" applyBorder="1">
      <alignment/>
      <protection/>
    </xf>
    <xf numFmtId="0" fontId="0" fillId="33" borderId="0" xfId="58" applyFill="1" applyBorder="1">
      <alignment/>
      <protection/>
    </xf>
    <xf numFmtId="0" fontId="2" fillId="0" borderId="23" xfId="58" applyFont="1" applyBorder="1">
      <alignment/>
      <protection/>
    </xf>
    <xf numFmtId="44" fontId="0" fillId="0" borderId="22" xfId="46" applyFont="1" applyBorder="1" applyAlignment="1">
      <alignment horizontal="center"/>
    </xf>
    <xf numFmtId="44" fontId="0" fillId="0" borderId="22" xfId="46" applyFont="1" applyBorder="1" applyAlignment="1">
      <alignment/>
    </xf>
    <xf numFmtId="44" fontId="0" fillId="0" borderId="22" xfId="46" applyFont="1" applyFill="1" applyBorder="1" applyAlignment="1">
      <alignment/>
    </xf>
    <xf numFmtId="44" fontId="0" fillId="0" borderId="22" xfId="46" applyFont="1" applyFill="1" applyBorder="1" applyAlignment="1">
      <alignment/>
    </xf>
    <xf numFmtId="0" fontId="4" fillId="0" borderId="19" xfId="58" applyFont="1" applyBorder="1" applyAlignment="1">
      <alignment horizontal="center"/>
      <protection/>
    </xf>
    <xf numFmtId="0" fontId="0" fillId="0" borderId="18" xfId="58" applyFont="1" applyBorder="1" applyAlignment="1">
      <alignment horizontal="center"/>
      <protection/>
    </xf>
    <xf numFmtId="0" fontId="0" fillId="0" borderId="23" xfId="58" applyFont="1" applyBorder="1" applyAlignment="1">
      <alignment horizontal="left" indent="1"/>
      <protection/>
    </xf>
    <xf numFmtId="44" fontId="0" fillId="0" borderId="22" xfId="46" applyFont="1" applyFill="1" applyBorder="1" applyAlignment="1">
      <alignment horizontal="center"/>
    </xf>
    <xf numFmtId="0" fontId="0" fillId="0" borderId="20" xfId="58" applyBorder="1" applyAlignment="1">
      <alignment horizontal="center"/>
      <protection/>
    </xf>
    <xf numFmtId="0" fontId="0" fillId="0" borderId="20" xfId="58" applyFont="1" applyBorder="1" applyAlignment="1">
      <alignment horizontal="center"/>
      <protection/>
    </xf>
    <xf numFmtId="0" fontId="2" fillId="0" borderId="19" xfId="58" applyFont="1" applyBorder="1" applyAlignment="1">
      <alignment horizontal="center"/>
      <protection/>
    </xf>
    <xf numFmtId="0" fontId="2" fillId="0" borderId="18" xfId="58" applyFont="1" applyFill="1" applyBorder="1" applyAlignment="1">
      <alignment horizontal="center"/>
      <protection/>
    </xf>
    <xf numFmtId="0" fontId="2" fillId="0" borderId="23" xfId="58" applyFont="1" applyBorder="1" applyAlignment="1" quotePrefix="1">
      <alignment horizontal="left"/>
      <protection/>
    </xf>
    <xf numFmtId="0" fontId="0" fillId="0" borderId="13" xfId="58" applyFont="1" applyBorder="1">
      <alignment/>
      <protection/>
    </xf>
    <xf numFmtId="0" fontId="0" fillId="0" borderId="16" xfId="58" applyBorder="1" applyAlignment="1">
      <alignment horizontal="left"/>
      <protection/>
    </xf>
    <xf numFmtId="0" fontId="0" fillId="0" borderId="23" xfId="58" applyFill="1" applyBorder="1">
      <alignment/>
      <protection/>
    </xf>
    <xf numFmtId="0" fontId="0" fillId="0" borderId="23" xfId="58" applyFill="1" applyBorder="1" applyAlignment="1">
      <alignment horizontal="right"/>
      <protection/>
    </xf>
    <xf numFmtId="44" fontId="0" fillId="0" borderId="20" xfId="46" applyFont="1" applyBorder="1" applyAlignment="1">
      <alignment/>
    </xf>
    <xf numFmtId="44" fontId="0" fillId="0" borderId="22" xfId="46" applyFont="1" applyFill="1" applyBorder="1" applyAlignment="1">
      <alignment horizontal="right"/>
    </xf>
    <xf numFmtId="0" fontId="0" fillId="0" borderId="23" xfId="58" applyBorder="1" applyAlignment="1" quotePrefix="1">
      <alignment horizontal="left" indent="1"/>
      <protection/>
    </xf>
    <xf numFmtId="0" fontId="3" fillId="0" borderId="20" xfId="58" applyFont="1" applyBorder="1" applyAlignment="1">
      <alignment horizontal="center"/>
      <protection/>
    </xf>
    <xf numFmtId="0" fontId="0" fillId="0" borderId="0" xfId="58" applyFont="1" applyBorder="1">
      <alignment/>
      <protection/>
    </xf>
    <xf numFmtId="0" fontId="0" fillId="0" borderId="0" xfId="58" applyFont="1" applyFill="1" applyBorder="1" applyAlignment="1">
      <alignment horizontal="left"/>
      <protection/>
    </xf>
    <xf numFmtId="44" fontId="0" fillId="0" borderId="20" xfId="46" applyFont="1" applyFill="1" applyBorder="1" applyAlignment="1">
      <alignment horizontal="right"/>
    </xf>
    <xf numFmtId="0" fontId="0" fillId="33" borderId="19" xfId="58" applyFill="1" applyBorder="1" applyAlignment="1">
      <alignment horizontal="right"/>
      <protection/>
    </xf>
    <xf numFmtId="0" fontId="0" fillId="33" borderId="18" xfId="58" applyFill="1" applyBorder="1" applyAlignment="1">
      <alignment horizontal="right"/>
      <protection/>
    </xf>
    <xf numFmtId="0" fontId="0" fillId="33" borderId="23" xfId="58" applyFill="1" applyBorder="1">
      <alignment/>
      <protection/>
    </xf>
    <xf numFmtId="0" fontId="0" fillId="0" borderId="13" xfId="58" applyFill="1" applyBorder="1">
      <alignment/>
      <protection/>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9" fillId="0" borderId="13" xfId="0" applyFont="1" applyBorder="1" applyAlignment="1" quotePrefix="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3" xfId="0" applyFont="1" applyBorder="1" applyAlignment="1" quotePrefix="1">
      <alignment horizontal="center"/>
    </xf>
    <xf numFmtId="0" fontId="9" fillId="0" borderId="13"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10" fillId="0" borderId="0" xfId="0" applyFont="1" applyBorder="1" applyAlignment="1">
      <alignment horizontal="center"/>
    </xf>
    <xf numFmtId="0" fontId="10" fillId="0" borderId="14" xfId="0" applyFont="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8" fillId="0" borderId="0" xfId="0" applyFont="1" applyBorder="1" applyAlignment="1" quotePrefix="1">
      <alignment horizontal="center"/>
    </xf>
    <xf numFmtId="0" fontId="1" fillId="0" borderId="13" xfId="0" applyFont="1" applyBorder="1" applyAlignment="1">
      <alignment horizontal="center"/>
    </xf>
    <xf numFmtId="0" fontId="4" fillId="0" borderId="0" xfId="0" applyFont="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164" fontId="0" fillId="0" borderId="16" xfId="0" applyNumberFormat="1" applyBorder="1" applyAlignment="1">
      <alignment horizontal="left"/>
    </xf>
    <xf numFmtId="164" fontId="0" fillId="0" borderId="17" xfId="0" applyNumberFormat="1" applyBorder="1" applyAlignment="1">
      <alignment horizontal="left"/>
    </xf>
    <xf numFmtId="0" fontId="0" fillId="0" borderId="0" xfId="58" applyBorder="1" applyAlignment="1">
      <alignment horizontal="center"/>
      <protection/>
    </xf>
    <xf numFmtId="0" fontId="4" fillId="0" borderId="13" xfId="58" applyFont="1" applyBorder="1" applyAlignment="1" quotePrefix="1">
      <alignment horizontal="center"/>
      <protection/>
    </xf>
    <xf numFmtId="0" fontId="0" fillId="0" borderId="0" xfId="58" applyFont="1" applyBorder="1" applyAlignment="1">
      <alignment horizontal="center"/>
      <protection/>
    </xf>
    <xf numFmtId="0" fontId="0" fillId="0" borderId="14" xfId="58" applyFont="1" applyBorder="1" applyAlignment="1">
      <alignment horizontal="center"/>
      <protection/>
    </xf>
    <xf numFmtId="0" fontId="1" fillId="0" borderId="10" xfId="58" applyFont="1" applyBorder="1" applyAlignment="1">
      <alignment horizontal="center"/>
      <protection/>
    </xf>
    <xf numFmtId="0" fontId="1" fillId="0" borderId="11" xfId="58" applyFont="1" applyBorder="1" applyAlignment="1">
      <alignment horizontal="center"/>
      <protection/>
    </xf>
    <xf numFmtId="0" fontId="1" fillId="0" borderId="12" xfId="58" applyFont="1" applyBorder="1" applyAlignment="1">
      <alignment horizontal="center"/>
      <protection/>
    </xf>
    <xf numFmtId="0" fontId="4" fillId="0" borderId="13" xfId="58" applyFont="1" applyBorder="1" applyAlignment="1">
      <alignment horizontal="center"/>
      <protection/>
    </xf>
    <xf numFmtId="0" fontId="4" fillId="0" borderId="0" xfId="58" applyFont="1" applyBorder="1" applyAlignment="1">
      <alignment horizontal="center"/>
      <protection/>
    </xf>
    <xf numFmtId="0" fontId="4" fillId="0" borderId="14" xfId="58" applyFont="1" applyBorder="1" applyAlignment="1">
      <alignment horizontal="center"/>
      <protection/>
    </xf>
    <xf numFmtId="0" fontId="0" fillId="0" borderId="23" xfId="58" applyBorder="1" applyAlignment="1">
      <alignment horizontal="center"/>
      <protection/>
    </xf>
    <xf numFmtId="0" fontId="0" fillId="0" borderId="18" xfId="58" applyBorder="1" applyAlignment="1">
      <alignment horizontal="center"/>
      <protection/>
    </xf>
    <xf numFmtId="0" fontId="0" fillId="0" borderId="19" xfId="58" applyBorder="1" applyAlignment="1">
      <alignment horizontal="center"/>
      <protection/>
    </xf>
    <xf numFmtId="0" fontId="0" fillId="0" borderId="10" xfId="58" applyBorder="1" applyAlignment="1">
      <alignment horizontal="center"/>
      <protection/>
    </xf>
    <xf numFmtId="0" fontId="0" fillId="0" borderId="12" xfId="58" applyBorder="1" applyAlignment="1">
      <alignment horizontal="center"/>
      <protection/>
    </xf>
    <xf numFmtId="0" fontId="0" fillId="0" borderId="13" xfId="58" applyBorder="1" applyAlignment="1">
      <alignment wrapText="1"/>
      <protection/>
    </xf>
    <xf numFmtId="0" fontId="0" fillId="0" borderId="0" xfId="58" applyAlignment="1">
      <alignment wrapText="1"/>
      <protection/>
    </xf>
    <xf numFmtId="0" fontId="0" fillId="0" borderId="14" xfId="58" applyBorder="1" applyAlignment="1">
      <alignment wrapText="1"/>
      <protection/>
    </xf>
    <xf numFmtId="0" fontId="0" fillId="0" borderId="15" xfId="58" applyBorder="1" applyAlignment="1">
      <alignment horizontal="center"/>
      <protection/>
    </xf>
    <xf numFmtId="0" fontId="0" fillId="0" borderId="17" xfId="58" applyBorder="1" applyAlignment="1">
      <alignment horizontal="center"/>
      <protection/>
    </xf>
    <xf numFmtId="0" fontId="0" fillId="0" borderId="10" xfId="58" applyFill="1" applyBorder="1" applyAlignment="1">
      <alignment horizontal="center"/>
      <protection/>
    </xf>
    <xf numFmtId="0" fontId="0" fillId="0" borderId="12" xfId="58" applyFill="1" applyBorder="1" applyAlignment="1">
      <alignment horizontal="center"/>
      <protection/>
    </xf>
    <xf numFmtId="0" fontId="0" fillId="0" borderId="15" xfId="58" applyFill="1" applyBorder="1" applyAlignment="1">
      <alignment horizontal="center"/>
      <protection/>
    </xf>
    <xf numFmtId="0" fontId="0" fillId="0" borderId="17" xfId="58" applyFill="1" applyBorder="1" applyAlignment="1">
      <alignment horizontal="center"/>
      <protection/>
    </xf>
    <xf numFmtId="0" fontId="0" fillId="0" borderId="13" xfId="58" applyBorder="1" applyAlignment="1">
      <alignment horizontal="center"/>
      <protection/>
    </xf>
    <xf numFmtId="0" fontId="0" fillId="0" borderId="14" xfId="58" applyBorder="1" applyAlignment="1">
      <alignment horizontal="center"/>
      <protection/>
    </xf>
    <xf numFmtId="0" fontId="0" fillId="0" borderId="11" xfId="58" applyBorder="1" applyAlignment="1">
      <alignment horizontal="center"/>
      <protection/>
    </xf>
    <xf numFmtId="0" fontId="0" fillId="0" borderId="16" xfId="58" applyFill="1" applyBorder="1" applyAlignment="1">
      <alignment horizontal="center"/>
      <protection/>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0" fillId="0" borderId="0" xfId="0" applyFont="1" applyBorder="1" applyAlignment="1">
      <alignment horizontal="center"/>
    </xf>
    <xf numFmtId="44" fontId="0" fillId="0" borderId="23" xfId="44" applyFont="1" applyFill="1" applyBorder="1" applyAlignment="1">
      <alignment horizontal="center"/>
    </xf>
    <xf numFmtId="44" fontId="0" fillId="0" borderId="19" xfId="44" applyFont="1" applyFill="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10" xfId="0" applyFill="1" applyBorder="1" applyAlignment="1">
      <alignment horizontal="center"/>
    </xf>
    <xf numFmtId="0" fontId="0" fillId="0" borderId="12" xfId="0" applyFill="1" applyBorder="1" applyAlignment="1">
      <alignment horizontal="center"/>
    </xf>
    <xf numFmtId="0" fontId="0" fillId="0" borderId="23" xfId="0" applyFill="1" applyBorder="1" applyAlignment="1">
      <alignment horizontal="center"/>
    </xf>
    <xf numFmtId="0" fontId="0" fillId="0" borderId="19" xfId="0" applyFill="1" applyBorder="1" applyAlignment="1">
      <alignment horizontal="center"/>
    </xf>
    <xf numFmtId="0" fontId="0" fillId="0" borderId="23" xfId="0" applyBorder="1" applyAlignment="1">
      <alignment horizontal="center"/>
    </xf>
    <xf numFmtId="0" fontId="0" fillId="0" borderId="19" xfId="0" applyBorder="1" applyAlignment="1">
      <alignment horizontal="center"/>
    </xf>
    <xf numFmtId="44" fontId="0" fillId="0" borderId="23" xfId="44" applyFont="1" applyFill="1" applyBorder="1" applyAlignment="1">
      <alignment horizontal="center"/>
    </xf>
    <xf numFmtId="44" fontId="0" fillId="0" borderId="19" xfId="44" applyFont="1" applyFill="1" applyBorder="1" applyAlignment="1">
      <alignment horizontal="center"/>
    </xf>
    <xf numFmtId="0" fontId="0" fillId="0" borderId="10" xfId="58" applyFont="1" applyBorder="1" applyAlignment="1">
      <alignment horizontal="center"/>
      <protection/>
    </xf>
    <xf numFmtId="0" fontId="0" fillId="0" borderId="12" xfId="58" applyFont="1" applyBorder="1" applyAlignment="1">
      <alignment horizontal="center"/>
      <protection/>
    </xf>
    <xf numFmtId="0" fontId="0" fillId="0" borderId="0" xfId="58" applyBorder="1" applyAlignment="1">
      <alignment horizontal="left"/>
      <protection/>
    </xf>
    <xf numFmtId="0" fontId="0" fillId="0" borderId="0" xfId="58" applyBorder="1" applyAlignment="1" quotePrefix="1">
      <alignment horizontal="center"/>
      <protection/>
    </xf>
    <xf numFmtId="0" fontId="0" fillId="0" borderId="16" xfId="58" applyBorder="1" applyAlignment="1">
      <alignment horizontal="center"/>
      <protection/>
    </xf>
    <xf numFmtId="0" fontId="0" fillId="0" borderId="0" xfId="0" applyFont="1" applyBorder="1" applyAlignment="1">
      <alignment horizontal="left"/>
    </xf>
    <xf numFmtId="0" fontId="0" fillId="0" borderId="0" xfId="0" applyBorder="1" applyAlignment="1">
      <alignment horizontal="left"/>
    </xf>
    <xf numFmtId="0" fontId="0" fillId="0" borderId="14" xfId="0" applyBorder="1" applyAlignment="1">
      <alignment horizontal="left"/>
    </xf>
    <xf numFmtId="0" fontId="0" fillId="0" borderId="13" xfId="0" applyBorder="1" applyAlignment="1">
      <alignment horizontal="center"/>
    </xf>
    <xf numFmtId="0" fontId="0" fillId="0" borderId="18" xfId="0" applyBorder="1" applyAlignment="1">
      <alignment horizontal="center"/>
    </xf>
    <xf numFmtId="0" fontId="0" fillId="0" borderId="0" xfId="58" applyFont="1" applyBorder="1" applyAlignment="1">
      <alignment horizontal="left"/>
      <protection/>
    </xf>
    <xf numFmtId="0" fontId="0" fillId="0" borderId="14" xfId="58" applyBorder="1" applyAlignment="1">
      <alignment horizontal="left"/>
      <protection/>
    </xf>
    <xf numFmtId="164" fontId="0" fillId="0" borderId="16" xfId="58" applyNumberFormat="1" applyBorder="1" applyAlignment="1">
      <alignment horizontal="left"/>
      <protection/>
    </xf>
    <xf numFmtId="164" fontId="0" fillId="0" borderId="17" xfId="58" applyNumberFormat="1" applyBorder="1" applyAlignment="1">
      <alignment horizontal="left"/>
      <protection/>
    </xf>
    <xf numFmtId="44" fontId="0" fillId="0" borderId="23" xfId="46" applyFont="1" applyFill="1" applyBorder="1" applyAlignment="1">
      <alignment horizontal="center"/>
    </xf>
    <xf numFmtId="44" fontId="0" fillId="0" borderId="19" xfId="46" applyFont="1" applyFill="1" applyBorder="1" applyAlignment="1">
      <alignment horizontal="center"/>
    </xf>
    <xf numFmtId="0" fontId="0" fillId="0" borderId="23" xfId="58" applyFill="1" applyBorder="1" applyAlignment="1">
      <alignment horizontal="center"/>
      <protection/>
    </xf>
    <xf numFmtId="0" fontId="0" fillId="0" borderId="19" xfId="58" applyFill="1" applyBorder="1" applyAlignment="1">
      <alignment horizontal="center"/>
      <protection/>
    </xf>
    <xf numFmtId="44" fontId="0" fillId="0" borderId="23" xfId="58" applyNumberFormat="1" applyBorder="1" applyAlignment="1">
      <alignment horizontal="center"/>
      <protection/>
    </xf>
    <xf numFmtId="44" fontId="0" fillId="0" borderId="23" xfId="46" applyFont="1" applyFill="1" applyBorder="1" applyAlignment="1">
      <alignment horizontal="center"/>
    </xf>
    <xf numFmtId="0" fontId="0" fillId="0" borderId="13" xfId="58" applyBorder="1" applyAlignment="1" quotePrefix="1">
      <alignment horizontal="center"/>
      <protection/>
    </xf>
    <xf numFmtId="0" fontId="0" fillId="0" borderId="14" xfId="58" applyBorder="1" applyAlignment="1" quotePrefix="1">
      <alignment horizontal="center"/>
      <protection/>
    </xf>
    <xf numFmtId="0" fontId="0" fillId="0" borderId="0" xfId="58" applyFont="1" applyFill="1" applyBorder="1" applyAlignment="1">
      <alignment horizontal="left"/>
      <protection/>
    </xf>
    <xf numFmtId="0" fontId="0" fillId="0" borderId="14" xfId="58" applyFill="1" applyBorder="1" applyAlignment="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447675</xdr:colOff>
      <xdr:row>25</xdr:row>
      <xdr:rowOff>57150</xdr:rowOff>
    </xdr:to>
    <xdr:sp>
      <xdr:nvSpPr>
        <xdr:cNvPr id="1" name="Text Box 1"/>
        <xdr:cNvSpPr txBox="1">
          <a:spLocks noChangeArrowheads="1"/>
        </xdr:cNvSpPr>
      </xdr:nvSpPr>
      <xdr:spPr>
        <a:xfrm>
          <a:off x="28575" y="1295400"/>
          <a:ext cx="5943600" cy="28098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riff%20Pages%20-%20Tri%20County%202019%20S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Check Sheet"/>
      <sheetName val="Item 52"/>
      <sheetName val="Item 55,60"/>
      <sheetName val="Item 70"/>
      <sheetName val="Item 80"/>
      <sheetName val="Item 90"/>
      <sheetName val="Item 100, page 21"/>
      <sheetName val="Item 100, page 22"/>
      <sheetName val="Item 100, page 22a"/>
      <sheetName val="Item 100, page 22b"/>
      <sheetName val="Item 100, page 22c"/>
      <sheetName val="Item 100, page 22d"/>
      <sheetName val="Item 105, page 1"/>
      <sheetName val="Item 105, page 2"/>
      <sheetName val="Item 240 p.1"/>
      <sheetName val="Item 240 p.2 (2)"/>
      <sheetName val="Item 240 p.2"/>
      <sheetName val="Item 245"/>
      <sheetName val="Item 245 (2)"/>
      <sheetName val="Item 260"/>
      <sheetName val="Item 275"/>
    </sheetNames>
    <sheetDataSet>
      <sheetData sheetId="10">
        <row r="52">
          <cell r="B52" t="str">
            <v>Sarah Martinez-Russell</v>
          </cell>
        </row>
        <row r="54">
          <cell r="B54">
            <v>43601</v>
          </cell>
        </row>
      </sheetData>
      <sheetData sheetId="15">
        <row r="38">
          <cell r="D38" t="str">
            <v>$ 3.04(A)</v>
          </cell>
        </row>
        <row r="54">
          <cell r="B54">
            <v>43601</v>
          </cell>
          <cell r="L54">
            <v>43647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artinez@republicservices.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7"/>
  <sheetViews>
    <sheetView zoomScaleSheetLayoutView="100" zoomScalePageLayoutView="0" workbookViewId="0" topLeftCell="A1">
      <selection activeCell="O46" sqref="O46"/>
    </sheetView>
  </sheetViews>
  <sheetFormatPr defaultColWidth="9.140625" defaultRowHeight="12.75"/>
  <cols>
    <col min="2" max="2" width="9.7109375" style="0" bestFit="1" customWidth="1"/>
  </cols>
  <sheetData>
    <row r="1" spans="1:10" ht="12.75">
      <c r="A1" s="1"/>
      <c r="B1" s="2"/>
      <c r="C1" s="2"/>
      <c r="D1" s="2"/>
      <c r="E1" s="2"/>
      <c r="F1" s="2"/>
      <c r="G1" s="2"/>
      <c r="H1" s="2"/>
      <c r="I1" s="2"/>
      <c r="J1" s="3"/>
    </row>
    <row r="2" spans="1:10" ht="12.75">
      <c r="A2" s="4"/>
      <c r="B2" s="5"/>
      <c r="C2" s="5"/>
      <c r="D2" s="5"/>
      <c r="E2" s="5"/>
      <c r="F2" s="5"/>
      <c r="G2" s="5"/>
      <c r="H2" s="5"/>
      <c r="I2" s="5"/>
      <c r="J2" s="110" t="s">
        <v>217</v>
      </c>
    </row>
    <row r="3" spans="1:10" ht="12.75">
      <c r="A3" s="4"/>
      <c r="B3" s="5"/>
      <c r="C3" s="5"/>
      <c r="D3" s="5"/>
      <c r="E3" s="5"/>
      <c r="F3" s="5"/>
      <c r="G3" s="5"/>
      <c r="H3" s="5"/>
      <c r="I3" s="5"/>
      <c r="J3" s="6"/>
    </row>
    <row r="4" spans="1:10" ht="12.75">
      <c r="A4" s="4"/>
      <c r="B4" s="5"/>
      <c r="C4" s="5"/>
      <c r="D4" s="5"/>
      <c r="E4" s="5"/>
      <c r="F4" s="5"/>
      <c r="G4" s="5"/>
      <c r="H4" s="5"/>
      <c r="I4" s="5"/>
      <c r="J4" s="6"/>
    </row>
    <row r="5" spans="1:10" ht="12.75">
      <c r="A5" s="4"/>
      <c r="B5" s="299" t="s">
        <v>218</v>
      </c>
      <c r="C5" s="299"/>
      <c r="D5" s="299"/>
      <c r="E5" s="299"/>
      <c r="F5" s="299"/>
      <c r="G5" s="299"/>
      <c r="H5" s="299"/>
      <c r="I5" s="299"/>
      <c r="J5" s="300"/>
    </row>
    <row r="6" spans="1:10" ht="12.75">
      <c r="A6" s="4"/>
      <c r="B6" s="5"/>
      <c r="C6" s="5"/>
      <c r="D6" s="5"/>
      <c r="E6" s="5"/>
      <c r="F6" s="5"/>
      <c r="G6" s="5"/>
      <c r="H6" s="5"/>
      <c r="I6" s="5"/>
      <c r="J6" s="6"/>
    </row>
    <row r="7" spans="1:10" ht="12.75">
      <c r="A7" s="4"/>
      <c r="B7" s="299" t="s">
        <v>191</v>
      </c>
      <c r="C7" s="299"/>
      <c r="D7" s="299"/>
      <c r="E7" s="299"/>
      <c r="F7" s="299"/>
      <c r="G7" s="299"/>
      <c r="H7" s="299"/>
      <c r="I7" s="299"/>
      <c r="J7" s="300"/>
    </row>
    <row r="8" spans="1:10" ht="12.75">
      <c r="A8" s="4"/>
      <c r="B8" s="5"/>
      <c r="C8" s="5"/>
      <c r="D8" s="5"/>
      <c r="E8" s="5"/>
      <c r="F8" s="5"/>
      <c r="G8" s="5"/>
      <c r="H8" s="5"/>
      <c r="I8" s="5"/>
      <c r="J8" s="6"/>
    </row>
    <row r="9" spans="1:10" ht="15.75" customHeight="1">
      <c r="A9" s="4"/>
      <c r="B9" s="299" t="s">
        <v>219</v>
      </c>
      <c r="C9" s="299"/>
      <c r="D9" s="299"/>
      <c r="E9" s="299"/>
      <c r="F9" s="299"/>
      <c r="G9" s="299"/>
      <c r="H9" s="299"/>
      <c r="I9" s="299"/>
      <c r="J9" s="300"/>
    </row>
    <row r="10" spans="1:10" ht="16.5" customHeight="1">
      <c r="A10" s="4"/>
      <c r="B10" s="299" t="s">
        <v>2</v>
      </c>
      <c r="C10" s="299"/>
      <c r="D10" s="299"/>
      <c r="E10" s="299"/>
      <c r="F10" s="299"/>
      <c r="G10" s="299"/>
      <c r="H10" s="299"/>
      <c r="I10" s="299"/>
      <c r="J10" s="300"/>
    </row>
    <row r="11" spans="1:10" ht="12.75">
      <c r="A11" s="4"/>
      <c r="B11" s="5"/>
      <c r="C11" s="5"/>
      <c r="D11" s="5"/>
      <c r="E11" s="5"/>
      <c r="F11" s="5"/>
      <c r="G11" s="5"/>
      <c r="H11" s="5"/>
      <c r="I11" s="5"/>
      <c r="J11" s="6"/>
    </row>
    <row r="12" spans="1:10" ht="12.75">
      <c r="A12" s="4"/>
      <c r="B12" s="8"/>
      <c r="C12" s="8"/>
      <c r="D12" s="8"/>
      <c r="E12" s="8"/>
      <c r="F12" s="126" t="s">
        <v>220</v>
      </c>
      <c r="G12" s="8"/>
      <c r="H12" s="8"/>
      <c r="I12" s="127" t="s">
        <v>222</v>
      </c>
      <c r="J12" s="6"/>
    </row>
    <row r="13" spans="1:10" ht="12.75">
      <c r="A13" s="4"/>
      <c r="B13" s="301" t="s">
        <v>192</v>
      </c>
      <c r="C13" s="299"/>
      <c r="D13" s="299"/>
      <c r="E13" s="299"/>
      <c r="F13" s="299"/>
      <c r="G13" s="299"/>
      <c r="H13" s="299"/>
      <c r="I13" s="299"/>
      <c r="J13" s="300"/>
    </row>
    <row r="14" spans="1:10" ht="9.75" customHeight="1">
      <c r="A14" s="4"/>
      <c r="B14" s="5"/>
      <c r="C14" s="5"/>
      <c r="D14" s="5"/>
      <c r="E14" s="5"/>
      <c r="F14" s="5"/>
      <c r="G14" s="5"/>
      <c r="H14" s="5"/>
      <c r="I14" s="5"/>
      <c r="J14" s="6"/>
    </row>
    <row r="15" spans="1:10" ht="12.75">
      <c r="A15" s="4"/>
      <c r="B15" s="8"/>
      <c r="C15" s="8"/>
      <c r="D15" s="8"/>
      <c r="E15" s="8"/>
      <c r="F15" s="126" t="s">
        <v>221</v>
      </c>
      <c r="G15" s="8"/>
      <c r="H15" s="8"/>
      <c r="I15" s="8"/>
      <c r="J15" s="6"/>
    </row>
    <row r="16" spans="1:10" ht="12.75">
      <c r="A16" s="4"/>
      <c r="B16" s="5"/>
      <c r="C16" s="282" t="s">
        <v>193</v>
      </c>
      <c r="D16" s="282"/>
      <c r="E16" s="282"/>
      <c r="F16" s="282"/>
      <c r="G16" s="282"/>
      <c r="H16" s="282"/>
      <c r="I16" s="282"/>
      <c r="J16" s="6"/>
    </row>
    <row r="17" spans="1:10" ht="12.75">
      <c r="A17" s="4"/>
      <c r="B17" s="5"/>
      <c r="C17" s="5"/>
      <c r="D17" s="5"/>
      <c r="E17" s="5"/>
      <c r="F17" s="5"/>
      <c r="G17" s="5"/>
      <c r="H17" s="5"/>
      <c r="I17" s="5"/>
      <c r="J17" s="6"/>
    </row>
    <row r="18" spans="1:10" ht="12.75">
      <c r="A18" s="290" t="s">
        <v>194</v>
      </c>
      <c r="B18" s="291"/>
      <c r="C18" s="291"/>
      <c r="D18" s="291"/>
      <c r="E18" s="291"/>
      <c r="F18" s="291"/>
      <c r="G18" s="291"/>
      <c r="H18" s="291"/>
      <c r="I18" s="291"/>
      <c r="J18" s="292"/>
    </row>
    <row r="19" spans="1:10" ht="12.75">
      <c r="A19" s="293" t="s">
        <v>195</v>
      </c>
      <c r="B19" s="291"/>
      <c r="C19" s="291"/>
      <c r="D19" s="291"/>
      <c r="E19" s="291"/>
      <c r="F19" s="291"/>
      <c r="G19" s="291"/>
      <c r="H19" s="291"/>
      <c r="I19" s="291"/>
      <c r="J19" s="292"/>
    </row>
    <row r="20" spans="1:10" ht="12.75">
      <c r="A20" s="284" t="s">
        <v>196</v>
      </c>
      <c r="B20" s="285"/>
      <c r="C20" s="285"/>
      <c r="D20" s="285"/>
      <c r="E20" s="285"/>
      <c r="F20" s="285"/>
      <c r="G20" s="285"/>
      <c r="H20" s="285"/>
      <c r="I20" s="285"/>
      <c r="J20" s="286"/>
    </row>
    <row r="21" spans="1:10" ht="10.5" customHeight="1">
      <c r="A21" s="294" t="s">
        <v>197</v>
      </c>
      <c r="B21" s="295"/>
      <c r="C21" s="295"/>
      <c r="D21" s="295"/>
      <c r="E21" s="295"/>
      <c r="F21" s="295"/>
      <c r="G21" s="295"/>
      <c r="H21" s="295"/>
      <c r="I21" s="295"/>
      <c r="J21" s="296"/>
    </row>
    <row r="22" spans="1:10" ht="10.5" customHeight="1">
      <c r="A22" s="294" t="s">
        <v>198</v>
      </c>
      <c r="B22" s="295"/>
      <c r="C22" s="295"/>
      <c r="D22" s="295"/>
      <c r="E22" s="295"/>
      <c r="F22" s="295"/>
      <c r="G22" s="295"/>
      <c r="H22" s="295"/>
      <c r="I22" s="295"/>
      <c r="J22" s="296"/>
    </row>
    <row r="23" spans="1:10" ht="10.5" customHeight="1">
      <c r="A23" s="287" t="s">
        <v>199</v>
      </c>
      <c r="B23" s="297"/>
      <c r="C23" s="297"/>
      <c r="D23" s="297"/>
      <c r="E23" s="297"/>
      <c r="F23" s="297"/>
      <c r="G23" s="297"/>
      <c r="H23" s="297"/>
      <c r="I23" s="297"/>
      <c r="J23" s="298"/>
    </row>
    <row r="24" spans="1:10" ht="12.75">
      <c r="A24" s="4"/>
      <c r="B24" s="5"/>
      <c r="C24" s="5"/>
      <c r="D24" s="5"/>
      <c r="E24" s="5"/>
      <c r="F24" s="5"/>
      <c r="G24" s="5"/>
      <c r="H24" s="5"/>
      <c r="I24" s="5"/>
      <c r="J24" s="6"/>
    </row>
    <row r="25" spans="1:10" ht="12.75">
      <c r="A25" s="4"/>
      <c r="B25" s="5"/>
      <c r="C25" s="5"/>
      <c r="D25" s="5"/>
      <c r="E25" s="5"/>
      <c r="F25" s="128" t="s">
        <v>223</v>
      </c>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G35" s="5"/>
      <c r="H35" s="5"/>
      <c r="I35" s="5"/>
      <c r="J35" s="6"/>
    </row>
    <row r="36" spans="1:10" ht="12.75">
      <c r="A36" s="112"/>
      <c r="B36" s="113"/>
      <c r="C36" s="114" t="s">
        <v>200</v>
      </c>
      <c r="D36" s="115" t="s">
        <v>224</v>
      </c>
      <c r="E36" s="8"/>
      <c r="F36" s="9"/>
      <c r="G36" s="281" t="s">
        <v>201</v>
      </c>
      <c r="H36" s="282"/>
      <c r="I36" s="282"/>
      <c r="J36" s="283"/>
    </row>
    <row r="37" spans="1:10" ht="12.75">
      <c r="A37" s="4"/>
      <c r="D37" s="5"/>
      <c r="E37" s="5"/>
      <c r="F37" s="5"/>
      <c r="G37" s="284" t="s">
        <v>202</v>
      </c>
      <c r="H37" s="285"/>
      <c r="I37" s="285"/>
      <c r="J37" s="286"/>
    </row>
    <row r="38" spans="1:10" ht="12.75">
      <c r="A38" s="112"/>
      <c r="B38" s="113"/>
      <c r="C38" s="114" t="s">
        <v>203</v>
      </c>
      <c r="D38" s="115" t="s">
        <v>225</v>
      </c>
      <c r="E38" s="8"/>
      <c r="F38" s="9"/>
      <c r="G38" s="284" t="s">
        <v>204</v>
      </c>
      <c r="H38" s="285"/>
      <c r="I38" s="285"/>
      <c r="J38" s="286"/>
    </row>
    <row r="39" spans="1:10" ht="12.75">
      <c r="A39" s="4"/>
      <c r="D39" s="5"/>
      <c r="E39" s="5"/>
      <c r="F39" s="5"/>
      <c r="G39" s="284" t="s">
        <v>205</v>
      </c>
      <c r="H39" s="285"/>
      <c r="I39" s="285"/>
      <c r="J39" s="286"/>
    </row>
    <row r="40" spans="1:10" ht="12.75">
      <c r="A40" s="112"/>
      <c r="B40" s="113"/>
      <c r="C40" s="114" t="s">
        <v>206</v>
      </c>
      <c r="D40" s="115" t="s">
        <v>226</v>
      </c>
      <c r="E40" s="8"/>
      <c r="F40" s="9"/>
      <c r="G40" s="4"/>
      <c r="H40" s="5"/>
      <c r="I40" s="5"/>
      <c r="J40" s="6"/>
    </row>
    <row r="41" spans="1:10" ht="12.75">
      <c r="A41" s="4"/>
      <c r="D41" s="5"/>
      <c r="E41" s="5"/>
      <c r="F41" s="5"/>
      <c r="G41" s="116" t="s">
        <v>207</v>
      </c>
      <c r="H41" s="130" t="s">
        <v>230</v>
      </c>
      <c r="I41" s="115"/>
      <c r="J41" s="118"/>
    </row>
    <row r="42" spans="1:10" ht="12.75">
      <c r="A42" s="119"/>
      <c r="B42" s="113"/>
      <c r="C42" s="120" t="s">
        <v>208</v>
      </c>
      <c r="D42" s="115" t="s">
        <v>227</v>
      </c>
      <c r="E42" s="8"/>
      <c r="F42" s="9"/>
      <c r="G42" s="121" t="s">
        <v>209</v>
      </c>
      <c r="H42" s="46" t="s">
        <v>231</v>
      </c>
      <c r="I42" s="5"/>
      <c r="J42" s="6"/>
    </row>
    <row r="43" spans="1:10" ht="12.75">
      <c r="A43" s="4"/>
      <c r="D43" s="5"/>
      <c r="E43" s="5"/>
      <c r="F43" s="5"/>
      <c r="G43" s="116" t="s">
        <v>210</v>
      </c>
      <c r="H43" s="131" t="s">
        <v>232</v>
      </c>
      <c r="I43" s="123"/>
      <c r="J43" s="124"/>
    </row>
    <row r="44" spans="1:10" ht="12.75">
      <c r="A44" s="112"/>
      <c r="B44" s="113"/>
      <c r="C44" s="114" t="s">
        <v>211</v>
      </c>
      <c r="D44" s="115" t="s">
        <v>228</v>
      </c>
      <c r="E44" s="8"/>
      <c r="F44" s="9"/>
      <c r="G44" s="116" t="s">
        <v>212</v>
      </c>
      <c r="H44" s="122"/>
      <c r="I44" s="123"/>
      <c r="J44" s="124"/>
    </row>
    <row r="45" spans="1:10" ht="12.75">
      <c r="A45" s="4"/>
      <c r="D45" s="5"/>
      <c r="E45" s="5"/>
      <c r="F45" s="5"/>
      <c r="G45" s="116" t="s">
        <v>213</v>
      </c>
      <c r="H45" s="131" t="s">
        <v>233</v>
      </c>
      <c r="I45" s="123"/>
      <c r="J45" s="124"/>
    </row>
    <row r="46" spans="1:10" ht="12.75">
      <c r="A46" s="112"/>
      <c r="B46" s="113"/>
      <c r="C46" s="114" t="s">
        <v>214</v>
      </c>
      <c r="D46" s="129" t="s">
        <v>229</v>
      </c>
      <c r="E46" s="8"/>
      <c r="F46" s="9"/>
      <c r="G46" s="125"/>
      <c r="H46" s="117"/>
      <c r="I46" s="115"/>
      <c r="J46" s="118"/>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3</v>
      </c>
      <c r="B49" s="5" t="str">
        <f>+D36</f>
        <v>Sarah Martinez-Russell</v>
      </c>
      <c r="C49" s="5"/>
      <c r="D49" s="5"/>
      <c r="E49" s="5"/>
      <c r="F49" s="5"/>
      <c r="G49" s="5"/>
      <c r="H49" s="5"/>
      <c r="I49" s="5"/>
      <c r="J49" s="6"/>
    </row>
    <row r="50" spans="1:10" ht="12.75">
      <c r="A50" s="4"/>
      <c r="B50" s="5"/>
      <c r="C50" s="5"/>
      <c r="D50" s="5"/>
      <c r="E50" s="5"/>
      <c r="F50" s="5"/>
      <c r="G50" s="5"/>
      <c r="H50" s="5"/>
      <c r="I50" s="5"/>
      <c r="J50" s="6"/>
    </row>
    <row r="51" spans="1:10" ht="12.75">
      <c r="A51" s="4" t="s">
        <v>215</v>
      </c>
      <c r="B51" s="132">
        <v>43601</v>
      </c>
      <c r="C51" s="5"/>
      <c r="D51" s="5"/>
      <c r="E51" s="5"/>
      <c r="F51" s="5"/>
      <c r="G51" s="5" t="s">
        <v>26</v>
      </c>
      <c r="H51" s="5"/>
      <c r="I51" s="132">
        <v>43647</v>
      </c>
      <c r="J51" s="6"/>
    </row>
    <row r="52" spans="1:10" ht="0.75" customHeight="1">
      <c r="A52" s="7"/>
      <c r="B52" s="8"/>
      <c r="C52" s="8"/>
      <c r="D52" s="8"/>
      <c r="E52" s="8"/>
      <c r="F52" s="8"/>
      <c r="G52" s="8"/>
      <c r="H52" s="8"/>
      <c r="I52" s="8"/>
      <c r="J52" s="9"/>
    </row>
    <row r="53" spans="1:10" ht="0.75" customHeight="1">
      <c r="A53" s="4"/>
      <c r="B53" s="5"/>
      <c r="C53" s="5"/>
      <c r="D53" s="5"/>
      <c r="E53" s="5"/>
      <c r="F53" s="5"/>
      <c r="G53" s="5"/>
      <c r="H53" s="5"/>
      <c r="I53" s="5"/>
      <c r="J53" s="6"/>
    </row>
    <row r="54" spans="1:10" ht="10.5" customHeight="1">
      <c r="A54" s="287" t="s">
        <v>1</v>
      </c>
      <c r="B54" s="288"/>
      <c r="C54" s="288"/>
      <c r="D54" s="288"/>
      <c r="E54" s="288"/>
      <c r="F54" s="288"/>
      <c r="G54" s="288"/>
      <c r="H54" s="288"/>
      <c r="I54" s="288"/>
      <c r="J54" s="289"/>
    </row>
    <row r="55" spans="1:10" ht="10.5" customHeight="1">
      <c r="A55" s="111"/>
      <c r="B55" s="97"/>
      <c r="C55" s="97"/>
      <c r="D55" s="97"/>
      <c r="E55" s="97"/>
      <c r="F55" s="97"/>
      <c r="G55" s="97"/>
      <c r="H55" s="97"/>
      <c r="I55" s="97"/>
      <c r="J55" s="98"/>
    </row>
    <row r="56" spans="1:10" ht="12.75">
      <c r="A56" s="4" t="s">
        <v>216</v>
      </c>
      <c r="B56" s="5"/>
      <c r="C56" s="5"/>
      <c r="D56" s="5"/>
      <c r="E56" s="5"/>
      <c r="F56" s="5"/>
      <c r="G56" s="5"/>
      <c r="H56" s="5"/>
      <c r="I56" s="5"/>
      <c r="J56" s="6"/>
    </row>
    <row r="57" spans="1:10" ht="12.75">
      <c r="A57" s="7"/>
      <c r="B57" s="8"/>
      <c r="C57" s="8"/>
      <c r="D57" s="8"/>
      <c r="E57" s="8"/>
      <c r="F57" s="8"/>
      <c r="G57" s="8"/>
      <c r="H57" s="8"/>
      <c r="I57" s="8"/>
      <c r="J57" s="9"/>
    </row>
  </sheetData>
  <sheetProtection/>
  <mergeCells count="17">
    <mergeCell ref="A23:J23"/>
    <mergeCell ref="B5:J5"/>
    <mergeCell ref="B7:J7"/>
    <mergeCell ref="B9:J9"/>
    <mergeCell ref="B10:J10"/>
    <mergeCell ref="B13:J13"/>
    <mergeCell ref="C16:I16"/>
    <mergeCell ref="G36:J36"/>
    <mergeCell ref="G37:J37"/>
    <mergeCell ref="G38:J38"/>
    <mergeCell ref="G39:J39"/>
    <mergeCell ref="A54:J54"/>
    <mergeCell ref="A18:J18"/>
    <mergeCell ref="A19:J19"/>
    <mergeCell ref="A20:J20"/>
    <mergeCell ref="A21:J21"/>
    <mergeCell ref="A22:J22"/>
  </mergeCells>
  <hyperlinks>
    <hyperlink ref="D46" r:id="rId1" display="smartinez@republicservices.com"/>
  </hyperlinks>
  <printOptions horizontalCentered="1" verticalCentered="1"/>
  <pageMargins left="0.5" right="0.5" top="0.5" bottom="0.5"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16">
      <selection activeCell="D4" sqref="D4:D5"/>
    </sheetView>
  </sheetViews>
  <sheetFormatPr defaultColWidth="9.140625" defaultRowHeight="12.75"/>
  <cols>
    <col min="1" max="1" width="11.28125" style="0" customWidth="1"/>
    <col min="2" max="2" width="11.421875" style="0" customWidth="1"/>
    <col min="3" max="3" width="11.00390625" style="0" customWidth="1"/>
    <col min="5" max="5" width="6.28125" style="0" customWidth="1"/>
    <col min="6" max="6" width="2.00390625" style="0" customWidth="1"/>
    <col min="7" max="7" width="14.140625" style="0" customWidth="1"/>
    <col min="9" max="9" width="10.28125" style="0" customWidth="1"/>
    <col min="11" max="11" width="10.421875" style="0" customWidth="1"/>
  </cols>
  <sheetData>
    <row r="1" spans="1:11" ht="12.75">
      <c r="A1" s="1"/>
      <c r="B1" s="2"/>
      <c r="C1" s="2"/>
      <c r="D1" s="2"/>
      <c r="E1" s="2"/>
      <c r="F1" s="2"/>
      <c r="G1" s="2"/>
      <c r="H1" s="2"/>
      <c r="I1" s="2"/>
      <c r="J1" s="2"/>
      <c r="K1" s="3"/>
    </row>
    <row r="2" spans="1:11" ht="12.75">
      <c r="A2" s="4" t="s">
        <v>4</v>
      </c>
      <c r="B2" s="36">
        <v>8</v>
      </c>
      <c r="C2" s="5"/>
      <c r="D2" s="5"/>
      <c r="E2" s="5"/>
      <c r="F2" s="5"/>
      <c r="G2" s="5"/>
      <c r="H2" s="5"/>
      <c r="I2" s="342" t="s">
        <v>332</v>
      </c>
      <c r="J2" s="299"/>
      <c r="K2" s="300"/>
    </row>
    <row r="3" spans="1:11" ht="12.75">
      <c r="A3" s="4"/>
      <c r="B3" s="11"/>
      <c r="C3" s="5"/>
      <c r="D3" s="5"/>
      <c r="E3" s="5"/>
      <c r="F3" s="5"/>
      <c r="G3" s="5"/>
      <c r="H3" s="299"/>
      <c r="I3" s="299"/>
      <c r="J3" s="5"/>
      <c r="K3" s="6"/>
    </row>
    <row r="4" spans="1:11" ht="12.75">
      <c r="A4" s="4" t="s">
        <v>5</v>
      </c>
      <c r="B4" s="5"/>
      <c r="C4" s="5"/>
      <c r="D4" s="133" t="s">
        <v>220</v>
      </c>
      <c r="E4" s="5"/>
      <c r="F4" s="5"/>
      <c r="G4" s="5"/>
      <c r="H4" s="5"/>
      <c r="I4" s="5"/>
      <c r="J4" s="5"/>
      <c r="K4" s="6"/>
    </row>
    <row r="5" spans="1:11" ht="12.75">
      <c r="A5" s="7" t="s">
        <v>6</v>
      </c>
      <c r="B5" s="8"/>
      <c r="C5" s="8"/>
      <c r="D5" s="91" t="str">
        <f>+'Check Sheet'!D5</f>
        <v>Tri-County Disposal. Rabanco Recycling, Republic Services</v>
      </c>
      <c r="E5" s="8"/>
      <c r="F5" s="8"/>
      <c r="G5" s="8"/>
      <c r="H5" s="8"/>
      <c r="I5" s="8"/>
      <c r="J5" s="8"/>
      <c r="K5" s="9"/>
    </row>
    <row r="6" spans="1:11" ht="12.75">
      <c r="A6" s="339" t="s">
        <v>43</v>
      </c>
      <c r="B6" s="340"/>
      <c r="C6" s="340"/>
      <c r="D6" s="303"/>
      <c r="E6" s="340"/>
      <c r="F6" s="340"/>
      <c r="G6" s="340"/>
      <c r="H6" s="340"/>
      <c r="I6" s="340"/>
      <c r="J6" s="340"/>
      <c r="K6" s="341"/>
    </row>
    <row r="7" spans="1:11" ht="12.75">
      <c r="A7" s="35" t="s">
        <v>44</v>
      </c>
      <c r="B7" s="22"/>
      <c r="C7" s="22"/>
      <c r="D7" s="22"/>
      <c r="E7" s="22"/>
      <c r="F7" s="22"/>
      <c r="G7" s="22"/>
      <c r="H7" s="22"/>
      <c r="I7" s="22"/>
      <c r="J7" s="22"/>
      <c r="K7" s="28"/>
    </row>
    <row r="8" spans="1:11" ht="12.75">
      <c r="A8" s="4"/>
      <c r="B8" s="5"/>
      <c r="C8" s="5"/>
      <c r="D8" s="5"/>
      <c r="E8" s="5"/>
      <c r="F8" s="5"/>
      <c r="G8" s="5"/>
      <c r="H8" s="5"/>
      <c r="I8" s="5"/>
      <c r="J8" s="5"/>
      <c r="K8" s="6"/>
    </row>
    <row r="9" spans="1:11" ht="12.75">
      <c r="A9" s="29" t="s">
        <v>182</v>
      </c>
      <c r="B9" s="5"/>
      <c r="C9" s="5"/>
      <c r="D9" s="5"/>
      <c r="E9" s="5"/>
      <c r="F9" s="5"/>
      <c r="G9" s="5"/>
      <c r="H9" s="5"/>
      <c r="I9" s="5"/>
      <c r="J9" s="5"/>
      <c r="K9" s="6"/>
    </row>
    <row r="10" spans="1:11" ht="12.75">
      <c r="A10" s="37" t="s">
        <v>45</v>
      </c>
      <c r="B10" s="5"/>
      <c r="C10" s="5"/>
      <c r="D10" s="5"/>
      <c r="E10" s="5"/>
      <c r="F10" s="5"/>
      <c r="G10" s="5"/>
      <c r="H10" s="5"/>
      <c r="I10" s="5"/>
      <c r="J10" s="5"/>
      <c r="K10" s="6"/>
    </row>
    <row r="11" spans="1:11" ht="12.75">
      <c r="A11" s="37" t="s">
        <v>46</v>
      </c>
      <c r="B11" s="12"/>
      <c r="C11" s="5"/>
      <c r="D11" s="5"/>
      <c r="E11" s="5"/>
      <c r="F11" s="5"/>
      <c r="G11" s="5"/>
      <c r="H11" s="5"/>
      <c r="I11" s="5"/>
      <c r="J11" s="5"/>
      <c r="K11" s="6"/>
    </row>
    <row r="12" spans="1:11" ht="12.75">
      <c r="A12" s="10" t="s">
        <v>47</v>
      </c>
      <c r="B12" s="5"/>
      <c r="C12" s="5"/>
      <c r="D12" s="5"/>
      <c r="E12" s="5"/>
      <c r="F12" s="5"/>
      <c r="G12" s="5"/>
      <c r="H12" s="5"/>
      <c r="I12" s="5"/>
      <c r="J12" s="5"/>
      <c r="K12" s="6"/>
    </row>
    <row r="13" spans="1:11" ht="12.75">
      <c r="A13" s="38" t="s">
        <v>48</v>
      </c>
      <c r="B13" s="19"/>
      <c r="C13" s="11"/>
      <c r="D13" s="5"/>
      <c r="E13" s="19"/>
      <c r="F13" s="19"/>
      <c r="G13" s="11"/>
      <c r="H13" s="5"/>
      <c r="I13" s="19"/>
      <c r="J13" s="11"/>
      <c r="K13" s="6"/>
    </row>
    <row r="14" spans="1:11" ht="12.75">
      <c r="A14" s="38" t="s">
        <v>98</v>
      </c>
      <c r="B14" s="19"/>
      <c r="C14" s="11"/>
      <c r="D14" s="5"/>
      <c r="E14" s="19"/>
      <c r="F14" s="19"/>
      <c r="G14" s="11"/>
      <c r="H14" s="5"/>
      <c r="I14" s="19"/>
      <c r="J14" s="11"/>
      <c r="K14" s="6"/>
    </row>
    <row r="15" spans="1:11" ht="12.75">
      <c r="A15" s="38" t="s">
        <v>54</v>
      </c>
      <c r="B15" s="5"/>
      <c r="C15" s="5"/>
      <c r="D15" s="5"/>
      <c r="E15" s="5"/>
      <c r="F15" s="5"/>
      <c r="G15" s="5"/>
      <c r="H15" s="5"/>
      <c r="I15" s="5"/>
      <c r="J15" s="5"/>
      <c r="K15" s="6"/>
    </row>
    <row r="16" spans="1:11" ht="12.75">
      <c r="A16" s="29"/>
      <c r="B16" s="5"/>
      <c r="C16" s="5"/>
      <c r="D16" s="5"/>
      <c r="E16" s="5"/>
      <c r="F16" s="5"/>
      <c r="G16" s="5"/>
      <c r="H16" s="5"/>
      <c r="I16" s="5"/>
      <c r="J16" s="5"/>
      <c r="K16" s="6"/>
    </row>
    <row r="17" spans="1:11" ht="12.75">
      <c r="A17" s="207" t="s">
        <v>343</v>
      </c>
      <c r="B17" s="5"/>
      <c r="C17" s="5"/>
      <c r="D17" s="5"/>
      <c r="E17" s="5"/>
      <c r="F17" s="5"/>
      <c r="G17" s="5"/>
      <c r="H17" s="5"/>
      <c r="I17" s="5"/>
      <c r="J17" s="5"/>
      <c r="K17" s="6"/>
    </row>
    <row r="18" spans="1:11" ht="12.75">
      <c r="A18" s="68"/>
      <c r="B18" s="22"/>
      <c r="C18" s="22"/>
      <c r="D18" s="22"/>
      <c r="E18" s="22"/>
      <c r="F18" s="22"/>
      <c r="G18" s="22"/>
      <c r="H18" s="22"/>
      <c r="I18" s="22"/>
      <c r="J18" s="22"/>
      <c r="K18" s="28"/>
    </row>
    <row r="19" spans="1:16" ht="12.75">
      <c r="A19" s="39" t="s">
        <v>49</v>
      </c>
      <c r="B19" s="39" t="s">
        <v>52</v>
      </c>
      <c r="C19" s="39" t="s">
        <v>53</v>
      </c>
      <c r="D19" s="39" t="s">
        <v>342</v>
      </c>
      <c r="E19" s="39"/>
      <c r="F19" s="14"/>
      <c r="G19" s="39" t="s">
        <v>49</v>
      </c>
      <c r="H19" s="39" t="s">
        <v>52</v>
      </c>
      <c r="I19" s="39" t="s">
        <v>53</v>
      </c>
      <c r="J19" s="39"/>
      <c r="K19" s="39"/>
      <c r="N19" s="137">
        <v>14.192745324114256</v>
      </c>
      <c r="O19" s="138"/>
      <c r="P19">
        <v>18.84190908167535</v>
      </c>
    </row>
    <row r="20" spans="1:16" ht="12.75">
      <c r="A20" s="40" t="s">
        <v>50</v>
      </c>
      <c r="B20" s="40" t="s">
        <v>2</v>
      </c>
      <c r="C20" s="40" t="s">
        <v>42</v>
      </c>
      <c r="D20" s="40" t="s">
        <v>42</v>
      </c>
      <c r="E20" s="40"/>
      <c r="F20" s="14"/>
      <c r="G20" s="40" t="s">
        <v>50</v>
      </c>
      <c r="H20" s="40" t="s">
        <v>2</v>
      </c>
      <c r="I20" s="40" t="s">
        <v>42</v>
      </c>
      <c r="J20" s="40"/>
      <c r="K20" s="40"/>
      <c r="N20" s="136">
        <v>19.865578165908982</v>
      </c>
      <c r="P20">
        <v>24.834638512293086</v>
      </c>
    </row>
    <row r="21" spans="1:16" ht="12.75">
      <c r="A21" s="41" t="s">
        <v>51</v>
      </c>
      <c r="B21" s="41" t="s">
        <v>42</v>
      </c>
      <c r="C21" s="41" t="s">
        <v>41</v>
      </c>
      <c r="D21" s="41" t="s">
        <v>41</v>
      </c>
      <c r="E21" s="41"/>
      <c r="F21" s="14"/>
      <c r="G21" s="41" t="s">
        <v>51</v>
      </c>
      <c r="H21" s="41" t="s">
        <v>42</v>
      </c>
      <c r="I21" s="41" t="s">
        <v>41</v>
      </c>
      <c r="J21" s="41"/>
      <c r="K21" s="41"/>
      <c r="N21" s="136">
        <v>28.812019433325858</v>
      </c>
      <c r="P21">
        <v>36.00969268184361</v>
      </c>
    </row>
    <row r="22" spans="1:14" ht="12.75">
      <c r="A22" s="135" t="s">
        <v>333</v>
      </c>
      <c r="B22" s="45" t="s">
        <v>31</v>
      </c>
      <c r="C22" s="89" t="str">
        <f>TEXT(N19,"$0.00")&amp;" (A)"</f>
        <v>$14.19 (A)</v>
      </c>
      <c r="D22" s="67"/>
      <c r="E22" s="67"/>
      <c r="F22" s="5"/>
      <c r="G22" s="135" t="s">
        <v>336</v>
      </c>
      <c r="H22" s="45" t="s">
        <v>31</v>
      </c>
      <c r="I22" s="89" t="str">
        <f>TEXT(P19,"$0.00")&amp;" (A)"</f>
        <v>$18.84 (A)</v>
      </c>
      <c r="J22" s="16"/>
      <c r="K22" s="16"/>
      <c r="N22" s="136"/>
    </row>
    <row r="23" spans="1:16" ht="12.75">
      <c r="A23" s="135" t="s">
        <v>334</v>
      </c>
      <c r="B23" s="45" t="s">
        <v>31</v>
      </c>
      <c r="C23" s="89" t="str">
        <f aca="true" t="shared" si="0" ref="C23:C28">TEXT(N20,"$0.00")&amp;" (A)"</f>
        <v>$19.87 (A)</v>
      </c>
      <c r="D23" s="67"/>
      <c r="E23" s="67"/>
      <c r="F23" s="5"/>
      <c r="G23" s="135" t="s">
        <v>337</v>
      </c>
      <c r="H23" s="45" t="s">
        <v>31</v>
      </c>
      <c r="I23" s="89" t="str">
        <f>TEXT(P20,"$0.00")&amp;" (A)"</f>
        <v>$24.83 (A)</v>
      </c>
      <c r="J23" s="16"/>
      <c r="K23" s="16"/>
      <c r="N23" s="136">
        <v>6.664512267146063</v>
      </c>
      <c r="P23">
        <v>23.23515556817803</v>
      </c>
    </row>
    <row r="24" spans="1:16" ht="12.75">
      <c r="A24" s="135" t="s">
        <v>335</v>
      </c>
      <c r="B24" s="45" t="s">
        <v>31</v>
      </c>
      <c r="C24" s="89" t="str">
        <f t="shared" si="0"/>
        <v>$28.81 (A)</v>
      </c>
      <c r="D24" s="67"/>
      <c r="E24" s="67"/>
      <c r="F24" s="5"/>
      <c r="G24" s="135" t="s">
        <v>338</v>
      </c>
      <c r="H24" s="45" t="s">
        <v>31</v>
      </c>
      <c r="I24" s="89" t="str">
        <f>TEXT(P21,"$0.00")&amp;" (A)"</f>
        <v>$36.01 (A)</v>
      </c>
      <c r="J24" s="16"/>
      <c r="K24" s="16"/>
      <c r="N24" s="136">
        <v>9.330317174004488</v>
      </c>
      <c r="P24">
        <v>31.0406323354595</v>
      </c>
    </row>
    <row r="25" spans="1:16" ht="12.75">
      <c r="A25" s="45"/>
      <c r="B25" s="45"/>
      <c r="C25" s="89"/>
      <c r="D25" s="67"/>
      <c r="E25" s="67"/>
      <c r="F25" s="5"/>
      <c r="G25" s="67"/>
      <c r="H25" s="67"/>
      <c r="I25" s="67"/>
      <c r="J25" s="16"/>
      <c r="K25" s="16"/>
      <c r="N25" s="136">
        <v>13.531625707213365</v>
      </c>
      <c r="P25">
        <v>45.00945004739765</v>
      </c>
    </row>
    <row r="26" spans="1:11" ht="12.75">
      <c r="A26" s="135" t="s">
        <v>333</v>
      </c>
      <c r="B26" s="135" t="s">
        <v>177</v>
      </c>
      <c r="C26" s="89" t="str">
        <f t="shared" si="0"/>
        <v>$6.66 (A)</v>
      </c>
      <c r="D26" s="67"/>
      <c r="E26" s="67"/>
      <c r="F26" s="5"/>
      <c r="G26" s="135" t="s">
        <v>339</v>
      </c>
      <c r="H26" s="45" t="s">
        <v>31</v>
      </c>
      <c r="I26" s="89" t="str">
        <f>TEXT(P23,"$0.00")&amp;" (A)"</f>
        <v>$23.24 (A)</v>
      </c>
      <c r="J26" s="16"/>
      <c r="K26" s="16"/>
    </row>
    <row r="27" spans="1:11" ht="12.75">
      <c r="A27" s="135" t="s">
        <v>334</v>
      </c>
      <c r="B27" s="135" t="s">
        <v>177</v>
      </c>
      <c r="C27" s="89" t="str">
        <f t="shared" si="0"/>
        <v>$9.33 (A)</v>
      </c>
      <c r="D27" s="67"/>
      <c r="E27" s="67"/>
      <c r="F27" s="5"/>
      <c r="G27" s="135" t="s">
        <v>340</v>
      </c>
      <c r="H27" s="45" t="s">
        <v>31</v>
      </c>
      <c r="I27" s="89" t="str">
        <f>TEXT(P24,"$0.00")&amp;" (A)"</f>
        <v>$31.04 (A)</v>
      </c>
      <c r="J27" s="16"/>
      <c r="K27" s="16"/>
    </row>
    <row r="28" spans="1:11" ht="12.75">
      <c r="A28" s="135" t="s">
        <v>335</v>
      </c>
      <c r="B28" s="135" t="s">
        <v>177</v>
      </c>
      <c r="C28" s="89" t="str">
        <f t="shared" si="0"/>
        <v>$13.53 (A)</v>
      </c>
      <c r="D28" s="16"/>
      <c r="E28" s="16"/>
      <c r="F28" s="5"/>
      <c r="G28" s="135" t="s">
        <v>341</v>
      </c>
      <c r="H28" s="45" t="s">
        <v>31</v>
      </c>
      <c r="I28" s="89" t="str">
        <f>TEXT(P25,"$0.00")&amp;" (A)"</f>
        <v>$45.01 (A)</v>
      </c>
      <c r="J28" s="16"/>
      <c r="K28" s="16"/>
    </row>
    <row r="29" spans="1:11" ht="12.75">
      <c r="A29" s="16"/>
      <c r="B29" s="16"/>
      <c r="C29" s="16"/>
      <c r="D29" s="16"/>
      <c r="E29" s="16"/>
      <c r="F29" s="5"/>
      <c r="G29" s="16"/>
      <c r="H29" s="16"/>
      <c r="I29" s="16"/>
      <c r="J29" s="16"/>
      <c r="K29" s="16"/>
    </row>
    <row r="30" spans="1:11" ht="12.75">
      <c r="A30" s="44" t="s">
        <v>180</v>
      </c>
      <c r="B30" s="5"/>
      <c r="C30" s="5"/>
      <c r="D30" s="5"/>
      <c r="E30" s="5"/>
      <c r="F30" s="5"/>
      <c r="G30" s="5"/>
      <c r="H30" s="5"/>
      <c r="I30" s="5"/>
      <c r="J30" s="5"/>
      <c r="K30" s="6"/>
    </row>
    <row r="31" spans="1:11" ht="12.75">
      <c r="A31" s="4"/>
      <c r="B31" s="5"/>
      <c r="C31" s="42" t="s">
        <v>55</v>
      </c>
      <c r="D31" s="5"/>
      <c r="E31" s="5"/>
      <c r="F31" s="5"/>
      <c r="G31" s="5"/>
      <c r="H31" s="5"/>
      <c r="I31" s="5"/>
      <c r="J31" s="5"/>
      <c r="K31" s="6"/>
    </row>
    <row r="32" spans="1:11" ht="12.75">
      <c r="A32" s="4"/>
      <c r="B32" s="5"/>
      <c r="C32" s="5"/>
      <c r="D32" s="5"/>
      <c r="E32" s="5"/>
      <c r="F32" s="5"/>
      <c r="G32" s="5"/>
      <c r="H32" s="5"/>
      <c r="I32" s="5"/>
      <c r="J32" s="5"/>
      <c r="K32" s="6"/>
    </row>
    <row r="33" spans="1:11" ht="12.75">
      <c r="A33" s="4"/>
      <c r="B33" s="5"/>
      <c r="C33" s="5"/>
      <c r="D33" s="5"/>
      <c r="E33" s="5"/>
      <c r="F33" s="5"/>
      <c r="G33" s="5"/>
      <c r="H33" s="5"/>
      <c r="I33" s="5"/>
      <c r="J33" s="5"/>
      <c r="K33" s="6"/>
    </row>
    <row r="34" spans="1:11" ht="12.75">
      <c r="A34" s="4" t="s">
        <v>20</v>
      </c>
      <c r="B34" s="5"/>
      <c r="C34" s="5"/>
      <c r="D34" s="5"/>
      <c r="E34" s="5"/>
      <c r="F34" s="5"/>
      <c r="G34" s="5"/>
      <c r="H34" s="5"/>
      <c r="I34" s="5"/>
      <c r="J34" s="5"/>
      <c r="K34" s="6"/>
    </row>
    <row r="35" spans="1:11" ht="12.75">
      <c r="A35" s="10" t="s">
        <v>21</v>
      </c>
      <c r="B35" s="5"/>
      <c r="C35" s="5"/>
      <c r="D35" s="5"/>
      <c r="E35" s="5"/>
      <c r="F35" s="5"/>
      <c r="G35" s="5"/>
      <c r="H35" s="5"/>
      <c r="I35" s="5"/>
      <c r="J35" s="5"/>
      <c r="K35" s="6"/>
    </row>
    <row r="36" spans="1:11" ht="12.75">
      <c r="A36" s="4" t="s">
        <v>181</v>
      </c>
      <c r="B36" s="5"/>
      <c r="C36" s="5"/>
      <c r="D36" s="5"/>
      <c r="E36" s="5"/>
      <c r="F36" s="5"/>
      <c r="G36" s="5"/>
      <c r="H36" s="5"/>
      <c r="I36" s="5"/>
      <c r="J36" s="5"/>
      <c r="K36" s="6"/>
    </row>
    <row r="37" spans="1:11" ht="12.75">
      <c r="A37" s="4"/>
      <c r="B37" s="5"/>
      <c r="C37" s="5"/>
      <c r="D37" s="5"/>
      <c r="E37" s="5"/>
      <c r="F37" s="5"/>
      <c r="G37" s="5"/>
      <c r="H37" s="5"/>
      <c r="I37" s="5"/>
      <c r="J37" s="5"/>
      <c r="K37" s="6"/>
    </row>
    <row r="38" spans="1:11" ht="12.75">
      <c r="A38" s="4"/>
      <c r="B38" s="5" t="s">
        <v>0</v>
      </c>
      <c r="C38" s="5"/>
      <c r="D38" s="22"/>
      <c r="E38" s="22"/>
      <c r="F38" s="22"/>
      <c r="G38" s="22"/>
      <c r="H38" s="22"/>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43" t="s">
        <v>190</v>
      </c>
    </row>
    <row r="45" spans="1:11" ht="12.75">
      <c r="A45" s="4"/>
      <c r="B45" s="5"/>
      <c r="C45" s="5"/>
      <c r="D45" s="5"/>
      <c r="E45" s="5"/>
      <c r="F45" s="5"/>
      <c r="G45" s="5"/>
      <c r="H45" s="5"/>
      <c r="I45" s="5"/>
      <c r="J45" s="5"/>
      <c r="K45" s="6"/>
    </row>
    <row r="46" spans="1:11" ht="12.75">
      <c r="A46" s="7"/>
      <c r="B46" s="8"/>
      <c r="C46" s="8"/>
      <c r="D46" s="8"/>
      <c r="E46" s="8"/>
      <c r="F46" s="8"/>
      <c r="G46" s="8"/>
      <c r="H46" s="8"/>
      <c r="I46" s="8"/>
      <c r="J46" s="8"/>
      <c r="K46" s="9"/>
    </row>
    <row r="47" spans="1:11" ht="12.75">
      <c r="A47" s="4" t="s">
        <v>8</v>
      </c>
      <c r="B47" s="92" t="s">
        <v>224</v>
      </c>
      <c r="C47" s="5"/>
      <c r="D47" s="5"/>
      <c r="E47" s="5"/>
      <c r="F47" s="5"/>
      <c r="G47" s="5"/>
      <c r="H47" s="5"/>
      <c r="I47" s="5"/>
      <c r="J47" s="5"/>
      <c r="K47" s="6"/>
    </row>
    <row r="48" spans="1:11" ht="12.75">
      <c r="A48" s="4"/>
      <c r="B48" s="5"/>
      <c r="C48" s="5"/>
      <c r="D48" s="5"/>
      <c r="E48" s="5"/>
      <c r="F48" s="5"/>
      <c r="G48" s="5"/>
      <c r="H48" s="5"/>
      <c r="I48" s="5"/>
      <c r="J48" s="5"/>
      <c r="K48" s="6"/>
    </row>
    <row r="49" spans="1:11" ht="12.75">
      <c r="A49" s="7" t="s">
        <v>25</v>
      </c>
      <c r="B49" s="306">
        <v>43601</v>
      </c>
      <c r="C49" s="306"/>
      <c r="D49" s="8"/>
      <c r="E49" s="8"/>
      <c r="F49" s="8"/>
      <c r="G49" s="8"/>
      <c r="H49" s="8"/>
      <c r="I49" s="93" t="s">
        <v>26</v>
      </c>
      <c r="J49" s="306">
        <v>43647</v>
      </c>
      <c r="K49" s="307"/>
    </row>
    <row r="50" spans="1:11" ht="12.75">
      <c r="A50" s="336" t="s">
        <v>1</v>
      </c>
      <c r="B50" s="337"/>
      <c r="C50" s="337"/>
      <c r="D50" s="337"/>
      <c r="E50" s="337"/>
      <c r="F50" s="337"/>
      <c r="G50" s="337"/>
      <c r="H50" s="337"/>
      <c r="I50" s="337"/>
      <c r="J50" s="337"/>
      <c r="K50" s="338"/>
    </row>
    <row r="51" spans="1:11" ht="12.75">
      <c r="A51" s="4"/>
      <c r="B51" s="5"/>
      <c r="C51" s="5"/>
      <c r="D51" s="5"/>
      <c r="E51" s="5"/>
      <c r="F51" s="5"/>
      <c r="G51" s="5"/>
      <c r="H51" s="5"/>
      <c r="I51" s="5"/>
      <c r="J51" s="5"/>
      <c r="K51" s="6"/>
    </row>
    <row r="52" spans="1:11" ht="12.75">
      <c r="A52" s="4" t="s">
        <v>7</v>
      </c>
      <c r="B52" s="5"/>
      <c r="C52" s="5"/>
      <c r="D52" s="5"/>
      <c r="E52" s="5"/>
      <c r="F52" s="5"/>
      <c r="G52" s="5"/>
      <c r="H52" s="5"/>
      <c r="I52" s="5"/>
      <c r="J52" s="5"/>
      <c r="K52" s="6"/>
    </row>
    <row r="53" spans="1:11" ht="12.75">
      <c r="A53" s="7"/>
      <c r="B53" s="8"/>
      <c r="C53" s="8"/>
      <c r="D53" s="8"/>
      <c r="E53" s="8"/>
      <c r="F53" s="8"/>
      <c r="G53" s="8"/>
      <c r="H53" s="8"/>
      <c r="I53" s="8"/>
      <c r="J53" s="8"/>
      <c r="K53" s="9"/>
    </row>
  </sheetData>
  <sheetProtection/>
  <mergeCells count="6">
    <mergeCell ref="I2:K2"/>
    <mergeCell ref="H3:I3"/>
    <mergeCell ref="A6:K6"/>
    <mergeCell ref="B49:C49"/>
    <mergeCell ref="J49:K49"/>
    <mergeCell ref="A50:K50"/>
  </mergeCells>
  <printOptions horizontalCentered="1" verticalCentered="1"/>
  <pageMargins left="0.5" right="0.5" top="0.5" bottom="0.5" header="0.5" footer="0.5"/>
  <pageSetup fitToHeight="1" fitToWidth="1" horizontalDpi="600" verticalDpi="600" orientation="portrait" scale="96" r:id="rId1"/>
</worksheet>
</file>

<file path=xl/worksheets/sheet11.xml><?xml version="1.0" encoding="utf-8"?>
<worksheet xmlns="http://schemas.openxmlformats.org/spreadsheetml/2006/main" xmlns:r="http://schemas.openxmlformats.org/officeDocument/2006/relationships">
  <sheetPr>
    <pageSetUpPr fitToPage="1"/>
  </sheetPr>
  <dimension ref="A1:M58"/>
  <sheetViews>
    <sheetView showGridLines="0" zoomScalePageLayoutView="0" workbookViewId="0" topLeftCell="A1">
      <selection activeCell="M17" sqref="M17"/>
    </sheetView>
  </sheetViews>
  <sheetFormatPr defaultColWidth="9.140625" defaultRowHeight="12.75"/>
  <cols>
    <col min="1" max="1" width="10.8515625" style="0" customWidth="1"/>
    <col min="10" max="10" width="10.8515625" style="0" customWidth="1"/>
  </cols>
  <sheetData>
    <row r="1" spans="1:10" ht="12.75">
      <c r="A1" s="1"/>
      <c r="B1" s="2"/>
      <c r="C1" s="2"/>
      <c r="D1" s="2"/>
      <c r="E1" s="2"/>
      <c r="F1" s="2"/>
      <c r="G1" s="2"/>
      <c r="H1" s="2"/>
      <c r="I1" s="2"/>
      <c r="J1" s="3"/>
    </row>
    <row r="2" spans="1:10" ht="12.75">
      <c r="A2" s="4" t="s">
        <v>4</v>
      </c>
      <c r="B2" s="36">
        <v>8</v>
      </c>
      <c r="C2" s="5"/>
      <c r="D2" s="5"/>
      <c r="E2" s="5"/>
      <c r="F2" s="5"/>
      <c r="G2" s="5"/>
      <c r="H2" s="342" t="s">
        <v>344</v>
      </c>
      <c r="I2" s="299"/>
      <c r="J2" s="300"/>
    </row>
    <row r="3" spans="1:10" ht="12.75">
      <c r="A3" s="4"/>
      <c r="B3" s="5"/>
      <c r="C3" s="5"/>
      <c r="D3" s="5"/>
      <c r="E3" s="5"/>
      <c r="F3" s="5"/>
      <c r="G3" s="5"/>
      <c r="H3" s="5"/>
      <c r="I3" s="5"/>
      <c r="J3" s="6"/>
    </row>
    <row r="4" spans="1:10" ht="12.75">
      <c r="A4" s="4" t="s">
        <v>5</v>
      </c>
      <c r="B4" s="5"/>
      <c r="C4" s="5"/>
      <c r="D4" s="5" t="str">
        <f>+'Item 100, page 22a'!D4</f>
        <v>Rabanco LTD</v>
      </c>
      <c r="E4" s="5"/>
      <c r="F4" s="5"/>
      <c r="G4" s="5"/>
      <c r="H4" s="5"/>
      <c r="I4" s="5"/>
      <c r="J4" s="6"/>
    </row>
    <row r="5" spans="1:10" ht="12.75">
      <c r="A5" s="7" t="s">
        <v>6</v>
      </c>
      <c r="B5" s="8"/>
      <c r="C5" s="8"/>
      <c r="D5" s="91" t="str">
        <f>+'Item 100, page 22a'!D5</f>
        <v>Tri-County Disposal. Rabanco Recycling, Republic Services</v>
      </c>
      <c r="E5" s="8"/>
      <c r="F5" s="8"/>
      <c r="G5" s="8"/>
      <c r="H5" s="8"/>
      <c r="I5" s="8"/>
      <c r="J5" s="9"/>
    </row>
    <row r="6" spans="1:10" ht="12.75">
      <c r="A6" s="4"/>
      <c r="B6" s="5"/>
      <c r="C6" s="5"/>
      <c r="D6" s="5"/>
      <c r="E6" s="5"/>
      <c r="F6" s="5"/>
      <c r="G6" s="5"/>
      <c r="H6" s="5"/>
      <c r="I6" s="5"/>
      <c r="J6" s="6"/>
    </row>
    <row r="7" spans="1:13" ht="12.75">
      <c r="A7" s="345" t="s">
        <v>56</v>
      </c>
      <c r="B7" s="303"/>
      <c r="C7" s="303"/>
      <c r="D7" s="303"/>
      <c r="E7" s="303"/>
      <c r="F7" s="303"/>
      <c r="G7" s="303"/>
      <c r="H7" s="303"/>
      <c r="I7" s="303"/>
      <c r="J7" s="346"/>
      <c r="L7" s="142" t="s">
        <v>253</v>
      </c>
      <c r="M7" s="174">
        <f>+'Item 52'!M6</f>
        <v>0.0663</v>
      </c>
    </row>
    <row r="8" spans="1:10" ht="12.75">
      <c r="A8" s="4"/>
      <c r="B8" s="5"/>
      <c r="C8" s="5"/>
      <c r="D8" s="5"/>
      <c r="E8" s="5"/>
      <c r="F8" s="5"/>
      <c r="G8" s="5"/>
      <c r="H8" s="5"/>
      <c r="I8" s="5"/>
      <c r="J8" s="6"/>
    </row>
    <row r="9" spans="1:10" ht="12.75">
      <c r="A9" s="4" t="s">
        <v>57</v>
      </c>
      <c r="B9" s="26" t="s">
        <v>183</v>
      </c>
      <c r="C9" s="5"/>
      <c r="D9" s="5"/>
      <c r="E9" s="5"/>
      <c r="F9" s="5"/>
      <c r="G9" s="5"/>
      <c r="H9" s="5"/>
      <c r="I9" s="5"/>
      <c r="J9" s="6"/>
    </row>
    <row r="10" spans="1:10" ht="12.75">
      <c r="A10" s="4"/>
      <c r="B10" s="26" t="s">
        <v>184</v>
      </c>
      <c r="C10" s="5"/>
      <c r="D10" s="5"/>
      <c r="E10" s="5"/>
      <c r="F10" s="5"/>
      <c r="G10" s="5"/>
      <c r="H10" s="5"/>
      <c r="I10" s="5"/>
      <c r="J10" s="6"/>
    </row>
    <row r="11" spans="1:10" ht="12.75">
      <c r="A11" s="4"/>
      <c r="B11" s="12" t="s">
        <v>58</v>
      </c>
      <c r="C11" s="5"/>
      <c r="D11" s="5"/>
      <c r="E11" s="5"/>
      <c r="F11" s="5"/>
      <c r="G11" s="5"/>
      <c r="H11" s="5"/>
      <c r="I11" s="5"/>
      <c r="J11" s="6"/>
    </row>
    <row r="12" spans="1:10" ht="12.75">
      <c r="A12" s="4"/>
      <c r="B12" s="5"/>
      <c r="C12" s="5"/>
      <c r="D12" s="5"/>
      <c r="E12" s="5"/>
      <c r="F12" s="5"/>
      <c r="G12" s="5"/>
      <c r="H12" s="5"/>
      <c r="I12" s="5"/>
      <c r="J12" s="6"/>
    </row>
    <row r="13" spans="1:10" ht="12.75">
      <c r="A13" s="4" t="s">
        <v>59</v>
      </c>
      <c r="B13" s="25" t="s">
        <v>60</v>
      </c>
      <c r="C13" s="11"/>
      <c r="D13" s="5"/>
      <c r="E13" s="19"/>
      <c r="F13" s="11"/>
      <c r="G13" s="5"/>
      <c r="H13" s="19"/>
      <c r="I13" s="11"/>
      <c r="J13" s="6"/>
    </row>
    <row r="14" spans="1:10" ht="12.75">
      <c r="A14" s="4"/>
      <c r="B14" s="25" t="s">
        <v>61</v>
      </c>
      <c r="C14" s="11"/>
      <c r="D14" s="5"/>
      <c r="E14" s="19"/>
      <c r="F14" s="11"/>
      <c r="G14" s="5"/>
      <c r="H14" s="19"/>
      <c r="I14" s="11"/>
      <c r="J14" s="6"/>
    </row>
    <row r="15" spans="1:10" ht="12.75">
      <c r="A15" s="4"/>
      <c r="B15" s="24" t="s">
        <v>62</v>
      </c>
      <c r="C15" s="5"/>
      <c r="D15" s="5"/>
      <c r="E15" s="5"/>
      <c r="F15" s="5"/>
      <c r="G15" s="5"/>
      <c r="H15" s="5"/>
      <c r="I15" s="5"/>
      <c r="J15" s="6"/>
    </row>
    <row r="16" spans="1:10" ht="12.75">
      <c r="A16" s="4"/>
      <c r="B16" s="24" t="s">
        <v>99</v>
      </c>
      <c r="C16" s="5"/>
      <c r="D16" s="5"/>
      <c r="E16" s="5"/>
      <c r="F16" s="5"/>
      <c r="G16" s="5"/>
      <c r="H16" s="5"/>
      <c r="I16" s="5"/>
      <c r="J16" s="6"/>
    </row>
    <row r="17" spans="1:10" ht="12.75">
      <c r="A17" s="4"/>
      <c r="B17" s="24"/>
      <c r="C17" s="5"/>
      <c r="D17" s="5"/>
      <c r="E17" s="5"/>
      <c r="F17" s="5"/>
      <c r="G17" s="5"/>
      <c r="H17" s="5"/>
      <c r="I17" s="5"/>
      <c r="J17" s="6"/>
    </row>
    <row r="18" spans="1:10" ht="12.75">
      <c r="A18" s="35" t="s">
        <v>63</v>
      </c>
      <c r="B18" s="46" t="s">
        <v>64</v>
      </c>
      <c r="C18" s="22"/>
      <c r="D18" s="22"/>
      <c r="E18" s="22"/>
      <c r="F18" s="22"/>
      <c r="G18" s="22"/>
      <c r="H18" s="22"/>
      <c r="I18" s="22"/>
      <c r="J18" s="28"/>
    </row>
    <row r="19" spans="1:10" ht="12.75">
      <c r="A19" s="4"/>
      <c r="B19" s="24" t="s">
        <v>65</v>
      </c>
      <c r="C19" s="5"/>
      <c r="D19" s="5"/>
      <c r="E19" s="5"/>
      <c r="F19" s="5"/>
      <c r="G19" s="5"/>
      <c r="H19" s="5"/>
      <c r="I19" s="5"/>
      <c r="J19" s="6"/>
    </row>
    <row r="20" spans="1:10" ht="12.75">
      <c r="A20" s="4"/>
      <c r="B20" s="24"/>
      <c r="C20" s="5"/>
      <c r="D20" s="5"/>
      <c r="E20" s="5"/>
      <c r="F20" s="5"/>
      <c r="G20" s="5"/>
      <c r="H20" s="5"/>
      <c r="I20" s="5"/>
      <c r="J20" s="6"/>
    </row>
    <row r="21" spans="1:10" ht="12.75">
      <c r="A21" s="4"/>
      <c r="B21" s="24"/>
      <c r="C21" s="1"/>
      <c r="D21" s="3"/>
      <c r="E21" s="349" t="s">
        <v>66</v>
      </c>
      <c r="F21" s="350"/>
      <c r="G21" s="5"/>
      <c r="H21" s="5"/>
      <c r="I21" s="5"/>
      <c r="J21" s="6"/>
    </row>
    <row r="22" spans="1:13" ht="12.75">
      <c r="A22" s="4"/>
      <c r="B22" s="24"/>
      <c r="C22" s="347" t="s">
        <v>39</v>
      </c>
      <c r="D22" s="348"/>
      <c r="E22" s="351" t="s">
        <v>67</v>
      </c>
      <c r="F22" s="352"/>
      <c r="G22" s="5"/>
      <c r="H22" s="5"/>
      <c r="I22" s="5"/>
      <c r="J22" s="6"/>
      <c r="L22" s="136"/>
      <c r="M22" s="136"/>
    </row>
    <row r="23" spans="1:10" ht="12.75">
      <c r="A23" s="4"/>
      <c r="B23" s="24"/>
      <c r="C23" s="30" t="s">
        <v>68</v>
      </c>
      <c r="D23" s="15"/>
      <c r="E23" s="343"/>
      <c r="F23" s="344"/>
      <c r="G23" s="5"/>
      <c r="H23" s="5"/>
      <c r="I23" s="5"/>
      <c r="J23" s="6"/>
    </row>
    <row r="24" spans="1:10" ht="12.75">
      <c r="A24" s="4"/>
      <c r="B24" s="5"/>
      <c r="C24" s="30" t="s">
        <v>69</v>
      </c>
      <c r="D24" s="15"/>
      <c r="E24" s="86"/>
      <c r="F24" s="31"/>
      <c r="G24" s="5"/>
      <c r="H24" s="5"/>
      <c r="I24" s="5"/>
      <c r="J24" s="6"/>
    </row>
    <row r="25" spans="1:10" ht="12.75">
      <c r="A25" s="4"/>
      <c r="B25" s="5"/>
      <c r="C25" s="30" t="s">
        <v>70</v>
      </c>
      <c r="D25" s="15"/>
      <c r="E25" s="86"/>
      <c r="F25" s="31"/>
      <c r="G25" s="5"/>
      <c r="H25" s="5"/>
      <c r="I25" s="5"/>
      <c r="J25" s="6"/>
    </row>
    <row r="26" spans="1:12" ht="12.75">
      <c r="A26" s="4"/>
      <c r="B26" s="5"/>
      <c r="C26" s="208" t="s">
        <v>345</v>
      </c>
      <c r="D26" s="15"/>
      <c r="E26" s="343" t="str">
        <f>TEXT(L26,"$0.00")&amp;" (A)"</f>
        <v>$3.02 (A)</v>
      </c>
      <c r="F26" s="344"/>
      <c r="G26" s="5"/>
      <c r="H26" s="5"/>
      <c r="I26" s="5"/>
      <c r="J26" s="6"/>
      <c r="L26">
        <v>3.017691154563737</v>
      </c>
    </row>
    <row r="27" spans="1:12" ht="12.75">
      <c r="A27" s="4"/>
      <c r="B27" s="5"/>
      <c r="C27" s="47" t="s">
        <v>71</v>
      </c>
      <c r="D27" s="15"/>
      <c r="E27" s="343" t="str">
        <f>TEXT(L27,"$0.00")&amp;" (A)"</f>
        <v>$4.60 (A)</v>
      </c>
      <c r="F27" s="344"/>
      <c r="G27" s="5"/>
      <c r="H27" s="5"/>
      <c r="I27" s="5"/>
      <c r="J27" s="6"/>
      <c r="L27">
        <v>4.595847659423924</v>
      </c>
    </row>
    <row r="28" spans="1:12" ht="12.75">
      <c r="A28" s="4"/>
      <c r="B28" s="5"/>
      <c r="C28" s="47" t="s">
        <v>72</v>
      </c>
      <c r="D28" s="15"/>
      <c r="E28" s="343" t="str">
        <f>TEXT(L28,"$0.00")&amp;" (A)"</f>
        <v>$6.65 (A)</v>
      </c>
      <c r="F28" s="344"/>
      <c r="G28" s="5"/>
      <c r="H28" s="5"/>
      <c r="I28" s="5"/>
      <c r="J28" s="6"/>
      <c r="L28">
        <v>6.653849047518629</v>
      </c>
    </row>
    <row r="29" spans="1:12" ht="12.75">
      <c r="A29" s="4"/>
      <c r="B29" s="5"/>
      <c r="C29" s="47" t="s">
        <v>73</v>
      </c>
      <c r="D29" s="15"/>
      <c r="E29" s="343" t="str">
        <f>TEXT(L29,"$0.00")&amp;" (A)"</f>
        <v>$3.02 (A)</v>
      </c>
      <c r="F29" s="344"/>
      <c r="G29" s="5"/>
      <c r="H29" s="5"/>
      <c r="I29" s="5"/>
      <c r="J29" s="6"/>
      <c r="L29">
        <v>3.017691154563737</v>
      </c>
    </row>
    <row r="30" spans="1:10" ht="12.75">
      <c r="A30" s="4"/>
      <c r="B30" s="5"/>
      <c r="C30" s="47"/>
      <c r="D30" s="15"/>
      <c r="E30" s="30"/>
      <c r="F30" s="15"/>
      <c r="G30" s="5"/>
      <c r="H30" s="5"/>
      <c r="I30" s="5"/>
      <c r="J30" s="6"/>
    </row>
    <row r="31" spans="1:10" ht="12.75">
      <c r="A31" s="23"/>
      <c r="B31" s="22"/>
      <c r="C31" s="22"/>
      <c r="D31" s="22"/>
      <c r="E31" s="22"/>
      <c r="F31" s="22"/>
      <c r="G31" s="22"/>
      <c r="H31" s="22"/>
      <c r="I31" s="22"/>
      <c r="J31" s="28"/>
    </row>
    <row r="32" spans="1:13" ht="12.75">
      <c r="A32" s="4" t="s">
        <v>74</v>
      </c>
      <c r="B32" s="24" t="s">
        <v>75</v>
      </c>
      <c r="C32" s="5"/>
      <c r="D32" s="5"/>
      <c r="E32" s="5"/>
      <c r="F32" s="5"/>
      <c r="G32" s="5"/>
      <c r="H32" s="5"/>
      <c r="I32" s="5"/>
      <c r="J32" s="6"/>
      <c r="L32">
        <v>5.55</v>
      </c>
      <c r="M32">
        <f>+L32*($M$7+1)</f>
        <v>5.917965</v>
      </c>
    </row>
    <row r="33" spans="1:10" ht="12.75">
      <c r="A33" s="32"/>
      <c r="B33" s="46" t="str">
        <f>TEXT(M32,"$0.00")&amp;" (A)"&amp;" per can/unit.  Service will be rendered on the normal scheduled pickup day for the"</f>
        <v>$5.92 (A) per can/unit.  Service will be rendered on the normal scheduled pickup day for the</v>
      </c>
      <c r="C33" s="5"/>
      <c r="D33" s="5"/>
      <c r="E33" s="5"/>
      <c r="F33" s="5"/>
      <c r="G33" s="5"/>
      <c r="H33" s="5"/>
      <c r="I33" s="5"/>
      <c r="J33" s="6"/>
    </row>
    <row r="34" spans="1:10" ht="12.75">
      <c r="A34" s="4"/>
      <c r="B34" s="24" t="s">
        <v>76</v>
      </c>
      <c r="C34" s="5"/>
      <c r="D34" s="5"/>
      <c r="E34" s="5"/>
      <c r="F34" s="5"/>
      <c r="G34" s="5"/>
      <c r="H34" s="5"/>
      <c r="I34" s="5"/>
      <c r="J34" s="6"/>
    </row>
    <row r="35" spans="1:10" ht="12.75">
      <c r="A35" s="4"/>
      <c r="B35" s="24" t="s">
        <v>77</v>
      </c>
      <c r="C35" s="5"/>
      <c r="D35" s="5"/>
      <c r="E35" s="5"/>
      <c r="F35" s="5"/>
      <c r="G35" s="5"/>
      <c r="H35" s="5"/>
      <c r="I35" s="5"/>
      <c r="J35" s="6"/>
    </row>
    <row r="36" spans="1:10" ht="12.75">
      <c r="A36" s="4"/>
      <c r="B36" s="24"/>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2"/>
      <c r="E43" s="22"/>
      <c r="F43" s="22"/>
      <c r="G43" s="2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8</v>
      </c>
      <c r="B52" s="92" t="str">
        <f>+'Item 100, page 22a'!B47</f>
        <v>Sarah Martinez-Russell</v>
      </c>
      <c r="C52" s="5"/>
      <c r="D52" s="5"/>
      <c r="E52" s="5"/>
      <c r="F52" s="5"/>
      <c r="G52" s="5"/>
      <c r="H52" s="5"/>
      <c r="I52" s="5"/>
      <c r="J52" s="6"/>
    </row>
    <row r="53" spans="1:10" ht="12.75">
      <c r="A53" s="4"/>
      <c r="B53" s="5"/>
      <c r="C53" s="5"/>
      <c r="D53" s="5"/>
      <c r="E53" s="5"/>
      <c r="F53" s="5"/>
      <c r="G53" s="5"/>
      <c r="H53" s="5"/>
      <c r="I53" s="5"/>
      <c r="J53" s="6"/>
    </row>
    <row r="54" spans="1:10" ht="12.75">
      <c r="A54" s="7" t="s">
        <v>25</v>
      </c>
      <c r="B54" s="306">
        <f>+'Item 100, page 22a'!B49:C49</f>
        <v>43601</v>
      </c>
      <c r="C54" s="306"/>
      <c r="D54" s="8"/>
      <c r="E54" s="8"/>
      <c r="F54" s="8"/>
      <c r="G54" s="8"/>
      <c r="H54" s="93" t="s">
        <v>26</v>
      </c>
      <c r="I54" s="306">
        <f>+'Item 100, page 22a'!J49</f>
        <v>43647</v>
      </c>
      <c r="J54" s="307"/>
    </row>
    <row r="55" spans="1:10" ht="12.75">
      <c r="A55" s="336" t="s">
        <v>1</v>
      </c>
      <c r="B55" s="337"/>
      <c r="C55" s="337"/>
      <c r="D55" s="337"/>
      <c r="E55" s="337"/>
      <c r="F55" s="337"/>
      <c r="G55" s="337"/>
      <c r="H55" s="337"/>
      <c r="I55" s="337"/>
      <c r="J55" s="338"/>
    </row>
    <row r="56" spans="1:10" ht="12.75">
      <c r="A56" s="4"/>
      <c r="B56" s="5"/>
      <c r="C56" s="5"/>
      <c r="D56" s="5"/>
      <c r="E56" s="5"/>
      <c r="F56" s="5"/>
      <c r="G56" s="5"/>
      <c r="H56" s="5"/>
      <c r="I56" s="5"/>
      <c r="J56" s="6"/>
    </row>
    <row r="57" spans="1:10" ht="12.75">
      <c r="A57" s="4" t="s">
        <v>7</v>
      </c>
      <c r="B57" s="5"/>
      <c r="C57" s="5"/>
      <c r="D57" s="5"/>
      <c r="E57" s="5"/>
      <c r="F57" s="5"/>
      <c r="G57" s="5"/>
      <c r="H57" s="5"/>
      <c r="I57" s="5"/>
      <c r="J57" s="6"/>
    </row>
    <row r="58" spans="1:10" ht="12.75">
      <c r="A58" s="7"/>
      <c r="B58" s="8"/>
      <c r="C58" s="8"/>
      <c r="D58" s="8"/>
      <c r="E58" s="8"/>
      <c r="F58" s="8"/>
      <c r="G58" s="8"/>
      <c r="H58" s="8"/>
      <c r="I58" s="8"/>
      <c r="J58" s="9"/>
    </row>
  </sheetData>
  <sheetProtection/>
  <mergeCells count="13">
    <mergeCell ref="H2:J2"/>
    <mergeCell ref="A7:J7"/>
    <mergeCell ref="E21:F21"/>
    <mergeCell ref="C22:D22"/>
    <mergeCell ref="E22:F22"/>
    <mergeCell ref="E23:F23"/>
    <mergeCell ref="E28:F28"/>
    <mergeCell ref="B54:C54"/>
    <mergeCell ref="I54:J54"/>
    <mergeCell ref="A55:J55"/>
    <mergeCell ref="E26:F26"/>
    <mergeCell ref="E27:F27"/>
    <mergeCell ref="E29:F29"/>
  </mergeCells>
  <printOptions horizontalCentered="1" verticalCentered="1"/>
  <pageMargins left="0.5" right="0.5" top="0.5" bottom="0.5" header="0.5" footer="0.5"/>
  <pageSetup fitToHeight="1" fitToWidth="1"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showGridLines="0" zoomScalePageLayoutView="0" workbookViewId="0" topLeftCell="A7">
      <selection activeCell="O36" sqref="O36"/>
    </sheetView>
  </sheetViews>
  <sheetFormatPr defaultColWidth="9.140625" defaultRowHeight="12.75"/>
  <cols>
    <col min="1" max="1" width="12.140625" style="0" customWidth="1"/>
    <col min="2" max="2" width="11.421875" style="0" customWidth="1"/>
    <col min="3" max="3" width="11.8515625" style="0" customWidth="1"/>
    <col min="6" max="6" width="2.00390625" style="0" customWidth="1"/>
    <col min="7" max="7" width="9.8515625" style="0" customWidth="1"/>
    <col min="9" max="9" width="10.140625" style="0" customWidth="1"/>
  </cols>
  <sheetData>
    <row r="1" spans="1:11" ht="12.75">
      <c r="A1" s="1"/>
      <c r="B1" s="2"/>
      <c r="C1" s="2"/>
      <c r="D1" s="2"/>
      <c r="E1" s="2"/>
      <c r="F1" s="2"/>
      <c r="G1" s="2"/>
      <c r="H1" s="2"/>
      <c r="I1" s="2"/>
      <c r="J1" s="2"/>
      <c r="K1" s="3"/>
    </row>
    <row r="2" spans="1:11" ht="12.75">
      <c r="A2" s="4" t="s">
        <v>4</v>
      </c>
      <c r="B2" s="36">
        <v>8</v>
      </c>
      <c r="C2" s="5"/>
      <c r="D2" s="5"/>
      <c r="E2" s="5"/>
      <c r="F2" s="5"/>
      <c r="G2" s="5"/>
      <c r="H2" s="5"/>
      <c r="I2" s="342" t="s">
        <v>346</v>
      </c>
      <c r="J2" s="299"/>
      <c r="K2" s="300"/>
    </row>
    <row r="3" spans="1:11" ht="12.75">
      <c r="A3" s="4"/>
      <c r="B3" s="11"/>
      <c r="C3" s="5"/>
      <c r="D3" s="5"/>
      <c r="E3" s="5"/>
      <c r="F3" s="5"/>
      <c r="G3" s="5"/>
      <c r="H3" s="299"/>
      <c r="I3" s="299"/>
      <c r="J3" s="5"/>
      <c r="K3" s="6"/>
    </row>
    <row r="4" spans="1:11" ht="12.75">
      <c r="A4" s="4" t="s">
        <v>5</v>
      </c>
      <c r="B4" s="5"/>
      <c r="C4" s="5"/>
      <c r="D4" s="5" t="str">
        <f>+'Item 100, page 22b'!D4</f>
        <v>Rabanco LTD</v>
      </c>
      <c r="E4" s="5"/>
      <c r="F4" s="5"/>
      <c r="G4" s="5"/>
      <c r="H4" s="5"/>
      <c r="I4" s="5"/>
      <c r="J4" s="5"/>
      <c r="K4" s="6"/>
    </row>
    <row r="5" spans="1:11" ht="12.75">
      <c r="A5" s="7" t="s">
        <v>6</v>
      </c>
      <c r="B5" s="8"/>
      <c r="C5" s="8"/>
      <c r="D5" s="91" t="str">
        <f>+'Item 100, page 22b'!D5</f>
        <v>Tri-County Disposal. Rabanco Recycling, Republic Services</v>
      </c>
      <c r="E5" s="8"/>
      <c r="F5" s="8"/>
      <c r="G5" s="8"/>
      <c r="H5" s="8"/>
      <c r="I5" s="8"/>
      <c r="J5" s="8"/>
      <c r="K5" s="9"/>
    </row>
    <row r="6" spans="1:11" ht="12.75">
      <c r="A6" s="339" t="s">
        <v>43</v>
      </c>
      <c r="B6" s="340"/>
      <c r="C6" s="340"/>
      <c r="D6" s="303"/>
      <c r="E6" s="340"/>
      <c r="F6" s="340"/>
      <c r="G6" s="340"/>
      <c r="H6" s="340"/>
      <c r="I6" s="340"/>
      <c r="J6" s="340"/>
      <c r="K6" s="341"/>
    </row>
    <row r="7" spans="1:11" ht="12.75">
      <c r="A7" s="35" t="s">
        <v>44</v>
      </c>
      <c r="B7" s="22"/>
      <c r="C7" s="22"/>
      <c r="D7" s="22"/>
      <c r="E7" s="22"/>
      <c r="F7" s="22"/>
      <c r="G7" s="22"/>
      <c r="H7" s="22"/>
      <c r="I7" s="22"/>
      <c r="J7" s="22"/>
      <c r="K7" s="28"/>
    </row>
    <row r="8" spans="1:11" ht="12.75">
      <c r="A8" s="4"/>
      <c r="B8" s="5"/>
      <c r="C8" s="5"/>
      <c r="D8" s="5"/>
      <c r="E8" s="5"/>
      <c r="F8" s="5"/>
      <c r="G8" s="5"/>
      <c r="H8" s="5"/>
      <c r="I8" s="5"/>
      <c r="J8" s="5"/>
      <c r="K8" s="6"/>
    </row>
    <row r="9" spans="1:11" ht="12.75">
      <c r="A9" s="29" t="s">
        <v>182</v>
      </c>
      <c r="B9" s="5"/>
      <c r="C9" s="5"/>
      <c r="D9" s="5"/>
      <c r="E9" s="5"/>
      <c r="F9" s="5"/>
      <c r="G9" s="5"/>
      <c r="H9" s="5"/>
      <c r="I9" s="5"/>
      <c r="J9" s="5"/>
      <c r="K9" s="6"/>
    </row>
    <row r="10" spans="1:11" ht="12.75">
      <c r="A10" s="37" t="s">
        <v>45</v>
      </c>
      <c r="B10" s="5"/>
      <c r="C10" s="5"/>
      <c r="D10" s="5"/>
      <c r="E10" s="5"/>
      <c r="F10" s="5"/>
      <c r="G10" s="5"/>
      <c r="H10" s="5"/>
      <c r="I10" s="5"/>
      <c r="J10" s="5"/>
      <c r="K10" s="6"/>
    </row>
    <row r="11" spans="1:11" ht="12.75">
      <c r="A11" s="37" t="s">
        <v>46</v>
      </c>
      <c r="B11" s="12"/>
      <c r="C11" s="5"/>
      <c r="D11" s="5"/>
      <c r="E11" s="5"/>
      <c r="F11" s="5"/>
      <c r="G11" s="5"/>
      <c r="H11" s="5"/>
      <c r="I11" s="5"/>
      <c r="J11" s="5"/>
      <c r="K11" s="6"/>
    </row>
    <row r="12" spans="1:11" ht="12.75">
      <c r="A12" s="10" t="s">
        <v>47</v>
      </c>
      <c r="B12" s="5"/>
      <c r="C12" s="5"/>
      <c r="D12" s="5"/>
      <c r="E12" s="5"/>
      <c r="F12" s="5"/>
      <c r="G12" s="5"/>
      <c r="H12" s="5"/>
      <c r="I12" s="5"/>
      <c r="J12" s="5"/>
      <c r="K12" s="6"/>
    </row>
    <row r="13" spans="1:11" ht="12.75">
      <c r="A13" s="38" t="s">
        <v>48</v>
      </c>
      <c r="B13" s="19"/>
      <c r="C13" s="11"/>
      <c r="D13" s="5"/>
      <c r="E13" s="19"/>
      <c r="F13" s="19"/>
      <c r="G13" s="11"/>
      <c r="H13" s="5"/>
      <c r="I13" s="19"/>
      <c r="J13" s="11"/>
      <c r="K13" s="6"/>
    </row>
    <row r="14" spans="1:11" ht="12.75">
      <c r="A14" s="38" t="s">
        <v>98</v>
      </c>
      <c r="B14" s="19"/>
      <c r="C14" s="11"/>
      <c r="D14" s="5"/>
      <c r="E14" s="19"/>
      <c r="F14" s="19"/>
      <c r="G14" s="11"/>
      <c r="H14" s="5"/>
      <c r="I14" s="19"/>
      <c r="J14" s="11"/>
      <c r="K14" s="6"/>
    </row>
    <row r="15" spans="1:11" ht="12.75">
      <c r="A15" s="38" t="s">
        <v>54</v>
      </c>
      <c r="B15" s="5"/>
      <c r="C15" s="5"/>
      <c r="D15" s="5"/>
      <c r="E15" s="5"/>
      <c r="F15" s="5"/>
      <c r="G15" s="5"/>
      <c r="H15" s="5"/>
      <c r="I15" s="5"/>
      <c r="J15" s="5"/>
      <c r="K15" s="6"/>
    </row>
    <row r="16" spans="1:11" ht="12.75">
      <c r="A16" s="29"/>
      <c r="B16" s="5"/>
      <c r="C16" s="5"/>
      <c r="D16" s="5"/>
      <c r="E16" s="5"/>
      <c r="F16" s="5"/>
      <c r="G16" s="5"/>
      <c r="H16" s="5"/>
      <c r="I16" s="5"/>
      <c r="J16" s="5"/>
      <c r="K16" s="6"/>
    </row>
    <row r="17" spans="1:11" ht="12.75">
      <c r="A17" s="207" t="s">
        <v>347</v>
      </c>
      <c r="B17" s="5"/>
      <c r="C17" s="5"/>
      <c r="D17" s="5"/>
      <c r="E17" s="5"/>
      <c r="F17" s="5"/>
      <c r="G17" s="5"/>
      <c r="H17" s="5"/>
      <c r="I17" s="5"/>
      <c r="J17" s="5"/>
      <c r="K17" s="6"/>
    </row>
    <row r="18" spans="1:11" ht="12.75">
      <c r="A18" s="68"/>
      <c r="B18" s="22"/>
      <c r="C18" s="22"/>
      <c r="D18" s="22"/>
      <c r="E18" s="22"/>
      <c r="F18" s="22"/>
      <c r="G18" s="22"/>
      <c r="H18" s="22"/>
      <c r="I18" s="22"/>
      <c r="J18" s="22"/>
      <c r="K18" s="28"/>
    </row>
    <row r="19" spans="1:11" ht="12.75">
      <c r="A19" s="39" t="s">
        <v>49</v>
      </c>
      <c r="B19" s="39" t="s">
        <v>52</v>
      </c>
      <c r="C19" s="39" t="s">
        <v>53</v>
      </c>
      <c r="D19" s="39"/>
      <c r="E19" s="39"/>
      <c r="F19" s="14"/>
      <c r="G19" s="39"/>
      <c r="H19" s="39"/>
      <c r="I19" s="39"/>
      <c r="J19" s="39"/>
      <c r="K19" s="39"/>
    </row>
    <row r="20" spans="1:11" ht="12.75">
      <c r="A20" s="40" t="s">
        <v>50</v>
      </c>
      <c r="B20" s="40" t="s">
        <v>2</v>
      </c>
      <c r="C20" s="40" t="s">
        <v>42</v>
      </c>
      <c r="D20" s="40"/>
      <c r="E20" s="40"/>
      <c r="F20" s="14"/>
      <c r="G20" s="40"/>
      <c r="H20" s="40"/>
      <c r="I20" s="40"/>
      <c r="J20" s="40"/>
      <c r="K20" s="40"/>
    </row>
    <row r="21" spans="1:11" ht="12.75">
      <c r="A21" s="41" t="s">
        <v>51</v>
      </c>
      <c r="B21" s="41" t="s">
        <v>42</v>
      </c>
      <c r="C21" s="41" t="s">
        <v>41</v>
      </c>
      <c r="D21" s="41"/>
      <c r="E21" s="41"/>
      <c r="F21" s="14"/>
      <c r="G21" s="41"/>
      <c r="H21" s="41"/>
      <c r="I21" s="41"/>
      <c r="J21" s="41"/>
      <c r="K21" s="41"/>
    </row>
    <row r="22" spans="1:13" ht="12.75">
      <c r="A22" s="45" t="s">
        <v>92</v>
      </c>
      <c r="B22" s="45" t="s">
        <v>31</v>
      </c>
      <c r="C22" s="89" t="str">
        <f>TEXT(M22,"$0.00")&amp;" (A)"</f>
        <v>$14.19 (A)</v>
      </c>
      <c r="D22" s="69"/>
      <c r="E22" s="69"/>
      <c r="F22" s="5"/>
      <c r="G22" s="69"/>
      <c r="H22" s="69"/>
      <c r="I22" s="69"/>
      <c r="J22" s="16"/>
      <c r="K22" s="16"/>
      <c r="M22">
        <v>14.192745324114256</v>
      </c>
    </row>
    <row r="23" spans="1:13" ht="12.75">
      <c r="A23" s="45" t="s">
        <v>93</v>
      </c>
      <c r="B23" s="45" t="s">
        <v>31</v>
      </c>
      <c r="C23" s="89" t="str">
        <f aca="true" t="shared" si="0" ref="C23:C28">TEXT(M23,"$0.00")&amp;" (A)"</f>
        <v>$18.84 (A)</v>
      </c>
      <c r="D23" s="69"/>
      <c r="E23" s="69"/>
      <c r="F23" s="5"/>
      <c r="G23" s="69"/>
      <c r="H23" s="69"/>
      <c r="I23" s="69"/>
      <c r="J23" s="16"/>
      <c r="K23" s="16"/>
      <c r="M23">
        <v>18.84190908167535</v>
      </c>
    </row>
    <row r="24" spans="1:13" ht="12.75">
      <c r="A24" s="45" t="s">
        <v>94</v>
      </c>
      <c r="B24" s="45" t="s">
        <v>31</v>
      </c>
      <c r="C24" s="89" t="str">
        <f t="shared" si="0"/>
        <v>$23.24 (A)</v>
      </c>
      <c r="D24" s="69"/>
      <c r="E24" s="69"/>
      <c r="F24" s="5"/>
      <c r="G24" s="69"/>
      <c r="H24" s="69"/>
      <c r="I24" s="69"/>
      <c r="J24" s="16"/>
      <c r="K24" s="16"/>
      <c r="M24">
        <v>23.23515556817803</v>
      </c>
    </row>
    <row r="25" spans="1:13" ht="12.75">
      <c r="A25" s="45" t="s">
        <v>95</v>
      </c>
      <c r="B25" s="45" t="s">
        <v>31</v>
      </c>
      <c r="C25" s="89" t="str">
        <f t="shared" si="0"/>
        <v>$27.85 (A)</v>
      </c>
      <c r="D25" s="69"/>
      <c r="E25" s="69"/>
      <c r="F25" s="5"/>
      <c r="G25" s="69"/>
      <c r="H25" s="69"/>
      <c r="I25" s="69"/>
      <c r="J25" s="16"/>
      <c r="K25" s="16"/>
      <c r="M25">
        <v>27.852329666856825</v>
      </c>
    </row>
    <row r="26" spans="1:13" ht="12.75">
      <c r="A26" s="45" t="s">
        <v>96</v>
      </c>
      <c r="B26" s="45" t="s">
        <v>31</v>
      </c>
      <c r="C26" s="89" t="str">
        <f t="shared" si="0"/>
        <v>$33.71 (A)</v>
      </c>
      <c r="D26" s="69"/>
      <c r="E26" s="69"/>
      <c r="F26" s="5"/>
      <c r="G26" s="69"/>
      <c r="H26" s="69"/>
      <c r="I26" s="69"/>
      <c r="J26" s="16"/>
      <c r="K26" s="16"/>
      <c r="M26">
        <v>33.706437242317925</v>
      </c>
    </row>
    <row r="27" spans="1:13" ht="12.75">
      <c r="A27" s="45" t="s">
        <v>97</v>
      </c>
      <c r="B27" s="45" t="s">
        <v>31</v>
      </c>
      <c r="C27" s="89" t="str">
        <f t="shared" si="0"/>
        <v>$39.58 (A)</v>
      </c>
      <c r="D27" s="69"/>
      <c r="E27" s="69"/>
      <c r="F27" s="5"/>
      <c r="G27" s="69"/>
      <c r="H27" s="69"/>
      <c r="I27" s="69"/>
      <c r="J27" s="16"/>
      <c r="K27" s="16"/>
      <c r="M27">
        <v>39.58187125703389</v>
      </c>
    </row>
    <row r="28" spans="1:13" ht="12.75">
      <c r="A28" s="45" t="s">
        <v>92</v>
      </c>
      <c r="B28" s="45" t="s">
        <v>177</v>
      </c>
      <c r="C28" s="89" t="str">
        <f t="shared" si="0"/>
        <v>$6.66 (A)</v>
      </c>
      <c r="D28" s="16"/>
      <c r="E28" s="16"/>
      <c r="F28" s="5"/>
      <c r="G28" s="16"/>
      <c r="H28" s="16"/>
      <c r="I28" s="16"/>
      <c r="J28" s="16"/>
      <c r="K28" s="16"/>
      <c r="M28">
        <v>6.664512267146063</v>
      </c>
    </row>
    <row r="29" spans="1:11" ht="12.75">
      <c r="A29" s="16"/>
      <c r="B29" s="16"/>
      <c r="C29" s="16"/>
      <c r="D29" s="16"/>
      <c r="E29" s="16"/>
      <c r="F29" s="5"/>
      <c r="G29" s="16"/>
      <c r="H29" s="16"/>
      <c r="I29" s="16"/>
      <c r="J29" s="16"/>
      <c r="K29" s="16"/>
    </row>
    <row r="30" spans="1:11" ht="12.75">
      <c r="A30" s="44" t="s">
        <v>180</v>
      </c>
      <c r="B30" s="5"/>
      <c r="C30" s="5"/>
      <c r="D30" s="5"/>
      <c r="E30" s="5"/>
      <c r="F30" s="5"/>
      <c r="G30" s="5"/>
      <c r="H30" s="5"/>
      <c r="I30" s="5"/>
      <c r="J30" s="5"/>
      <c r="K30" s="6"/>
    </row>
    <row r="31" spans="1:11" ht="12.75">
      <c r="A31" s="4"/>
      <c r="B31" s="5"/>
      <c r="C31" s="42" t="s">
        <v>55</v>
      </c>
      <c r="D31" s="5"/>
      <c r="E31" s="5"/>
      <c r="F31" s="5"/>
      <c r="G31" s="5"/>
      <c r="H31" s="5"/>
      <c r="I31" s="5"/>
      <c r="J31" s="5"/>
      <c r="K31" s="6"/>
    </row>
    <row r="32" spans="1:11" ht="12.75">
      <c r="A32" s="4"/>
      <c r="B32" s="5"/>
      <c r="C32" s="5"/>
      <c r="D32" s="5"/>
      <c r="E32" s="5"/>
      <c r="F32" s="5"/>
      <c r="G32" s="5"/>
      <c r="H32" s="5"/>
      <c r="I32" s="5"/>
      <c r="J32" s="5"/>
      <c r="K32" s="6"/>
    </row>
    <row r="33" spans="1:11" ht="12.75">
      <c r="A33" s="4"/>
      <c r="B33" s="5"/>
      <c r="C33" s="5"/>
      <c r="D33" s="5"/>
      <c r="E33" s="5"/>
      <c r="F33" s="5"/>
      <c r="G33" s="5"/>
      <c r="H33" s="5"/>
      <c r="I33" s="5"/>
      <c r="J33" s="5"/>
      <c r="K33" s="6"/>
    </row>
    <row r="34" spans="1:11" ht="12.75">
      <c r="A34" s="4" t="s">
        <v>20</v>
      </c>
      <c r="B34" s="5"/>
      <c r="C34" s="5"/>
      <c r="D34" s="5"/>
      <c r="E34" s="5"/>
      <c r="F34" s="5"/>
      <c r="G34" s="5"/>
      <c r="H34" s="5"/>
      <c r="I34" s="5"/>
      <c r="J34" s="5"/>
      <c r="K34" s="6"/>
    </row>
    <row r="35" spans="1:11" ht="12.75">
      <c r="A35" s="10" t="s">
        <v>21</v>
      </c>
      <c r="B35" s="5"/>
      <c r="C35" s="5"/>
      <c r="D35" s="5"/>
      <c r="E35" s="5"/>
      <c r="F35" s="5"/>
      <c r="G35" s="5"/>
      <c r="H35" s="5"/>
      <c r="I35" s="5"/>
      <c r="J35" s="5"/>
      <c r="K35" s="6"/>
    </row>
    <row r="36" spans="1:11" ht="12.75">
      <c r="A36" s="4" t="s">
        <v>181</v>
      </c>
      <c r="B36" s="5"/>
      <c r="C36" s="5"/>
      <c r="D36" s="5"/>
      <c r="E36" s="5"/>
      <c r="F36" s="5"/>
      <c r="G36" s="5"/>
      <c r="H36" s="5"/>
      <c r="I36" s="5"/>
      <c r="J36" s="5"/>
      <c r="K36" s="6"/>
    </row>
    <row r="37" spans="1:11" ht="12.75">
      <c r="A37" s="4"/>
      <c r="B37" s="5"/>
      <c r="C37" s="5"/>
      <c r="D37" s="5"/>
      <c r="E37" s="5"/>
      <c r="F37" s="5"/>
      <c r="G37" s="5"/>
      <c r="H37" s="5"/>
      <c r="I37" s="5"/>
      <c r="J37" s="5"/>
      <c r="K37" s="6"/>
    </row>
    <row r="38" spans="1:11" ht="12.75">
      <c r="A38" s="4"/>
      <c r="B38" s="5" t="s">
        <v>0</v>
      </c>
      <c r="C38" s="5"/>
      <c r="D38" s="22"/>
      <c r="E38" s="22"/>
      <c r="F38" s="22"/>
      <c r="G38" s="22"/>
      <c r="H38" s="22"/>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43" t="s">
        <v>190</v>
      </c>
    </row>
    <row r="45" spans="1:11" ht="12.75">
      <c r="A45" s="4"/>
      <c r="B45" s="5"/>
      <c r="C45" s="5"/>
      <c r="D45" s="5"/>
      <c r="E45" s="5"/>
      <c r="F45" s="5"/>
      <c r="G45" s="5"/>
      <c r="H45" s="5"/>
      <c r="I45" s="5"/>
      <c r="J45" s="5"/>
      <c r="K45" s="6"/>
    </row>
    <row r="46" spans="1:11" ht="12.75">
      <c r="A46" s="7"/>
      <c r="B46" s="8"/>
      <c r="C46" s="8"/>
      <c r="D46" s="8"/>
      <c r="E46" s="8"/>
      <c r="F46" s="8"/>
      <c r="G46" s="8"/>
      <c r="H46" s="8"/>
      <c r="I46" s="8"/>
      <c r="J46" s="8"/>
      <c r="K46" s="9"/>
    </row>
    <row r="47" spans="1:11" ht="12.75">
      <c r="A47" s="4" t="s">
        <v>8</v>
      </c>
      <c r="B47" s="92" t="str">
        <f>+'Item 100, page 22b'!B52</f>
        <v>Sarah Martinez-Russell</v>
      </c>
      <c r="C47" s="5"/>
      <c r="D47" s="5"/>
      <c r="E47" s="5"/>
      <c r="F47" s="5"/>
      <c r="G47" s="5"/>
      <c r="H47" s="5"/>
      <c r="I47" s="5"/>
      <c r="J47" s="5"/>
      <c r="K47" s="6"/>
    </row>
    <row r="48" spans="1:11" ht="12.75">
      <c r="A48" s="4"/>
      <c r="B48" s="5"/>
      <c r="C48" s="5"/>
      <c r="D48" s="5"/>
      <c r="E48" s="5"/>
      <c r="F48" s="5"/>
      <c r="G48" s="5"/>
      <c r="H48" s="5"/>
      <c r="I48" s="5"/>
      <c r="J48" s="5"/>
      <c r="K48" s="6"/>
    </row>
    <row r="49" spans="1:11" ht="12.75">
      <c r="A49" s="7" t="s">
        <v>25</v>
      </c>
      <c r="B49" s="306">
        <f>+'Item 100, page 22b'!B54:C54</f>
        <v>43601</v>
      </c>
      <c r="C49" s="306"/>
      <c r="D49" s="8"/>
      <c r="E49" s="8"/>
      <c r="F49" s="8"/>
      <c r="G49" s="8"/>
      <c r="H49" s="8"/>
      <c r="I49" s="93" t="s">
        <v>26</v>
      </c>
      <c r="J49" s="306">
        <f>+'Item 100, page 22b'!I54</f>
        <v>43647</v>
      </c>
      <c r="K49" s="307"/>
    </row>
    <row r="50" spans="1:11" ht="12.75">
      <c r="A50" s="336" t="s">
        <v>1</v>
      </c>
      <c r="B50" s="337"/>
      <c r="C50" s="337"/>
      <c r="D50" s="337"/>
      <c r="E50" s="337"/>
      <c r="F50" s="337"/>
      <c r="G50" s="337"/>
      <c r="H50" s="337"/>
      <c r="I50" s="337"/>
      <c r="J50" s="337"/>
      <c r="K50" s="338"/>
    </row>
    <row r="51" spans="1:11" ht="12.75">
      <c r="A51" s="4"/>
      <c r="B51" s="5"/>
      <c r="C51" s="5"/>
      <c r="D51" s="5"/>
      <c r="E51" s="5"/>
      <c r="F51" s="5"/>
      <c r="G51" s="5"/>
      <c r="H51" s="5"/>
      <c r="I51" s="5"/>
      <c r="J51" s="5"/>
      <c r="K51" s="6"/>
    </row>
    <row r="52" spans="1:11" ht="12.75">
      <c r="A52" s="4" t="s">
        <v>7</v>
      </c>
      <c r="B52" s="5"/>
      <c r="C52" s="5"/>
      <c r="D52" s="5"/>
      <c r="E52" s="5"/>
      <c r="F52" s="5"/>
      <c r="G52" s="5"/>
      <c r="H52" s="5"/>
      <c r="I52" s="5"/>
      <c r="J52" s="5"/>
      <c r="K52" s="6"/>
    </row>
    <row r="53" spans="1:11" ht="12.75">
      <c r="A53" s="7"/>
      <c r="B53" s="8"/>
      <c r="C53" s="8"/>
      <c r="D53" s="8"/>
      <c r="E53" s="8"/>
      <c r="F53" s="8"/>
      <c r="G53" s="8"/>
      <c r="H53" s="8"/>
      <c r="I53" s="8"/>
      <c r="J53" s="8"/>
      <c r="K53" s="9"/>
    </row>
  </sheetData>
  <sheetProtection/>
  <mergeCells count="6">
    <mergeCell ref="A50:K50"/>
    <mergeCell ref="A6:K6"/>
    <mergeCell ref="H3:I3"/>
    <mergeCell ref="I2:K2"/>
    <mergeCell ref="B49:C49"/>
    <mergeCell ref="J49:K49"/>
  </mergeCells>
  <printOptions horizontalCentered="1" verticalCentered="1"/>
  <pageMargins left="0.5" right="0.5" top="0.5" bottom="0.5" header="0.5" footer="0.5"/>
  <pageSetup fitToHeight="1" fitToWidth="1" horizontalDpi="600" verticalDpi="600" orientation="portrait" scale="96" r:id="rId1"/>
</worksheet>
</file>

<file path=xl/worksheets/sheet13.xml><?xml version="1.0" encoding="utf-8"?>
<worksheet xmlns="http://schemas.openxmlformats.org/spreadsheetml/2006/main" xmlns:r="http://schemas.openxmlformats.org/officeDocument/2006/relationships">
  <sheetPr>
    <pageSetUpPr fitToPage="1"/>
  </sheetPr>
  <dimension ref="A1:M58"/>
  <sheetViews>
    <sheetView showGridLines="0" zoomScalePageLayoutView="0" workbookViewId="0" topLeftCell="A1">
      <selection activeCell="L23" sqref="L23:M23"/>
    </sheetView>
  </sheetViews>
  <sheetFormatPr defaultColWidth="9.140625" defaultRowHeight="12.75"/>
  <cols>
    <col min="1" max="1" width="10.00390625" style="0" customWidth="1"/>
    <col min="10" max="10" width="11.28125" style="0" customWidth="1"/>
  </cols>
  <sheetData>
    <row r="1" spans="1:10" ht="12.75">
      <c r="A1" s="1"/>
      <c r="B1" s="2"/>
      <c r="C1" s="2"/>
      <c r="D1" s="2"/>
      <c r="E1" s="2"/>
      <c r="F1" s="2"/>
      <c r="G1" s="2"/>
      <c r="H1" s="2"/>
      <c r="I1" s="2"/>
      <c r="J1" s="3"/>
    </row>
    <row r="2" spans="1:10" ht="12.75">
      <c r="A2" s="4" t="s">
        <v>4</v>
      </c>
      <c r="B2" s="36">
        <v>8</v>
      </c>
      <c r="C2" s="5"/>
      <c r="D2" s="5"/>
      <c r="E2" s="5"/>
      <c r="F2" s="5"/>
      <c r="G2" s="5"/>
      <c r="H2" s="342" t="s">
        <v>348</v>
      </c>
      <c r="I2" s="299"/>
      <c r="J2" s="300"/>
    </row>
    <row r="3" spans="1:10" ht="12.75">
      <c r="A3" s="4"/>
      <c r="B3" s="5"/>
      <c r="C3" s="5"/>
      <c r="D3" s="5"/>
      <c r="E3" s="5"/>
      <c r="F3" s="5"/>
      <c r="G3" s="5"/>
      <c r="H3" s="5"/>
      <c r="I3" s="5"/>
      <c r="J3" s="6"/>
    </row>
    <row r="4" spans="1:10" ht="12.75">
      <c r="A4" s="4" t="s">
        <v>5</v>
      </c>
      <c r="B4" s="5"/>
      <c r="C4" s="5"/>
      <c r="D4" s="5" t="str">
        <f>+'Item 100, page 22c'!D4</f>
        <v>Rabanco LTD</v>
      </c>
      <c r="E4" s="5"/>
      <c r="F4" s="5"/>
      <c r="G4" s="5"/>
      <c r="H4" s="5"/>
      <c r="I4" s="5"/>
      <c r="J4" s="6"/>
    </row>
    <row r="5" spans="1:10" ht="12.75">
      <c r="A5" s="7" t="s">
        <v>6</v>
      </c>
      <c r="B5" s="8"/>
      <c r="C5" s="8"/>
      <c r="D5" s="91" t="str">
        <f>+'Item 100, page 22c'!D5</f>
        <v>Tri-County Disposal. Rabanco Recycling, Republic Services</v>
      </c>
      <c r="E5" s="8"/>
      <c r="F5" s="8"/>
      <c r="G5" s="8"/>
      <c r="H5" s="8"/>
      <c r="I5" s="8"/>
      <c r="J5" s="9"/>
    </row>
    <row r="6" spans="1:10" ht="12.75">
      <c r="A6" s="4"/>
      <c r="B6" s="5"/>
      <c r="C6" s="5"/>
      <c r="D6" s="5"/>
      <c r="E6" s="5"/>
      <c r="F6" s="5"/>
      <c r="G6" s="5"/>
      <c r="H6" s="5"/>
      <c r="I6" s="5"/>
      <c r="J6" s="6"/>
    </row>
    <row r="7" spans="1:13" ht="12.75">
      <c r="A7" s="345" t="s">
        <v>56</v>
      </c>
      <c r="B7" s="303"/>
      <c r="C7" s="303"/>
      <c r="D7" s="303"/>
      <c r="E7" s="303"/>
      <c r="F7" s="303"/>
      <c r="G7" s="303"/>
      <c r="H7" s="303"/>
      <c r="I7" s="303"/>
      <c r="J7" s="346"/>
      <c r="L7" s="142" t="s">
        <v>253</v>
      </c>
      <c r="M7" s="174">
        <f>+'Item 52'!M6</f>
        <v>0.0663</v>
      </c>
    </row>
    <row r="8" spans="1:10" ht="12.75">
      <c r="A8" s="4"/>
      <c r="B8" s="5"/>
      <c r="C8" s="5"/>
      <c r="D8" s="5"/>
      <c r="E8" s="5"/>
      <c r="F8" s="5"/>
      <c r="G8" s="5"/>
      <c r="H8" s="5"/>
      <c r="I8" s="5"/>
      <c r="J8" s="6"/>
    </row>
    <row r="9" spans="1:10" ht="12.75">
      <c r="A9" s="4" t="s">
        <v>57</v>
      </c>
      <c r="B9" s="26" t="s">
        <v>183</v>
      </c>
      <c r="C9" s="5"/>
      <c r="D9" s="5"/>
      <c r="E9" s="5"/>
      <c r="F9" s="5"/>
      <c r="G9" s="5"/>
      <c r="H9" s="5"/>
      <c r="I9" s="5"/>
      <c r="J9" s="6"/>
    </row>
    <row r="10" spans="1:10" ht="12.75">
      <c r="A10" s="4"/>
      <c r="B10" s="26" t="s">
        <v>184</v>
      </c>
      <c r="C10" s="5"/>
      <c r="D10" s="5"/>
      <c r="E10" s="5"/>
      <c r="F10" s="5"/>
      <c r="G10" s="5"/>
      <c r="H10" s="5"/>
      <c r="I10" s="5"/>
      <c r="J10" s="6"/>
    </row>
    <row r="11" spans="1:10" ht="12.75">
      <c r="A11" s="4"/>
      <c r="B11" s="12" t="s">
        <v>58</v>
      </c>
      <c r="C11" s="5"/>
      <c r="D11" s="5"/>
      <c r="E11" s="5"/>
      <c r="F11" s="5"/>
      <c r="G11" s="5"/>
      <c r="H11" s="5"/>
      <c r="I11" s="5"/>
      <c r="J11" s="6"/>
    </row>
    <row r="12" spans="1:10" ht="12.75">
      <c r="A12" s="4"/>
      <c r="B12" s="5"/>
      <c r="C12" s="5"/>
      <c r="D12" s="5"/>
      <c r="E12" s="5"/>
      <c r="F12" s="5"/>
      <c r="G12" s="5"/>
      <c r="H12" s="5"/>
      <c r="I12" s="5"/>
      <c r="J12" s="6"/>
    </row>
    <row r="13" spans="1:10" ht="12.75">
      <c r="A13" s="4" t="s">
        <v>59</v>
      </c>
      <c r="B13" s="25" t="s">
        <v>60</v>
      </c>
      <c r="C13" s="11"/>
      <c r="D13" s="5"/>
      <c r="E13" s="19"/>
      <c r="F13" s="11"/>
      <c r="G13" s="5"/>
      <c r="H13" s="19"/>
      <c r="I13" s="11"/>
      <c r="J13" s="6"/>
    </row>
    <row r="14" spans="1:10" ht="12.75">
      <c r="A14" s="4"/>
      <c r="B14" s="25" t="s">
        <v>61</v>
      </c>
      <c r="C14" s="11"/>
      <c r="D14" s="5"/>
      <c r="E14" s="19"/>
      <c r="F14" s="11"/>
      <c r="G14" s="5"/>
      <c r="H14" s="19"/>
      <c r="I14" s="11"/>
      <c r="J14" s="6"/>
    </row>
    <row r="15" spans="1:10" ht="12.75">
      <c r="A15" s="4"/>
      <c r="B15" s="24" t="s">
        <v>62</v>
      </c>
      <c r="C15" s="5"/>
      <c r="D15" s="5"/>
      <c r="E15" s="5"/>
      <c r="F15" s="5"/>
      <c r="G15" s="5"/>
      <c r="H15" s="5"/>
      <c r="I15" s="5"/>
      <c r="J15" s="6"/>
    </row>
    <row r="16" spans="1:10" ht="12.75">
      <c r="A16" s="4"/>
      <c r="B16" s="24" t="s">
        <v>99</v>
      </c>
      <c r="C16" s="5"/>
      <c r="D16" s="5"/>
      <c r="E16" s="5"/>
      <c r="F16" s="5"/>
      <c r="G16" s="5"/>
      <c r="H16" s="5"/>
      <c r="I16" s="5"/>
      <c r="J16" s="6"/>
    </row>
    <row r="17" spans="1:10" ht="12.75">
      <c r="A17" s="4"/>
      <c r="B17" s="24"/>
      <c r="C17" s="5"/>
      <c r="D17" s="5"/>
      <c r="E17" s="5"/>
      <c r="F17" s="5"/>
      <c r="G17" s="5"/>
      <c r="H17" s="5"/>
      <c r="I17" s="5"/>
      <c r="J17" s="6"/>
    </row>
    <row r="18" spans="1:10" ht="12.75">
      <c r="A18" s="35" t="s">
        <v>63</v>
      </c>
      <c r="B18" s="46" t="s">
        <v>64</v>
      </c>
      <c r="C18" s="22"/>
      <c r="D18" s="22"/>
      <c r="E18" s="22"/>
      <c r="F18" s="22"/>
      <c r="G18" s="22"/>
      <c r="H18" s="22"/>
      <c r="I18" s="22"/>
      <c r="J18" s="28"/>
    </row>
    <row r="19" spans="1:10" ht="12.75">
      <c r="A19" s="4"/>
      <c r="B19" s="24" t="s">
        <v>65</v>
      </c>
      <c r="C19" s="5"/>
      <c r="D19" s="5"/>
      <c r="E19" s="5"/>
      <c r="F19" s="5"/>
      <c r="G19" s="5"/>
      <c r="H19" s="5"/>
      <c r="I19" s="5"/>
      <c r="J19" s="6"/>
    </row>
    <row r="20" spans="1:10" ht="12.75">
      <c r="A20" s="4"/>
      <c r="B20" s="24"/>
      <c r="C20" s="5"/>
      <c r="D20" s="5"/>
      <c r="E20" s="5"/>
      <c r="F20" s="5"/>
      <c r="G20" s="5"/>
      <c r="H20" s="5"/>
      <c r="I20" s="5"/>
      <c r="J20" s="6"/>
    </row>
    <row r="21" spans="1:10" ht="12.75">
      <c r="A21" s="4"/>
      <c r="B21" s="24"/>
      <c r="C21" s="1"/>
      <c r="D21" s="3"/>
      <c r="E21" s="349" t="s">
        <v>66</v>
      </c>
      <c r="F21" s="350"/>
      <c r="G21" s="5"/>
      <c r="H21" s="5"/>
      <c r="I21" s="5"/>
      <c r="J21" s="6"/>
    </row>
    <row r="22" spans="1:13" ht="12.75">
      <c r="A22" s="4"/>
      <c r="B22" s="24"/>
      <c r="C22" s="347" t="s">
        <v>39</v>
      </c>
      <c r="D22" s="348"/>
      <c r="E22" s="347" t="s">
        <v>67</v>
      </c>
      <c r="F22" s="348"/>
      <c r="G22" s="5"/>
      <c r="H22" s="5"/>
      <c r="I22" s="5"/>
      <c r="J22" s="6"/>
      <c r="L22" s="136"/>
      <c r="M22" s="136"/>
    </row>
    <row r="23" spans="1:13" ht="12.75">
      <c r="A23" s="4"/>
      <c r="B23" s="24"/>
      <c r="C23" s="30" t="s">
        <v>68</v>
      </c>
      <c r="D23" s="15"/>
      <c r="E23" s="343" t="str">
        <f>TEXT(M23,"$0.00")&amp;" (A)"</f>
        <v>$3.02 (A)</v>
      </c>
      <c r="F23" s="344"/>
      <c r="G23" s="5"/>
      <c r="H23" s="5"/>
      <c r="I23" s="5"/>
      <c r="J23" s="6"/>
      <c r="L23">
        <v>2.83</v>
      </c>
      <c r="M23">
        <f>+L23*(M7+1)</f>
        <v>3.0176290000000003</v>
      </c>
    </row>
    <row r="24" spans="1:10" ht="12.75">
      <c r="A24" s="4"/>
      <c r="B24" s="5"/>
      <c r="C24" s="30" t="s">
        <v>69</v>
      </c>
      <c r="D24" s="15"/>
      <c r="E24" s="86"/>
      <c r="F24" s="31"/>
      <c r="G24" s="5"/>
      <c r="H24" s="5"/>
      <c r="I24" s="5"/>
      <c r="J24" s="6"/>
    </row>
    <row r="25" spans="1:10" ht="12.75">
      <c r="A25" s="4"/>
      <c r="B25" s="5"/>
      <c r="C25" s="30" t="s">
        <v>70</v>
      </c>
      <c r="D25" s="15"/>
      <c r="E25" s="86"/>
      <c r="F25" s="31"/>
      <c r="G25" s="5"/>
      <c r="H25" s="5"/>
      <c r="I25" s="5"/>
      <c r="J25" s="6"/>
    </row>
    <row r="26" spans="1:10" ht="12.75">
      <c r="A26" s="4"/>
      <c r="B26" s="5"/>
      <c r="C26" s="47" t="s">
        <v>71</v>
      </c>
      <c r="D26" s="15"/>
      <c r="E26" s="86"/>
      <c r="F26" s="31"/>
      <c r="G26" s="5"/>
      <c r="H26" s="5"/>
      <c r="I26" s="5"/>
      <c r="J26" s="6"/>
    </row>
    <row r="27" spans="1:10" ht="12.75">
      <c r="A27" s="4"/>
      <c r="B27" s="5"/>
      <c r="C27" s="47" t="s">
        <v>72</v>
      </c>
      <c r="D27" s="15"/>
      <c r="E27" s="86"/>
      <c r="F27" s="31"/>
      <c r="G27" s="5"/>
      <c r="H27" s="5"/>
      <c r="I27" s="5"/>
      <c r="J27" s="6"/>
    </row>
    <row r="28" spans="1:10" ht="12.75">
      <c r="A28" s="4"/>
      <c r="B28" s="5"/>
      <c r="C28" s="47" t="s">
        <v>73</v>
      </c>
      <c r="D28" s="15"/>
      <c r="E28" s="343" t="str">
        <f>+E23</f>
        <v>$3.02 (A)</v>
      </c>
      <c r="F28" s="344"/>
      <c r="G28" s="5"/>
      <c r="H28" s="5"/>
      <c r="I28" s="5"/>
      <c r="J28" s="6"/>
    </row>
    <row r="29" spans="1:10" ht="12.75">
      <c r="A29" s="4"/>
      <c r="B29" s="5"/>
      <c r="C29" s="47"/>
      <c r="D29" s="15"/>
      <c r="E29" s="30"/>
      <c r="F29" s="15"/>
      <c r="G29" s="5"/>
      <c r="H29" s="5"/>
      <c r="I29" s="5"/>
      <c r="J29" s="6"/>
    </row>
    <row r="30" spans="1:10" ht="12.75">
      <c r="A30" s="4"/>
      <c r="B30" s="5"/>
      <c r="C30" s="47"/>
      <c r="D30" s="15"/>
      <c r="E30" s="30"/>
      <c r="F30" s="15"/>
      <c r="G30" s="5"/>
      <c r="H30" s="5"/>
      <c r="I30" s="5"/>
      <c r="J30" s="6"/>
    </row>
    <row r="31" spans="1:10" ht="12.75">
      <c r="A31" s="23"/>
      <c r="B31" s="22"/>
      <c r="C31" s="22"/>
      <c r="D31" s="22"/>
      <c r="E31" s="22"/>
      <c r="F31" s="22"/>
      <c r="G31" s="22"/>
      <c r="H31" s="22"/>
      <c r="I31" s="22"/>
      <c r="J31" s="28"/>
    </row>
    <row r="32" spans="1:10" ht="12.75">
      <c r="A32" s="4" t="s">
        <v>74</v>
      </c>
      <c r="B32" s="24" t="s">
        <v>75</v>
      </c>
      <c r="C32" s="5"/>
      <c r="D32" s="5"/>
      <c r="E32" s="5"/>
      <c r="F32" s="5"/>
      <c r="G32" s="5"/>
      <c r="H32" s="5"/>
      <c r="I32" s="5"/>
      <c r="J32" s="6"/>
    </row>
    <row r="33" spans="1:10" ht="12.75">
      <c r="A33" s="32"/>
      <c r="B33" s="24" t="str">
        <f>+'Item 100, page 22'!B33</f>
        <v>$5.92 (A) per can/unit.  Service will be rendered on the normal scheduled pickup day for the</v>
      </c>
      <c r="C33" s="5"/>
      <c r="D33" s="5"/>
      <c r="E33" s="5"/>
      <c r="F33" s="5"/>
      <c r="G33" s="5"/>
      <c r="H33" s="5"/>
      <c r="I33" s="5"/>
      <c r="J33" s="6"/>
    </row>
    <row r="34" spans="1:10" ht="12.75">
      <c r="A34" s="4"/>
      <c r="B34" s="24" t="s">
        <v>76</v>
      </c>
      <c r="C34" s="5"/>
      <c r="D34" s="5"/>
      <c r="E34" s="5"/>
      <c r="F34" s="5"/>
      <c r="G34" s="5"/>
      <c r="H34" s="5"/>
      <c r="I34" s="5"/>
      <c r="J34" s="6"/>
    </row>
    <row r="35" spans="1:10" ht="12.75">
      <c r="A35" s="4"/>
      <c r="B35" s="24" t="s">
        <v>77</v>
      </c>
      <c r="C35" s="5"/>
      <c r="D35" s="5"/>
      <c r="E35" s="5"/>
      <c r="F35" s="5"/>
      <c r="G35" s="5"/>
      <c r="H35" s="5"/>
      <c r="I35" s="5"/>
      <c r="J35" s="6"/>
    </row>
    <row r="36" spans="1:10" ht="12.75">
      <c r="A36" s="4"/>
      <c r="B36" s="24"/>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2"/>
      <c r="E43" s="22"/>
      <c r="F43" s="22"/>
      <c r="G43" s="2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8</v>
      </c>
      <c r="B52" s="92" t="str">
        <f>+'Item 100, page 22c'!B47</f>
        <v>Sarah Martinez-Russell</v>
      </c>
      <c r="C52" s="5"/>
      <c r="D52" s="5"/>
      <c r="E52" s="5"/>
      <c r="F52" s="5"/>
      <c r="G52" s="5"/>
      <c r="H52" s="5"/>
      <c r="I52" s="5"/>
      <c r="J52" s="6"/>
    </row>
    <row r="53" spans="1:10" ht="12.75">
      <c r="A53" s="4"/>
      <c r="B53" s="5"/>
      <c r="C53" s="5"/>
      <c r="D53" s="5"/>
      <c r="E53" s="5"/>
      <c r="F53" s="5"/>
      <c r="G53" s="5"/>
      <c r="H53" s="5"/>
      <c r="I53" s="5"/>
      <c r="J53" s="6"/>
    </row>
    <row r="54" spans="1:10" ht="12.75">
      <c r="A54" s="7" t="s">
        <v>25</v>
      </c>
      <c r="B54" s="306">
        <f>+'Item 100, page 22c'!B49:C49</f>
        <v>43601</v>
      </c>
      <c r="C54" s="306"/>
      <c r="D54" s="8"/>
      <c r="E54" s="8"/>
      <c r="F54" s="8"/>
      <c r="G54" s="8"/>
      <c r="H54" s="93" t="s">
        <v>26</v>
      </c>
      <c r="I54" s="306">
        <f>+'Item 100, page 22c'!J49</f>
        <v>43647</v>
      </c>
      <c r="J54" s="307"/>
    </row>
    <row r="55" spans="1:10" ht="12.75">
      <c r="A55" s="336" t="s">
        <v>1</v>
      </c>
      <c r="B55" s="337"/>
      <c r="C55" s="337"/>
      <c r="D55" s="337"/>
      <c r="E55" s="337"/>
      <c r="F55" s="337"/>
      <c r="G55" s="337"/>
      <c r="H55" s="337"/>
      <c r="I55" s="337"/>
      <c r="J55" s="338"/>
    </row>
    <row r="56" spans="1:10" ht="12.75">
      <c r="A56" s="4"/>
      <c r="B56" s="5"/>
      <c r="C56" s="5"/>
      <c r="D56" s="5"/>
      <c r="E56" s="5"/>
      <c r="F56" s="5"/>
      <c r="G56" s="5"/>
      <c r="H56" s="5"/>
      <c r="I56" s="5"/>
      <c r="J56" s="6"/>
    </row>
    <row r="57" spans="1:10" ht="12.75">
      <c r="A57" s="4" t="s">
        <v>7</v>
      </c>
      <c r="B57" s="5"/>
      <c r="C57" s="5"/>
      <c r="D57" s="5"/>
      <c r="E57" s="5"/>
      <c r="F57" s="5"/>
      <c r="G57" s="5"/>
      <c r="H57" s="5"/>
      <c r="I57" s="5"/>
      <c r="J57" s="6"/>
    </row>
    <row r="58" spans="1:10" ht="12.75">
      <c r="A58" s="7"/>
      <c r="B58" s="8"/>
      <c r="C58" s="8"/>
      <c r="D58" s="8"/>
      <c r="E58" s="8"/>
      <c r="F58" s="8"/>
      <c r="G58" s="8"/>
      <c r="H58" s="8"/>
      <c r="I58" s="8"/>
      <c r="J58" s="9"/>
    </row>
  </sheetData>
  <sheetProtection/>
  <mergeCells count="10">
    <mergeCell ref="H2:J2"/>
    <mergeCell ref="E23:F23"/>
    <mergeCell ref="E28:F28"/>
    <mergeCell ref="A55:J55"/>
    <mergeCell ref="A7:J7"/>
    <mergeCell ref="C22:D22"/>
    <mergeCell ref="E21:F21"/>
    <mergeCell ref="E22:F22"/>
    <mergeCell ref="B54:C54"/>
    <mergeCell ref="I54:J54"/>
  </mergeCells>
  <printOptions horizontalCentered="1" verticalCentered="1"/>
  <pageMargins left="0.5" right="0.5" top="0.5" bottom="0.5" header="0.5" footer="0.5"/>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P59"/>
  <sheetViews>
    <sheetView showGridLines="0" zoomScalePageLayoutView="0" workbookViewId="0" topLeftCell="A1">
      <selection activeCell="A49" sqref="A49:F51"/>
    </sheetView>
  </sheetViews>
  <sheetFormatPr defaultColWidth="9.140625" defaultRowHeight="12.75"/>
  <cols>
    <col min="1" max="1" width="13.140625" style="0" customWidth="1"/>
    <col min="2" max="2" width="10.140625" style="0" customWidth="1"/>
    <col min="6" max="8" width="11.7109375" style="0" customWidth="1"/>
  </cols>
  <sheetData>
    <row r="1" spans="1:11" ht="12.75">
      <c r="A1" s="1"/>
      <c r="B1" s="2"/>
      <c r="C1" s="2"/>
      <c r="D1" s="2"/>
      <c r="E1" s="2"/>
      <c r="F1" s="2"/>
      <c r="G1" s="2"/>
      <c r="H1" s="2"/>
      <c r="I1" s="2"/>
      <c r="J1" s="2"/>
      <c r="K1" s="3"/>
    </row>
    <row r="2" spans="1:11" ht="12.75">
      <c r="A2" s="4" t="s">
        <v>4</v>
      </c>
      <c r="B2" s="36">
        <v>8</v>
      </c>
      <c r="C2" s="5"/>
      <c r="D2" s="5"/>
      <c r="E2" s="5"/>
      <c r="F2" s="5"/>
      <c r="G2" s="5"/>
      <c r="H2" s="342" t="s">
        <v>349</v>
      </c>
      <c r="I2" s="299"/>
      <c r="J2" s="299"/>
      <c r="K2" s="6"/>
    </row>
    <row r="3" spans="1:11" ht="12.75">
      <c r="A3" s="4"/>
      <c r="B3" s="5"/>
      <c r="C3" s="5"/>
      <c r="D3" s="5"/>
      <c r="E3" s="5"/>
      <c r="F3" s="5"/>
      <c r="G3" s="5"/>
      <c r="H3" s="5"/>
      <c r="I3" s="5"/>
      <c r="J3" s="5"/>
      <c r="K3" s="6"/>
    </row>
    <row r="4" spans="1:11" ht="12.75">
      <c r="A4" s="4" t="s">
        <v>5</v>
      </c>
      <c r="B4" s="5"/>
      <c r="C4" s="5"/>
      <c r="D4" s="5" t="str">
        <f>+'Item 100, page 22d'!D4</f>
        <v>Rabanco LTD</v>
      </c>
      <c r="E4" s="5"/>
      <c r="F4" s="5"/>
      <c r="G4" s="5"/>
      <c r="H4" s="5"/>
      <c r="I4" s="5"/>
      <c r="J4" s="5"/>
      <c r="K4" s="6"/>
    </row>
    <row r="5" spans="1:11" ht="12.75">
      <c r="A5" s="7" t="s">
        <v>6</v>
      </c>
      <c r="B5" s="8"/>
      <c r="C5" s="8"/>
      <c r="D5" s="91" t="str">
        <f>+'Item 100, page 22d'!D5</f>
        <v>Tri-County Disposal. Rabanco Recycling, Republic Services</v>
      </c>
      <c r="E5" s="8"/>
      <c r="F5" s="8"/>
      <c r="G5" s="8"/>
      <c r="H5" s="8"/>
      <c r="I5" s="8"/>
      <c r="J5" s="8"/>
      <c r="K5" s="9"/>
    </row>
    <row r="6" spans="1:11" ht="12.75">
      <c r="A6" s="4"/>
      <c r="B6" s="5"/>
      <c r="C6" s="5"/>
      <c r="D6" s="5"/>
      <c r="E6" s="5"/>
      <c r="F6" s="5"/>
      <c r="G6" s="5"/>
      <c r="H6" s="5"/>
      <c r="I6" s="5"/>
      <c r="J6" s="5"/>
      <c r="K6" s="6"/>
    </row>
    <row r="7" spans="1:14" ht="12.75">
      <c r="A7" s="345" t="s">
        <v>109</v>
      </c>
      <c r="B7" s="303"/>
      <c r="C7" s="303"/>
      <c r="D7" s="303"/>
      <c r="E7" s="303"/>
      <c r="F7" s="303"/>
      <c r="G7" s="303"/>
      <c r="H7" s="303"/>
      <c r="I7" s="303"/>
      <c r="J7" s="22"/>
      <c r="K7" s="6"/>
      <c r="M7" s="142" t="s">
        <v>253</v>
      </c>
      <c r="N7" s="174">
        <f>+'Item 52'!M6</f>
        <v>0.0663</v>
      </c>
    </row>
    <row r="8" spans="1:11" ht="12.75">
      <c r="A8" s="4"/>
      <c r="B8" s="5"/>
      <c r="C8" s="5"/>
      <c r="D8" s="5"/>
      <c r="E8" s="5"/>
      <c r="F8" s="5"/>
      <c r="G8" s="5"/>
      <c r="H8" s="5"/>
      <c r="I8" s="5"/>
      <c r="J8" s="5"/>
      <c r="K8" s="6"/>
    </row>
    <row r="9" spans="1:11" ht="12.75">
      <c r="A9" s="4" t="s">
        <v>33</v>
      </c>
      <c r="B9" s="5"/>
      <c r="C9" s="5"/>
      <c r="D9" s="5"/>
      <c r="E9" s="5"/>
      <c r="F9" s="5"/>
      <c r="G9" s="5"/>
      <c r="H9" s="5"/>
      <c r="I9" s="5"/>
      <c r="J9" s="5"/>
      <c r="K9" s="6"/>
    </row>
    <row r="10" spans="1:11" ht="12.75">
      <c r="A10" s="4"/>
      <c r="B10" s="5"/>
      <c r="C10" s="5"/>
      <c r="D10" s="5"/>
      <c r="E10" s="5"/>
      <c r="F10" s="5"/>
      <c r="G10" s="5"/>
      <c r="H10" s="5"/>
      <c r="I10" s="5"/>
      <c r="J10" s="8"/>
      <c r="K10" s="9"/>
    </row>
    <row r="11" spans="1:11" ht="12.75">
      <c r="A11" s="52"/>
      <c r="B11" s="72" t="s">
        <v>100</v>
      </c>
      <c r="C11" s="72" t="s">
        <v>101</v>
      </c>
      <c r="D11" s="72" t="s">
        <v>102</v>
      </c>
      <c r="E11" s="72" t="s">
        <v>103</v>
      </c>
      <c r="F11" s="72" t="s">
        <v>34</v>
      </c>
      <c r="G11" s="72" t="s">
        <v>104</v>
      </c>
      <c r="H11" s="72" t="s">
        <v>105</v>
      </c>
      <c r="I11" s="72" t="s">
        <v>106</v>
      </c>
      <c r="J11" s="72" t="s">
        <v>107</v>
      </c>
      <c r="K11" s="72" t="s">
        <v>108</v>
      </c>
    </row>
    <row r="12" spans="1:11" ht="12.75">
      <c r="A12" s="73" t="s">
        <v>112</v>
      </c>
      <c r="B12" s="48"/>
      <c r="C12" s="48"/>
      <c r="D12" s="48"/>
      <c r="E12" s="48"/>
      <c r="F12" s="48"/>
      <c r="G12" s="48"/>
      <c r="H12" s="48"/>
      <c r="I12" s="48"/>
      <c r="J12" s="48"/>
      <c r="K12" s="48"/>
    </row>
    <row r="13" spans="1:16" ht="12.75">
      <c r="A13" s="50" t="s">
        <v>110</v>
      </c>
      <c r="B13" s="94" t="str">
        <f>TEXT(M13,"$0.00")&amp;" (A)"</f>
        <v>$3.04 (A)</v>
      </c>
      <c r="C13" s="74"/>
      <c r="D13" s="99"/>
      <c r="E13" s="74"/>
      <c r="F13" s="94" t="str">
        <f>TEXT(N13,"$0.00")&amp;" (A)"</f>
        <v>$18.45 (A)</v>
      </c>
      <c r="G13" s="94" t="str">
        <f>TEXT(O13,"$0.00")&amp;" (A)"</f>
        <v>$23.41 (A)</v>
      </c>
      <c r="H13" s="94" t="str">
        <f>TEXT(P13,"$0.00")&amp;" (A)"</f>
        <v>$30.92 (A)</v>
      </c>
      <c r="I13" s="75"/>
      <c r="J13" s="76"/>
      <c r="K13" s="75" t="s">
        <v>178</v>
      </c>
      <c r="M13">
        <v>3.04</v>
      </c>
      <c r="N13">
        <v>18.447369955460303</v>
      </c>
      <c r="O13">
        <v>23.405767082216972</v>
      </c>
      <c r="P13">
        <v>30.92333691955773</v>
      </c>
    </row>
    <row r="14" spans="1:11" ht="12.75">
      <c r="A14" s="50" t="s">
        <v>111</v>
      </c>
      <c r="B14" s="94" t="str">
        <f>+B13</f>
        <v>$3.04 (A)</v>
      </c>
      <c r="C14" s="74"/>
      <c r="D14" s="99"/>
      <c r="E14" s="74"/>
      <c r="F14" s="94" t="str">
        <f>+F13</f>
        <v>$18.45 (A)</v>
      </c>
      <c r="G14" s="94" t="str">
        <f>+G13</f>
        <v>$23.41 (A)</v>
      </c>
      <c r="H14" s="94" t="str">
        <f>+H13</f>
        <v>$30.92 (A)</v>
      </c>
      <c r="I14" s="75"/>
      <c r="J14" s="76"/>
      <c r="K14" s="75" t="s">
        <v>178</v>
      </c>
    </row>
    <row r="15" spans="1:16" ht="12.75">
      <c r="A15" s="50" t="s">
        <v>113</v>
      </c>
      <c r="B15" s="94" t="str">
        <f>TEXT(M15,"$0.00")&amp;" (A)"</f>
        <v>$11.09 (A)</v>
      </c>
      <c r="C15" s="99"/>
      <c r="D15" s="99"/>
      <c r="E15" s="99"/>
      <c r="F15" s="94" t="str">
        <f aca="true" t="shared" si="0" ref="F15:H16">TEXT(N15,"$0.00")&amp;" (A)"</f>
        <v>$23.83 (A)</v>
      </c>
      <c r="G15" s="94" t="str">
        <f t="shared" si="0"/>
        <v>$26.76 (A)</v>
      </c>
      <c r="H15" s="94" t="str">
        <f t="shared" si="0"/>
        <v>$35.99 (A)</v>
      </c>
      <c r="I15" s="76"/>
      <c r="J15" s="76"/>
      <c r="K15" s="75" t="s">
        <v>178</v>
      </c>
      <c r="M15">
        <v>11.09</v>
      </c>
      <c r="N15">
        <v>23.832295867314322</v>
      </c>
      <c r="O15">
        <v>26.764681264858588</v>
      </c>
      <c r="P15">
        <v>35.98836624258874</v>
      </c>
    </row>
    <row r="16" spans="1:16" ht="12.75">
      <c r="A16" s="49" t="s">
        <v>114</v>
      </c>
      <c r="B16" s="100"/>
      <c r="C16" s="100"/>
      <c r="D16" s="100"/>
      <c r="E16" s="100"/>
      <c r="F16" s="94" t="str">
        <f t="shared" si="0"/>
        <v>$10.66 (A)</v>
      </c>
      <c r="G16" s="94" t="str">
        <f t="shared" si="0"/>
        <v>$12.42 (A)</v>
      </c>
      <c r="H16" s="94" t="str">
        <f t="shared" si="0"/>
        <v>$15.99 (A)</v>
      </c>
      <c r="I16" s="67"/>
      <c r="J16" s="67"/>
      <c r="K16" s="67"/>
      <c r="N16">
        <v>10.6632196274337</v>
      </c>
      <c r="O16">
        <v>12.42265086596026</v>
      </c>
      <c r="P16">
        <v>15.99482944115055</v>
      </c>
    </row>
    <row r="17" spans="1:11" ht="12.75">
      <c r="A17" s="50"/>
      <c r="B17" s="99"/>
      <c r="C17" s="99"/>
      <c r="D17" s="99"/>
      <c r="E17" s="99"/>
      <c r="F17" s="99"/>
      <c r="G17" s="99"/>
      <c r="H17" s="99"/>
      <c r="I17" s="76"/>
      <c r="J17" s="76"/>
      <c r="K17" s="76"/>
    </row>
    <row r="18" spans="1:11" ht="12.75">
      <c r="A18" s="73" t="s">
        <v>115</v>
      </c>
      <c r="B18" s="78"/>
      <c r="C18" s="78"/>
      <c r="D18" s="101"/>
      <c r="E18" s="78"/>
      <c r="F18" s="78"/>
      <c r="G18" s="101"/>
      <c r="H18" s="78"/>
      <c r="I18" s="79"/>
      <c r="J18" s="77"/>
      <c r="K18" s="77"/>
    </row>
    <row r="19" spans="1:11" ht="12.75">
      <c r="A19" s="50" t="s">
        <v>78</v>
      </c>
      <c r="B19" s="99"/>
      <c r="C19" s="99"/>
      <c r="D19" s="102"/>
      <c r="E19" s="99"/>
      <c r="F19" s="99"/>
      <c r="G19" s="99"/>
      <c r="H19" s="99"/>
      <c r="I19" s="76"/>
      <c r="J19" s="76"/>
      <c r="K19" s="76"/>
    </row>
    <row r="20" spans="1:16" ht="12.75">
      <c r="A20" s="95" t="s">
        <v>141</v>
      </c>
      <c r="B20" s="100"/>
      <c r="C20" s="100"/>
      <c r="D20" s="100"/>
      <c r="E20" s="100"/>
      <c r="F20" s="94" t="str">
        <f aca="true" t="shared" si="1" ref="F20:H22">TEXT(N20,"$0.00")&amp;" (A)"</f>
        <v>$23.83 (A)</v>
      </c>
      <c r="G20" s="94" t="str">
        <f t="shared" si="1"/>
        <v>$26.76 (A)</v>
      </c>
      <c r="H20" s="94" t="str">
        <f t="shared" si="1"/>
        <v>$35.99 (A)</v>
      </c>
      <c r="I20" s="67"/>
      <c r="J20" s="67"/>
      <c r="K20" s="67"/>
      <c r="N20">
        <v>23.832295867314322</v>
      </c>
      <c r="O20">
        <v>26.764681264858588</v>
      </c>
      <c r="P20">
        <v>35.98836624258874</v>
      </c>
    </row>
    <row r="21" spans="1:16" ht="12.75">
      <c r="A21" s="95" t="s">
        <v>116</v>
      </c>
      <c r="B21" s="99"/>
      <c r="C21" s="99"/>
      <c r="D21" s="99"/>
      <c r="E21" s="99"/>
      <c r="F21" s="94" t="str">
        <f t="shared" si="1"/>
        <v>$1.17 (A)</v>
      </c>
      <c r="G21" s="94" t="str">
        <f t="shared" si="1"/>
        <v>$1.28 (A)</v>
      </c>
      <c r="H21" s="94" t="str">
        <f t="shared" si="1"/>
        <v>$1.60 (A)</v>
      </c>
      <c r="I21" s="76"/>
      <c r="J21" s="76"/>
      <c r="K21" s="76"/>
      <c r="N21">
        <v>1.17</v>
      </c>
      <c r="O21">
        <v>1.28</v>
      </c>
      <c r="P21">
        <v>1.6</v>
      </c>
    </row>
    <row r="22" spans="1:16" ht="12.75">
      <c r="A22" s="95" t="s">
        <v>143</v>
      </c>
      <c r="B22" s="87"/>
      <c r="C22" s="87"/>
      <c r="D22" s="100"/>
      <c r="E22" s="87"/>
      <c r="F22" s="94" t="str">
        <f t="shared" si="1"/>
        <v>$35.19 (A)</v>
      </c>
      <c r="G22" s="94" t="str">
        <f t="shared" si="1"/>
        <v>$39.45 (A)</v>
      </c>
      <c r="H22" s="94" t="str">
        <f t="shared" si="1"/>
        <v>$46.92 (A)</v>
      </c>
      <c r="I22" s="88"/>
      <c r="J22" s="67"/>
      <c r="K22" s="67"/>
      <c r="N22">
        <v>35.19</v>
      </c>
      <c r="O22">
        <v>39.45</v>
      </c>
      <c r="P22">
        <v>46.92</v>
      </c>
    </row>
    <row r="23" spans="1:11" ht="12.75">
      <c r="A23" s="51"/>
      <c r="B23" s="99"/>
      <c r="C23" s="99"/>
      <c r="D23" s="99"/>
      <c r="E23" s="99"/>
      <c r="F23" s="99"/>
      <c r="G23" s="99"/>
      <c r="H23" s="99"/>
      <c r="I23" s="76"/>
      <c r="J23" s="76"/>
      <c r="K23" s="76"/>
    </row>
    <row r="24" spans="1:11" ht="12.75">
      <c r="A24" s="49"/>
      <c r="B24" s="101"/>
      <c r="C24" s="101"/>
      <c r="D24" s="101"/>
      <c r="E24" s="101"/>
      <c r="F24" s="101"/>
      <c r="G24" s="101"/>
      <c r="H24" s="101"/>
      <c r="I24" s="77"/>
      <c r="J24" s="77"/>
      <c r="K24" s="77"/>
    </row>
    <row r="25" spans="1:11" ht="12.75">
      <c r="A25" s="50"/>
      <c r="B25" s="99"/>
      <c r="C25" s="99"/>
      <c r="D25" s="99"/>
      <c r="E25" s="99"/>
      <c r="F25" s="99"/>
      <c r="G25" s="99"/>
      <c r="H25" s="99"/>
      <c r="I25" s="76"/>
      <c r="J25" s="76"/>
      <c r="K25" s="76"/>
    </row>
    <row r="26" spans="1:11" ht="12.75">
      <c r="A26" s="4"/>
      <c r="B26" s="12"/>
      <c r="C26" s="12"/>
      <c r="D26" s="12"/>
      <c r="E26" s="12"/>
      <c r="F26" s="12"/>
      <c r="G26" s="12"/>
      <c r="H26" s="12"/>
      <c r="I26" s="5"/>
      <c r="J26" s="2"/>
      <c r="K26" s="3"/>
    </row>
    <row r="27" spans="1:11" ht="12.75">
      <c r="A27" s="4" t="s">
        <v>79</v>
      </c>
      <c r="B27" s="12" t="s">
        <v>36</v>
      </c>
      <c r="C27" s="12"/>
      <c r="D27" s="12"/>
      <c r="E27" s="12"/>
      <c r="F27" s="12"/>
      <c r="G27" s="12"/>
      <c r="H27" s="12"/>
      <c r="I27" s="5"/>
      <c r="J27" s="5"/>
      <c r="K27" s="6"/>
    </row>
    <row r="28" spans="1:11" ht="12.75">
      <c r="A28" s="4"/>
      <c r="B28" s="25" t="s">
        <v>165</v>
      </c>
      <c r="C28" s="12"/>
      <c r="D28" s="12"/>
      <c r="E28" s="12"/>
      <c r="F28" s="12"/>
      <c r="G28" s="12"/>
      <c r="H28" s="12"/>
      <c r="I28" s="5"/>
      <c r="J28" s="5"/>
      <c r="K28" s="6"/>
    </row>
    <row r="29" spans="1:11" ht="12.75">
      <c r="A29" s="4" t="s">
        <v>80</v>
      </c>
      <c r="B29" s="27" t="s">
        <v>117</v>
      </c>
      <c r="C29" s="12"/>
      <c r="D29" s="12"/>
      <c r="E29" s="12"/>
      <c r="F29" s="12"/>
      <c r="G29" s="12"/>
      <c r="H29" s="12"/>
      <c r="I29" s="5"/>
      <c r="J29" s="5"/>
      <c r="K29" s="6"/>
    </row>
    <row r="30" spans="1:11" ht="12.75">
      <c r="A30" s="4"/>
      <c r="B30" s="27" t="s">
        <v>81</v>
      </c>
      <c r="C30" s="12"/>
      <c r="D30" s="12"/>
      <c r="E30" s="12"/>
      <c r="F30" s="12"/>
      <c r="G30" s="12"/>
      <c r="H30" s="12"/>
      <c r="I30" s="5"/>
      <c r="J30" s="5"/>
      <c r="K30" s="6"/>
    </row>
    <row r="31" spans="1:11" ht="12.75">
      <c r="A31" s="35" t="s">
        <v>82</v>
      </c>
      <c r="B31" s="103" t="s">
        <v>83</v>
      </c>
      <c r="C31" s="90"/>
      <c r="D31" s="90"/>
      <c r="E31" s="90"/>
      <c r="F31" s="90"/>
      <c r="G31" s="90"/>
      <c r="H31" s="90"/>
      <c r="I31" s="22"/>
      <c r="J31" s="22"/>
      <c r="K31" s="6"/>
    </row>
    <row r="32" spans="1:11" ht="12.75">
      <c r="A32" s="29" t="s">
        <v>57</v>
      </c>
      <c r="B32" s="25" t="s">
        <v>84</v>
      </c>
      <c r="C32" s="12"/>
      <c r="D32" s="12"/>
      <c r="E32" s="12"/>
      <c r="F32" s="12"/>
      <c r="G32" s="12"/>
      <c r="H32" s="12"/>
      <c r="I32" s="5"/>
      <c r="J32" s="5"/>
      <c r="K32" s="6"/>
    </row>
    <row r="33" spans="1:11" ht="12.75">
      <c r="A33" s="34"/>
      <c r="B33" s="25" t="s">
        <v>85</v>
      </c>
      <c r="C33" s="12"/>
      <c r="D33" s="12"/>
      <c r="E33" s="12"/>
      <c r="F33" s="12"/>
      <c r="G33" s="12"/>
      <c r="H33" s="12"/>
      <c r="I33" s="5"/>
      <c r="J33" s="5"/>
      <c r="K33" s="6"/>
    </row>
    <row r="34" spans="1:11" ht="12.75">
      <c r="A34" s="29"/>
      <c r="B34" s="25" t="s">
        <v>86</v>
      </c>
      <c r="C34" s="12"/>
      <c r="D34" s="12"/>
      <c r="E34" s="12"/>
      <c r="F34" s="12"/>
      <c r="G34" s="12"/>
      <c r="H34" s="12"/>
      <c r="I34" s="5"/>
      <c r="J34" s="5"/>
      <c r="K34" s="6"/>
    </row>
    <row r="35" spans="1:11" ht="12.75">
      <c r="A35" s="29" t="s">
        <v>59</v>
      </c>
      <c r="B35" s="25" t="s">
        <v>30</v>
      </c>
      <c r="C35" s="12"/>
      <c r="D35" s="12"/>
      <c r="E35" s="12"/>
      <c r="F35" s="12"/>
      <c r="G35" s="12"/>
      <c r="H35" s="12"/>
      <c r="I35" s="5"/>
      <c r="J35" s="5"/>
      <c r="K35" s="6"/>
    </row>
    <row r="36" spans="1:11" ht="12.75">
      <c r="A36" s="29"/>
      <c r="B36" s="25" t="s">
        <v>87</v>
      </c>
      <c r="C36" s="12"/>
      <c r="D36" s="12"/>
      <c r="E36" s="12"/>
      <c r="F36" s="12"/>
      <c r="G36" s="12"/>
      <c r="H36" s="12"/>
      <c r="I36" s="5"/>
      <c r="J36" s="8"/>
      <c r="K36" s="6"/>
    </row>
    <row r="37" spans="1:11" ht="12.75">
      <c r="A37" s="29"/>
      <c r="B37" s="104"/>
      <c r="C37" s="105"/>
      <c r="D37" s="353" t="s">
        <v>66</v>
      </c>
      <c r="E37" s="354"/>
      <c r="F37" s="12"/>
      <c r="G37" s="104"/>
      <c r="H37" s="105"/>
      <c r="I37" s="349" t="s">
        <v>66</v>
      </c>
      <c r="J37" s="350"/>
      <c r="K37" s="70"/>
    </row>
    <row r="38" spans="1:11" ht="12.75">
      <c r="A38" s="29"/>
      <c r="B38" s="351" t="s">
        <v>39</v>
      </c>
      <c r="C38" s="352"/>
      <c r="D38" s="351" t="s">
        <v>88</v>
      </c>
      <c r="E38" s="352"/>
      <c r="F38" s="12"/>
      <c r="G38" s="351" t="s">
        <v>39</v>
      </c>
      <c r="H38" s="352"/>
      <c r="I38" s="347" t="s">
        <v>88</v>
      </c>
      <c r="J38" s="348"/>
      <c r="K38" s="70"/>
    </row>
    <row r="39" spans="1:14" ht="12.75">
      <c r="A39" s="29"/>
      <c r="B39" s="54" t="s">
        <v>23</v>
      </c>
      <c r="C39" s="31"/>
      <c r="D39" s="343" t="str">
        <f>TEXT(N39,"0.00")&amp;" (A)"</f>
        <v>3.02 (A)</v>
      </c>
      <c r="E39" s="344"/>
      <c r="F39" s="12"/>
      <c r="G39" s="54" t="s">
        <v>72</v>
      </c>
      <c r="H39" s="31"/>
      <c r="I39" s="66" t="s">
        <v>91</v>
      </c>
      <c r="J39" s="15"/>
      <c r="K39" s="70"/>
      <c r="M39">
        <v>2.83</v>
      </c>
      <c r="N39">
        <f>+M39*(N7+1)</f>
        <v>3.0176290000000003</v>
      </c>
    </row>
    <row r="40" spans="1:11" ht="12.75">
      <c r="A40" s="29"/>
      <c r="B40" s="54" t="s">
        <v>69</v>
      </c>
      <c r="C40" s="31"/>
      <c r="D40" s="355" t="s">
        <v>91</v>
      </c>
      <c r="E40" s="356"/>
      <c r="F40" s="12"/>
      <c r="G40" s="54"/>
      <c r="H40" s="31"/>
      <c r="I40" s="30"/>
      <c r="J40" s="15"/>
      <c r="K40" s="70"/>
    </row>
    <row r="41" spans="1:11" ht="12.75">
      <c r="A41" s="4"/>
      <c r="B41" s="54" t="s">
        <v>89</v>
      </c>
      <c r="C41" s="31"/>
      <c r="D41" s="355" t="s">
        <v>91</v>
      </c>
      <c r="E41" s="356"/>
      <c r="F41" s="12"/>
      <c r="G41" s="54"/>
      <c r="H41" s="31"/>
      <c r="I41" s="30"/>
      <c r="J41" s="15"/>
      <c r="K41" s="70"/>
    </row>
    <row r="42" spans="1:11" ht="12.75">
      <c r="A42" s="4"/>
      <c r="B42" s="54" t="s">
        <v>71</v>
      </c>
      <c r="C42" s="15"/>
      <c r="D42" s="357" t="s">
        <v>91</v>
      </c>
      <c r="E42" s="358"/>
      <c r="F42" s="5"/>
      <c r="G42" s="54"/>
      <c r="H42" s="15"/>
      <c r="I42" s="30"/>
      <c r="J42" s="15"/>
      <c r="K42" s="70"/>
    </row>
    <row r="43" spans="1:11" ht="12.75">
      <c r="A43" s="4"/>
      <c r="B43" s="5"/>
      <c r="C43" s="5"/>
      <c r="D43" s="22"/>
      <c r="E43" s="22"/>
      <c r="F43" s="22"/>
      <c r="G43" s="22"/>
      <c r="H43" s="5"/>
      <c r="I43" s="5"/>
      <c r="J43" s="5"/>
      <c r="K43" s="6"/>
    </row>
    <row r="44" spans="1:11" ht="12.75">
      <c r="A44" s="4" t="s">
        <v>63</v>
      </c>
      <c r="B44" s="24" t="s">
        <v>75</v>
      </c>
      <c r="C44" s="5"/>
      <c r="D44" s="5"/>
      <c r="E44" s="5"/>
      <c r="F44" s="5"/>
      <c r="G44" s="5"/>
      <c r="H44" s="5"/>
      <c r="I44" s="5"/>
      <c r="J44" s="5"/>
      <c r="K44" s="6"/>
    </row>
    <row r="45" spans="1:11" ht="12.75">
      <c r="A45" s="4"/>
      <c r="B45" s="46" t="str">
        <f>+'Item 100, page 22'!B33</f>
        <v>$5.92 (A) per can/unit.  Service will be rendered on the normal scheduled pickup day for the</v>
      </c>
      <c r="C45" s="5"/>
      <c r="D45" s="5"/>
      <c r="E45" s="5"/>
      <c r="F45" s="5"/>
      <c r="G45" s="5"/>
      <c r="H45" s="5"/>
      <c r="I45" s="5"/>
      <c r="J45" s="5"/>
      <c r="K45" s="6"/>
    </row>
    <row r="46" spans="1:11" ht="12.75">
      <c r="A46" s="4"/>
      <c r="B46" s="24" t="s">
        <v>76</v>
      </c>
      <c r="C46" s="5"/>
      <c r="D46" s="5"/>
      <c r="E46" s="5"/>
      <c r="F46" s="5"/>
      <c r="G46" s="5"/>
      <c r="H46" s="5"/>
      <c r="I46" s="5"/>
      <c r="J46" s="5"/>
      <c r="K46" s="6"/>
    </row>
    <row r="47" spans="1:11" ht="12.75">
      <c r="A47" s="4"/>
      <c r="B47" s="24" t="s">
        <v>77</v>
      </c>
      <c r="C47" s="5"/>
      <c r="D47" s="5"/>
      <c r="E47" s="5"/>
      <c r="F47" s="5"/>
      <c r="G47" s="5"/>
      <c r="H47" s="5"/>
      <c r="I47" s="5"/>
      <c r="J47" s="5"/>
      <c r="K47" s="6"/>
    </row>
    <row r="48" spans="1:11" ht="12.75">
      <c r="A48" s="4"/>
      <c r="B48" s="24"/>
      <c r="C48" s="5"/>
      <c r="D48" s="5"/>
      <c r="E48" s="5"/>
      <c r="F48" s="5"/>
      <c r="G48" s="5"/>
      <c r="H48" s="5"/>
      <c r="I48" s="5"/>
      <c r="J48" s="5"/>
      <c r="K48" s="6"/>
    </row>
    <row r="49" spans="1:11" ht="12.75">
      <c r="A49" s="207" t="s">
        <v>151</v>
      </c>
      <c r="B49" s="24"/>
      <c r="C49" s="5"/>
      <c r="D49" s="5"/>
      <c r="E49" s="5"/>
      <c r="F49" s="5"/>
      <c r="G49" s="5"/>
      <c r="H49" s="5"/>
      <c r="I49" s="5"/>
      <c r="J49" s="5"/>
      <c r="K49" s="6"/>
    </row>
    <row r="50" spans="1:11" ht="12.75">
      <c r="A50" s="207"/>
      <c r="B50" s="46" t="s">
        <v>350</v>
      </c>
      <c r="C50" s="5"/>
      <c r="D50" s="5"/>
      <c r="E50" s="209"/>
      <c r="F50" s="5"/>
      <c r="G50" s="5"/>
      <c r="H50" s="5"/>
      <c r="I50" s="5"/>
      <c r="J50" s="5"/>
      <c r="K50" s="6"/>
    </row>
    <row r="51" spans="1:11" ht="12.75">
      <c r="A51" s="4"/>
      <c r="B51" s="46" t="s">
        <v>351</v>
      </c>
      <c r="C51" s="5"/>
      <c r="D51" s="5"/>
      <c r="E51" s="5"/>
      <c r="F51" s="5"/>
      <c r="G51" s="5"/>
      <c r="H51" s="5"/>
      <c r="I51" s="5"/>
      <c r="J51" s="71" t="s">
        <v>35</v>
      </c>
      <c r="K51" s="6"/>
    </row>
    <row r="52" spans="1:11" ht="12.75">
      <c r="A52" s="7"/>
      <c r="B52" s="8"/>
      <c r="C52" s="8"/>
      <c r="D52" s="8"/>
      <c r="E52" s="8"/>
      <c r="F52" s="8"/>
      <c r="G52" s="8"/>
      <c r="H52" s="8"/>
      <c r="I52" s="8"/>
      <c r="J52" s="8"/>
      <c r="K52" s="6"/>
    </row>
    <row r="53" spans="1:11" ht="12.75">
      <c r="A53" s="4" t="s">
        <v>8</v>
      </c>
      <c r="B53" s="92" t="str">
        <f>+'Item 100, page 22d'!B52</f>
        <v>Sarah Martinez-Russell</v>
      </c>
      <c r="C53" s="5"/>
      <c r="D53" s="5"/>
      <c r="E53" s="5"/>
      <c r="F53" s="5"/>
      <c r="G53" s="5"/>
      <c r="H53" s="5"/>
      <c r="I53" s="5"/>
      <c r="J53" s="5"/>
      <c r="K53" s="3"/>
    </row>
    <row r="54" spans="1:11" ht="12.75">
      <c r="A54" s="4"/>
      <c r="B54" s="5"/>
      <c r="C54" s="5"/>
      <c r="D54" s="5"/>
      <c r="E54" s="5"/>
      <c r="F54" s="5"/>
      <c r="G54" s="5"/>
      <c r="H54" s="5"/>
      <c r="I54" s="5"/>
      <c r="J54" s="5"/>
      <c r="K54" s="6"/>
    </row>
    <row r="55" spans="1:11" ht="12.75">
      <c r="A55" s="7" t="s">
        <v>25</v>
      </c>
      <c r="B55" s="306">
        <f>+'Item 100, page 22d'!B54:C54</f>
        <v>43601</v>
      </c>
      <c r="C55" s="306"/>
      <c r="D55" s="8"/>
      <c r="E55" s="8"/>
      <c r="F55" s="8"/>
      <c r="G55" s="8"/>
      <c r="H55" s="8"/>
      <c r="I55" s="93" t="s">
        <v>26</v>
      </c>
      <c r="J55" s="306">
        <f>+'Item 100, page 22d'!I54</f>
        <v>43647</v>
      </c>
      <c r="K55" s="307"/>
    </row>
    <row r="56" spans="1:11" ht="12.75">
      <c r="A56" s="336" t="s">
        <v>1</v>
      </c>
      <c r="B56" s="337"/>
      <c r="C56" s="337"/>
      <c r="D56" s="337"/>
      <c r="E56" s="337"/>
      <c r="F56" s="337"/>
      <c r="G56" s="337"/>
      <c r="H56" s="337"/>
      <c r="I56" s="337"/>
      <c r="J56" s="337"/>
      <c r="K56" s="6"/>
    </row>
    <row r="57" spans="1:11" ht="12.75">
      <c r="A57" s="4"/>
      <c r="B57" s="5"/>
      <c r="C57" s="5"/>
      <c r="D57" s="5"/>
      <c r="E57" s="5"/>
      <c r="F57" s="5"/>
      <c r="G57" s="5"/>
      <c r="H57" s="5"/>
      <c r="I57" s="5"/>
      <c r="J57" s="5"/>
      <c r="K57" s="6"/>
    </row>
    <row r="58" spans="1:13" ht="12.75">
      <c r="A58" s="4" t="s">
        <v>7</v>
      </c>
      <c r="B58" s="5"/>
      <c r="C58" s="5"/>
      <c r="D58" s="5"/>
      <c r="E58" s="5"/>
      <c r="F58" s="5"/>
      <c r="G58" s="5"/>
      <c r="H58" s="5"/>
      <c r="I58" s="5"/>
      <c r="J58" s="5"/>
      <c r="K58" s="6"/>
      <c r="M58" t="s">
        <v>40</v>
      </c>
    </row>
    <row r="59" spans="1:11" ht="12.75">
      <c r="A59" s="7"/>
      <c r="B59" s="8"/>
      <c r="C59" s="8"/>
      <c r="D59" s="8"/>
      <c r="E59" s="8"/>
      <c r="F59" s="8"/>
      <c r="G59" s="8"/>
      <c r="H59" s="8"/>
      <c r="I59" s="8"/>
      <c r="J59" s="8"/>
      <c r="K59" s="9"/>
    </row>
  </sheetData>
  <sheetProtection/>
  <mergeCells count="15">
    <mergeCell ref="D40:E40"/>
    <mergeCell ref="D41:E41"/>
    <mergeCell ref="D42:E42"/>
    <mergeCell ref="A56:J56"/>
    <mergeCell ref="B55:C55"/>
    <mergeCell ref="J55:K55"/>
    <mergeCell ref="H2:J2"/>
    <mergeCell ref="D39:E39"/>
    <mergeCell ref="A7:I7"/>
    <mergeCell ref="D37:E37"/>
    <mergeCell ref="B38:C38"/>
    <mergeCell ref="D38:E38"/>
    <mergeCell ref="I37:J37"/>
    <mergeCell ref="G38:H38"/>
    <mergeCell ref="I38:J38"/>
  </mergeCells>
  <printOptions horizontalCentered="1" verticalCentered="1"/>
  <pageMargins left="0.25" right="0.25" top="0" bottom="0.5" header="0.5" footer="0.5"/>
  <pageSetup fitToHeight="1" fitToWidth="1" horizontalDpi="600" verticalDpi="600" orientation="portrait" scale="90" r:id="rId1"/>
</worksheet>
</file>

<file path=xl/worksheets/sheet15.xml><?xml version="1.0" encoding="utf-8"?>
<worksheet xmlns="http://schemas.openxmlformats.org/spreadsheetml/2006/main" xmlns:r="http://schemas.openxmlformats.org/officeDocument/2006/relationships">
  <sheetPr>
    <pageSetUpPr fitToPage="1"/>
  </sheetPr>
  <dimension ref="A1:S59"/>
  <sheetViews>
    <sheetView showGridLines="0" zoomScalePageLayoutView="0" workbookViewId="0" topLeftCell="A1">
      <selection activeCell="J41" sqref="J41"/>
    </sheetView>
  </sheetViews>
  <sheetFormatPr defaultColWidth="9.140625" defaultRowHeight="12.75"/>
  <cols>
    <col min="1" max="1" width="13.140625" style="0" customWidth="1"/>
    <col min="2" max="2" width="10.7109375" style="0" customWidth="1"/>
    <col min="3" max="3" width="10.57421875" style="0" customWidth="1"/>
    <col min="4" max="4" width="10.140625" style="0" customWidth="1"/>
    <col min="5" max="5" width="10.7109375" style="0" bestFit="1" customWidth="1"/>
    <col min="6" max="8" width="11.57421875" style="0" customWidth="1"/>
  </cols>
  <sheetData>
    <row r="1" spans="1:11" ht="12.75">
      <c r="A1" s="1"/>
      <c r="B1" s="2"/>
      <c r="C1" s="2"/>
      <c r="D1" s="2"/>
      <c r="E1" s="2"/>
      <c r="F1" s="2"/>
      <c r="G1" s="2"/>
      <c r="H1" s="2"/>
      <c r="I1" s="2"/>
      <c r="J1" s="2"/>
      <c r="K1" s="3"/>
    </row>
    <row r="2" spans="1:11" ht="12.75">
      <c r="A2" s="4" t="s">
        <v>4</v>
      </c>
      <c r="B2" s="36">
        <v>8</v>
      </c>
      <c r="C2" s="5"/>
      <c r="D2" s="5"/>
      <c r="E2" s="5"/>
      <c r="F2" s="5"/>
      <c r="G2" s="5"/>
      <c r="H2" s="342" t="s">
        <v>352</v>
      </c>
      <c r="I2" s="299"/>
      <c r="J2" s="299"/>
      <c r="K2" s="6"/>
    </row>
    <row r="3" spans="1:11" ht="12.75">
      <c r="A3" s="4"/>
      <c r="B3" s="5"/>
      <c r="C3" s="5"/>
      <c r="D3" s="5"/>
      <c r="E3" s="5"/>
      <c r="F3" s="5"/>
      <c r="G3" s="5"/>
      <c r="H3" s="5"/>
      <c r="I3" s="5"/>
      <c r="J3" s="5"/>
      <c r="K3" s="6"/>
    </row>
    <row r="4" spans="1:11" ht="12.75">
      <c r="A4" s="4" t="s">
        <v>5</v>
      </c>
      <c r="B4" s="5"/>
      <c r="C4" s="5"/>
      <c r="D4" s="5" t="str">
        <f>+'Item 105, page 25'!D4</f>
        <v>Rabanco LTD</v>
      </c>
      <c r="E4" s="5"/>
      <c r="F4" s="5"/>
      <c r="G4" s="5"/>
      <c r="H4" s="5"/>
      <c r="I4" s="5"/>
      <c r="J4" s="5"/>
      <c r="K4" s="6"/>
    </row>
    <row r="5" spans="1:11" ht="12.75">
      <c r="A5" s="7" t="s">
        <v>6</v>
      </c>
      <c r="B5" s="8"/>
      <c r="C5" s="8"/>
      <c r="D5" s="91" t="str">
        <f>+'Item 105, page 25'!D5</f>
        <v>Tri-County Disposal. Rabanco Recycling, Republic Services</v>
      </c>
      <c r="E5" s="8"/>
      <c r="F5" s="8"/>
      <c r="G5" s="8"/>
      <c r="H5" s="8"/>
      <c r="I5" s="8"/>
      <c r="J5" s="8"/>
      <c r="K5" s="9"/>
    </row>
    <row r="6" spans="1:11" ht="12.75">
      <c r="A6" s="4"/>
      <c r="B6" s="5"/>
      <c r="C6" s="5"/>
      <c r="D6" s="5"/>
      <c r="E6" s="5"/>
      <c r="F6" s="5"/>
      <c r="G6" s="5"/>
      <c r="H6" s="5"/>
      <c r="I6" s="5"/>
      <c r="J6" s="5"/>
      <c r="K6" s="6"/>
    </row>
    <row r="7" spans="1:14" ht="12.75">
      <c r="A7" s="345" t="s">
        <v>109</v>
      </c>
      <c r="B7" s="303"/>
      <c r="C7" s="303"/>
      <c r="D7" s="303"/>
      <c r="E7" s="303"/>
      <c r="F7" s="303"/>
      <c r="G7" s="303"/>
      <c r="H7" s="303"/>
      <c r="I7" s="303"/>
      <c r="J7" s="22"/>
      <c r="K7" s="6"/>
      <c r="M7" s="142" t="s">
        <v>253</v>
      </c>
      <c r="N7" s="174">
        <f>+'Item 52'!M6</f>
        <v>0.0663</v>
      </c>
    </row>
    <row r="8" spans="1:11" ht="12.75">
      <c r="A8" s="4"/>
      <c r="B8" s="5"/>
      <c r="C8" s="5"/>
      <c r="D8" s="5"/>
      <c r="E8" s="5"/>
      <c r="F8" s="5"/>
      <c r="G8" s="5"/>
      <c r="H8" s="5"/>
      <c r="I8" s="5"/>
      <c r="J8" s="5"/>
      <c r="K8" s="6"/>
    </row>
    <row r="9" spans="1:11" ht="12.75">
      <c r="A9" s="207" t="s">
        <v>353</v>
      </c>
      <c r="B9" s="5"/>
      <c r="C9" s="5"/>
      <c r="D9" s="5"/>
      <c r="E9" s="5"/>
      <c r="F9" s="5"/>
      <c r="G9" s="5"/>
      <c r="H9" s="5"/>
      <c r="I9" s="5"/>
      <c r="J9" s="5"/>
      <c r="K9" s="6"/>
    </row>
    <row r="10" spans="1:11" ht="12.75">
      <c r="A10" s="4"/>
      <c r="B10" s="5"/>
      <c r="C10" s="5"/>
      <c r="D10" s="5"/>
      <c r="E10" s="5"/>
      <c r="F10" s="5"/>
      <c r="G10" s="5"/>
      <c r="H10" s="5"/>
      <c r="I10" s="5"/>
      <c r="J10" s="8"/>
      <c r="K10" s="9"/>
    </row>
    <row r="11" spans="1:11" ht="12.75">
      <c r="A11" s="52"/>
      <c r="B11" s="72" t="s">
        <v>333</v>
      </c>
      <c r="C11" s="72" t="s">
        <v>334</v>
      </c>
      <c r="D11" s="72" t="s">
        <v>335</v>
      </c>
      <c r="E11" s="72" t="s">
        <v>103</v>
      </c>
      <c r="F11" s="72" t="s">
        <v>34</v>
      </c>
      <c r="G11" s="72" t="s">
        <v>104</v>
      </c>
      <c r="H11" s="72" t="s">
        <v>105</v>
      </c>
      <c r="I11" s="72" t="s">
        <v>106</v>
      </c>
      <c r="J11" s="72" t="s">
        <v>107</v>
      </c>
      <c r="K11" s="72" t="s">
        <v>108</v>
      </c>
    </row>
    <row r="12" spans="1:11" ht="12.75">
      <c r="A12" s="73" t="s">
        <v>112</v>
      </c>
      <c r="B12" s="48"/>
      <c r="C12" s="48"/>
      <c r="D12" s="48"/>
      <c r="E12" s="48"/>
      <c r="F12" s="48"/>
      <c r="G12" s="48"/>
      <c r="H12" s="48"/>
      <c r="I12" s="48"/>
      <c r="J12" s="48"/>
      <c r="K12" s="48"/>
    </row>
    <row r="13" spans="1:19" ht="12.75">
      <c r="A13" s="50" t="s">
        <v>110</v>
      </c>
      <c r="B13" s="94" t="str">
        <f>TEXT(M13,"$0.00")&amp;" (A)"</f>
        <v>$3.04 (A)</v>
      </c>
      <c r="C13" s="94" t="str">
        <f aca="true" t="shared" si="0" ref="C13:H13">TEXT(N13,"$0.00")&amp;" (A)"</f>
        <v>$4.59 (A)</v>
      </c>
      <c r="D13" s="94" t="str">
        <f t="shared" si="0"/>
        <v>$6.66 (A)</v>
      </c>
      <c r="E13" s="94" t="str">
        <f t="shared" si="0"/>
        <v>$12.32 (A)</v>
      </c>
      <c r="F13" s="94" t="str">
        <f t="shared" si="0"/>
        <v>$18.45 (A)</v>
      </c>
      <c r="G13" s="94" t="str">
        <f t="shared" si="0"/>
        <v>$23.41 (A)</v>
      </c>
      <c r="H13" s="94" t="str">
        <f t="shared" si="0"/>
        <v>$30.92 (A)</v>
      </c>
      <c r="I13" s="75"/>
      <c r="J13" s="76"/>
      <c r="K13" s="75"/>
      <c r="M13">
        <v>3.0390175938186044</v>
      </c>
      <c r="N13">
        <v>4.585184439796491</v>
      </c>
      <c r="O13">
        <v>6.664512267146063</v>
      </c>
      <c r="P13">
        <v>12.316018669685924</v>
      </c>
      <c r="Q13">
        <v>18.447369955460303</v>
      </c>
      <c r="R13">
        <v>23.405767082216972</v>
      </c>
      <c r="S13">
        <v>30.92333691955773</v>
      </c>
    </row>
    <row r="14" spans="1:11" ht="12.75">
      <c r="A14" s="50" t="s">
        <v>111</v>
      </c>
      <c r="B14" s="94" t="str">
        <f>+B13</f>
        <v>$3.04 (A)</v>
      </c>
      <c r="C14" s="94" t="str">
        <f aca="true" t="shared" si="1" ref="C14:H14">+C13</f>
        <v>$4.59 (A)</v>
      </c>
      <c r="D14" s="94" t="str">
        <f t="shared" si="1"/>
        <v>$6.66 (A)</v>
      </c>
      <c r="E14" s="94" t="str">
        <f t="shared" si="1"/>
        <v>$12.32 (A)</v>
      </c>
      <c r="F14" s="94" t="str">
        <f t="shared" si="1"/>
        <v>$18.45 (A)</v>
      </c>
      <c r="G14" s="94" t="str">
        <f t="shared" si="1"/>
        <v>$23.41 (A)</v>
      </c>
      <c r="H14" s="94" t="str">
        <f t="shared" si="1"/>
        <v>$30.92 (A)</v>
      </c>
      <c r="I14" s="75"/>
      <c r="J14" s="76"/>
      <c r="K14" s="75"/>
    </row>
    <row r="15" spans="1:19" ht="12.75">
      <c r="A15" s="50" t="s">
        <v>113</v>
      </c>
      <c r="B15" s="94" t="str">
        <f aca="true" t="shared" si="2" ref="B15:H15">TEXT(M15,"$0.00")&amp;" (A)"</f>
        <v>$11.09 (A)</v>
      </c>
      <c r="C15" s="94" t="str">
        <f t="shared" si="2"/>
        <v>$11.46 (A)</v>
      </c>
      <c r="D15" s="94" t="str">
        <f t="shared" si="2"/>
        <v>$16.63 (A)</v>
      </c>
      <c r="E15" s="94" t="str">
        <f t="shared" si="2"/>
        <v>$15.89 (A)</v>
      </c>
      <c r="F15" s="94" t="str">
        <f t="shared" si="2"/>
        <v>$23.83 (A)</v>
      </c>
      <c r="G15" s="94" t="str">
        <f t="shared" si="2"/>
        <v>$26.76 (A)</v>
      </c>
      <c r="H15" s="94" t="str">
        <f t="shared" si="2"/>
        <v>$35.99 (A)</v>
      </c>
      <c r="I15" s="76"/>
      <c r="J15" s="76"/>
      <c r="K15" s="75"/>
      <c r="M15">
        <v>11.089748412531048</v>
      </c>
      <c r="N15">
        <v>11.462961099491228</v>
      </c>
      <c r="O15">
        <v>16.63462261879657</v>
      </c>
      <c r="P15">
        <v>15.888197244876213</v>
      </c>
      <c r="Q15">
        <v>23.832295867314322</v>
      </c>
      <c r="R15">
        <v>26.764681264858588</v>
      </c>
      <c r="S15">
        <v>35.98836624258874</v>
      </c>
    </row>
    <row r="16" spans="1:19" ht="12.75">
      <c r="A16" s="49" t="s">
        <v>114</v>
      </c>
      <c r="B16" s="89"/>
      <c r="C16" s="89"/>
      <c r="D16" s="89"/>
      <c r="E16" s="89"/>
      <c r="F16" s="94" t="str">
        <f>TEXT(Q16,"$0.00")&amp;" (A)"</f>
        <v>$10.66 (A)</v>
      </c>
      <c r="G16" s="94" t="str">
        <f>TEXT(R16,"$0.00")&amp;" (A)"</f>
        <v>$12.42 (A)</v>
      </c>
      <c r="H16" s="94" t="str">
        <f>TEXT(S16,"$0.00")&amp;" (A)"</f>
        <v>$15.99 (A)</v>
      </c>
      <c r="I16" s="69"/>
      <c r="J16" s="69"/>
      <c r="K16" s="69"/>
      <c r="Q16">
        <v>10.6632196274337</v>
      </c>
      <c r="R16">
        <v>12.42265086596026</v>
      </c>
      <c r="S16">
        <v>15.99482944115055</v>
      </c>
    </row>
    <row r="17" spans="1:11" ht="12.75">
      <c r="A17" s="50"/>
      <c r="B17" s="99"/>
      <c r="C17" s="99"/>
      <c r="D17" s="99"/>
      <c r="E17" s="99"/>
      <c r="F17" s="99"/>
      <c r="G17" s="99"/>
      <c r="H17" s="99"/>
      <c r="I17" s="80"/>
      <c r="J17" s="80"/>
      <c r="K17" s="80"/>
    </row>
    <row r="18" spans="1:11" ht="12.75">
      <c r="A18" s="73" t="s">
        <v>115</v>
      </c>
      <c r="B18" s="78"/>
      <c r="C18" s="78"/>
      <c r="D18" s="101"/>
      <c r="E18" s="78"/>
      <c r="F18" s="78"/>
      <c r="G18" s="101"/>
      <c r="H18" s="78"/>
      <c r="I18" s="82"/>
      <c r="J18" s="81"/>
      <c r="K18" s="81"/>
    </row>
    <row r="19" spans="1:11" ht="12.75">
      <c r="A19" s="50" t="s">
        <v>78</v>
      </c>
      <c r="B19" s="99"/>
      <c r="C19" s="99"/>
      <c r="D19" s="102"/>
      <c r="E19" s="99"/>
      <c r="F19" s="99"/>
      <c r="G19" s="99"/>
      <c r="H19" s="99"/>
      <c r="I19" s="80"/>
      <c r="J19" s="80"/>
      <c r="K19" s="80"/>
    </row>
    <row r="20" spans="1:16" ht="12.75">
      <c r="A20" s="49" t="s">
        <v>141</v>
      </c>
      <c r="B20" s="100"/>
      <c r="C20" s="100"/>
      <c r="D20" s="100"/>
      <c r="E20" s="94" t="str">
        <f>TEXT(M20,"$0.00")&amp;" (A)"</f>
        <v>$12.32 (A)</v>
      </c>
      <c r="F20" s="94" t="str">
        <f>TEXT(N20,"$0.00")&amp;" (A)"</f>
        <v>$18.45 (A)</v>
      </c>
      <c r="G20" s="94" t="str">
        <f>TEXT(O20,"$0.00")&amp;" (A)"</f>
        <v>$23.41 (A)</v>
      </c>
      <c r="H20" s="94" t="str">
        <f>TEXT(P20,"$0.00")&amp;" (A)"</f>
        <v>$30.92 (A)</v>
      </c>
      <c r="I20" s="81"/>
      <c r="J20" s="81"/>
      <c r="K20" s="81"/>
      <c r="M20">
        <v>12.316018669685924</v>
      </c>
      <c r="N20">
        <v>18.447369955460303</v>
      </c>
      <c r="O20">
        <v>23.405767082216972</v>
      </c>
      <c r="P20">
        <v>30.92333691955773</v>
      </c>
    </row>
    <row r="21" spans="1:16" ht="12.75">
      <c r="A21" s="50" t="s">
        <v>116</v>
      </c>
      <c r="B21" s="99"/>
      <c r="C21" s="99"/>
      <c r="D21" s="99"/>
      <c r="E21" s="99"/>
      <c r="F21" s="94" t="str">
        <f aca="true" t="shared" si="3" ref="F21:H22">TEXT(N21,"$0.00")&amp;" (A)"</f>
        <v>$1.17 (A)</v>
      </c>
      <c r="G21" s="94" t="str">
        <f t="shared" si="3"/>
        <v>$1.28 (A)</v>
      </c>
      <c r="H21" s="94" t="str">
        <f t="shared" si="3"/>
        <v>$1.60 (A)</v>
      </c>
      <c r="I21" s="80"/>
      <c r="J21" s="80"/>
      <c r="K21" s="80"/>
      <c r="N21">
        <v>1.172954159017707</v>
      </c>
      <c r="O21">
        <v>1.279586355292044</v>
      </c>
      <c r="P21">
        <v>1.599482944115055</v>
      </c>
    </row>
    <row r="22" spans="1:16" ht="12.75">
      <c r="A22" s="49" t="s">
        <v>143</v>
      </c>
      <c r="B22" s="87"/>
      <c r="C22" s="87"/>
      <c r="D22" s="100"/>
      <c r="E22" s="87"/>
      <c r="F22" s="94" t="str">
        <f t="shared" si="3"/>
        <v>$35.19 (A)</v>
      </c>
      <c r="G22" s="94" t="str">
        <f t="shared" si="3"/>
        <v>$39.45 (A)</v>
      </c>
      <c r="H22" s="94" t="str">
        <f t="shared" si="3"/>
        <v>$46.92 (A)</v>
      </c>
      <c r="I22" s="82"/>
      <c r="J22" s="81"/>
      <c r="K22" s="81"/>
      <c r="N22">
        <v>35.18862477053121</v>
      </c>
      <c r="O22">
        <v>39.45391262150469</v>
      </c>
      <c r="P22">
        <v>46.91816636070828</v>
      </c>
    </row>
    <row r="23" spans="1:11" ht="12.75">
      <c r="A23" s="51"/>
      <c r="B23" s="106"/>
      <c r="C23" s="106"/>
      <c r="D23" s="106"/>
      <c r="E23" s="106"/>
      <c r="F23" s="106"/>
      <c r="G23" s="106"/>
      <c r="H23" s="106"/>
      <c r="I23" s="80"/>
      <c r="J23" s="80"/>
      <c r="K23" s="80"/>
    </row>
    <row r="24" spans="1:11" ht="12.75">
      <c r="A24" s="49"/>
      <c r="B24" s="107"/>
      <c r="C24" s="107"/>
      <c r="D24" s="107"/>
      <c r="E24" s="107"/>
      <c r="F24" s="107"/>
      <c r="G24" s="107"/>
      <c r="H24" s="107"/>
      <c r="I24" s="81"/>
      <c r="J24" s="81"/>
      <c r="K24" s="81"/>
    </row>
    <row r="25" spans="1:11" ht="12.75">
      <c r="A25" s="50"/>
      <c r="B25" s="106"/>
      <c r="C25" s="106"/>
      <c r="D25" s="106"/>
      <c r="E25" s="106"/>
      <c r="F25" s="106"/>
      <c r="G25" s="106"/>
      <c r="H25" s="106"/>
      <c r="I25" s="80"/>
      <c r="J25" s="80"/>
      <c r="K25" s="80"/>
    </row>
    <row r="26" spans="1:11" ht="12.75">
      <c r="A26" s="4"/>
      <c r="B26" s="12"/>
      <c r="C26" s="12"/>
      <c r="D26" s="12"/>
      <c r="E26" s="12"/>
      <c r="F26" s="12"/>
      <c r="G26" s="12"/>
      <c r="H26" s="12"/>
      <c r="I26" s="5"/>
      <c r="J26" s="2"/>
      <c r="K26" s="3"/>
    </row>
    <row r="27" spans="1:11" ht="12.75">
      <c r="A27" s="4" t="s">
        <v>79</v>
      </c>
      <c r="B27" s="12" t="s">
        <v>36</v>
      </c>
      <c r="C27" s="12"/>
      <c r="D27" s="12"/>
      <c r="E27" s="12"/>
      <c r="F27" s="12"/>
      <c r="G27" s="12"/>
      <c r="H27" s="12"/>
      <c r="I27" s="5"/>
      <c r="J27" s="5"/>
      <c r="K27" s="6"/>
    </row>
    <row r="28" spans="1:11" ht="12.75">
      <c r="A28" s="4"/>
      <c r="B28" s="25" t="s">
        <v>165</v>
      </c>
      <c r="C28" s="12"/>
      <c r="D28" s="12"/>
      <c r="E28" s="12"/>
      <c r="F28" s="12"/>
      <c r="G28" s="12"/>
      <c r="H28" s="12"/>
      <c r="I28" s="5"/>
      <c r="J28" s="5"/>
      <c r="K28" s="6"/>
    </row>
    <row r="29" spans="1:11" ht="12.75">
      <c r="A29" s="4" t="s">
        <v>80</v>
      </c>
      <c r="B29" s="27" t="s">
        <v>117</v>
      </c>
      <c r="C29" s="12"/>
      <c r="D29" s="12"/>
      <c r="E29" s="12"/>
      <c r="F29" s="12"/>
      <c r="G29" s="12"/>
      <c r="H29" s="12"/>
      <c r="I29" s="5"/>
      <c r="J29" s="5"/>
      <c r="K29" s="6"/>
    </row>
    <row r="30" spans="1:11" ht="12.75">
      <c r="A30" s="4"/>
      <c r="B30" s="27" t="s">
        <v>81</v>
      </c>
      <c r="C30" s="12"/>
      <c r="D30" s="12"/>
      <c r="E30" s="12"/>
      <c r="F30" s="12"/>
      <c r="G30" s="12"/>
      <c r="H30" s="12"/>
      <c r="I30" s="5"/>
      <c r="J30" s="5"/>
      <c r="K30" s="6"/>
    </row>
    <row r="31" spans="1:11" ht="12.75">
      <c r="A31" s="35" t="s">
        <v>82</v>
      </c>
      <c r="B31" s="103" t="s">
        <v>83</v>
      </c>
      <c r="C31" s="90"/>
      <c r="D31" s="90"/>
      <c r="E31" s="90"/>
      <c r="F31" s="90"/>
      <c r="G31" s="90"/>
      <c r="H31" s="90"/>
      <c r="I31" s="22"/>
      <c r="J31" s="22"/>
      <c r="K31" s="6"/>
    </row>
    <row r="32" spans="1:11" ht="12.75">
      <c r="A32" s="29" t="s">
        <v>57</v>
      </c>
      <c r="B32" s="25" t="s">
        <v>84</v>
      </c>
      <c r="C32" s="12"/>
      <c r="D32" s="12"/>
      <c r="E32" s="12"/>
      <c r="F32" s="12"/>
      <c r="G32" s="12"/>
      <c r="H32" s="12"/>
      <c r="I32" s="5"/>
      <c r="J32" s="5"/>
      <c r="K32" s="6"/>
    </row>
    <row r="33" spans="1:11" ht="12.75">
      <c r="A33" s="34"/>
      <c r="B33" s="25" t="s">
        <v>85</v>
      </c>
      <c r="C33" s="12"/>
      <c r="D33" s="12"/>
      <c r="E33" s="12"/>
      <c r="F33" s="12"/>
      <c r="G33" s="12"/>
      <c r="H33" s="12"/>
      <c r="I33" s="5"/>
      <c r="J33" s="5"/>
      <c r="K33" s="6"/>
    </row>
    <row r="34" spans="1:11" ht="12.75">
      <c r="A34" s="29"/>
      <c r="B34" s="25" t="s">
        <v>86</v>
      </c>
      <c r="C34" s="12"/>
      <c r="D34" s="12"/>
      <c r="E34" s="12"/>
      <c r="F34" s="12"/>
      <c r="G34" s="12"/>
      <c r="H34" s="12"/>
      <c r="I34" s="5"/>
      <c r="J34" s="5"/>
      <c r="K34" s="6"/>
    </row>
    <row r="35" spans="1:11" ht="12.75">
      <c r="A35" s="29" t="s">
        <v>59</v>
      </c>
      <c r="B35" s="25" t="s">
        <v>30</v>
      </c>
      <c r="C35" s="12"/>
      <c r="D35" s="12"/>
      <c r="E35" s="12"/>
      <c r="F35" s="12"/>
      <c r="G35" s="12"/>
      <c r="H35" s="12"/>
      <c r="I35" s="5"/>
      <c r="J35" s="5"/>
      <c r="K35" s="6"/>
    </row>
    <row r="36" spans="1:11" ht="12.75">
      <c r="A36" s="29"/>
      <c r="B36" s="25" t="s">
        <v>87</v>
      </c>
      <c r="C36" s="12"/>
      <c r="D36" s="12"/>
      <c r="E36" s="12"/>
      <c r="F36" s="12"/>
      <c r="G36" s="12"/>
      <c r="H36" s="12"/>
      <c r="I36" s="5"/>
      <c r="J36" s="8"/>
      <c r="K36" s="6"/>
    </row>
    <row r="37" spans="1:11" ht="12.75">
      <c r="A37" s="29"/>
      <c r="B37" s="104"/>
      <c r="C37" s="105"/>
      <c r="D37" s="353" t="s">
        <v>66</v>
      </c>
      <c r="E37" s="354"/>
      <c r="F37" s="12"/>
      <c r="G37" s="104"/>
      <c r="H37" s="105"/>
      <c r="I37" s="349" t="s">
        <v>66</v>
      </c>
      <c r="J37" s="350"/>
      <c r="K37" s="70"/>
    </row>
    <row r="38" spans="1:11" ht="12.75">
      <c r="A38" s="29"/>
      <c r="B38" s="351" t="s">
        <v>39</v>
      </c>
      <c r="C38" s="352"/>
      <c r="D38" s="351" t="s">
        <v>88</v>
      </c>
      <c r="E38" s="352"/>
      <c r="F38" s="12"/>
      <c r="G38" s="351" t="s">
        <v>39</v>
      </c>
      <c r="H38" s="352"/>
      <c r="I38" s="347" t="s">
        <v>88</v>
      </c>
      <c r="J38" s="348"/>
      <c r="K38" s="70"/>
    </row>
    <row r="39" spans="1:11" ht="12.75">
      <c r="A39" s="29"/>
      <c r="B39" s="54" t="s">
        <v>23</v>
      </c>
      <c r="C39" s="31"/>
      <c r="D39" s="359" t="s">
        <v>91</v>
      </c>
      <c r="E39" s="360"/>
      <c r="F39" s="12"/>
      <c r="G39" s="210" t="s">
        <v>354</v>
      </c>
      <c r="H39" s="31"/>
      <c r="I39" s="66" t="s">
        <v>91</v>
      </c>
      <c r="J39" s="15"/>
      <c r="K39" s="70"/>
    </row>
    <row r="40" spans="1:11" ht="12.75">
      <c r="A40" s="29"/>
      <c r="B40" s="54" t="s">
        <v>69</v>
      </c>
      <c r="C40" s="15"/>
      <c r="D40" s="357" t="s">
        <v>91</v>
      </c>
      <c r="E40" s="358"/>
      <c r="F40" s="5"/>
      <c r="G40" s="210" t="s">
        <v>355</v>
      </c>
      <c r="H40" s="31"/>
      <c r="I40" s="66" t="s">
        <v>91</v>
      </c>
      <c r="J40" s="15"/>
      <c r="K40" s="70"/>
    </row>
    <row r="41" spans="1:11" ht="12.75">
      <c r="A41" s="4"/>
      <c r="B41" s="54" t="s">
        <v>89</v>
      </c>
      <c r="C41" s="15"/>
      <c r="D41" s="357" t="s">
        <v>91</v>
      </c>
      <c r="E41" s="358"/>
      <c r="F41" s="5"/>
      <c r="G41" s="54"/>
      <c r="H41" s="15"/>
      <c r="I41" s="30"/>
      <c r="J41" s="15"/>
      <c r="K41" s="70"/>
    </row>
    <row r="42" spans="1:14" ht="12.75">
      <c r="A42" s="4"/>
      <c r="B42" s="210" t="s">
        <v>345</v>
      </c>
      <c r="C42" s="15"/>
      <c r="D42" s="357" t="str">
        <f>TEXT(N42,"$0.00")&amp;" (A)"</f>
        <v>$3.04 (A)</v>
      </c>
      <c r="E42" s="358"/>
      <c r="F42" s="5"/>
      <c r="G42" s="54"/>
      <c r="H42" s="15"/>
      <c r="I42" s="30"/>
      <c r="J42" s="15"/>
      <c r="K42" s="70"/>
      <c r="M42" s="136">
        <v>2.85</v>
      </c>
      <c r="N42">
        <f>+M42*(1+$N$7)</f>
        <v>3.038955</v>
      </c>
    </row>
    <row r="43" spans="1:11" ht="12.75">
      <c r="A43" s="4"/>
      <c r="B43" s="5"/>
      <c r="C43" s="5"/>
      <c r="D43" s="22"/>
      <c r="E43" s="22"/>
      <c r="F43" s="22"/>
      <c r="G43" s="22"/>
      <c r="H43" s="5"/>
      <c r="I43" s="5"/>
      <c r="J43" s="5"/>
      <c r="K43" s="6"/>
    </row>
    <row r="44" spans="1:11" ht="12.75">
      <c r="A44" s="4" t="s">
        <v>63</v>
      </c>
      <c r="B44" s="24" t="s">
        <v>75</v>
      </c>
      <c r="C44" s="5"/>
      <c r="D44" s="5"/>
      <c r="E44" s="5"/>
      <c r="F44" s="5"/>
      <c r="G44" s="5"/>
      <c r="H44" s="5"/>
      <c r="I44" s="5"/>
      <c r="J44" s="5"/>
      <c r="K44" s="6"/>
    </row>
    <row r="45" spans="1:11" ht="12.75">
      <c r="A45" s="4"/>
      <c r="B45" s="24" t="str">
        <f>+'Item 100, page 22b'!B33</f>
        <v>$5.92 (A) per can/unit.  Service will be rendered on the normal scheduled pickup day for the</v>
      </c>
      <c r="C45" s="5"/>
      <c r="D45" s="5"/>
      <c r="E45" s="5"/>
      <c r="F45" s="5"/>
      <c r="G45" s="5"/>
      <c r="H45" s="5"/>
      <c r="I45" s="5"/>
      <c r="J45" s="5"/>
      <c r="K45" s="6"/>
    </row>
    <row r="46" spans="1:11" ht="12.75">
      <c r="A46" s="4"/>
      <c r="B46" s="24" t="s">
        <v>76</v>
      </c>
      <c r="C46" s="5"/>
      <c r="D46" s="5"/>
      <c r="E46" s="5"/>
      <c r="F46" s="5"/>
      <c r="G46" s="5"/>
      <c r="H46" s="5"/>
      <c r="I46" s="5"/>
      <c r="J46" s="5"/>
      <c r="K46" s="6"/>
    </row>
    <row r="47" spans="1:11" ht="12.75">
      <c r="A47" s="4"/>
      <c r="B47" s="24" t="s">
        <v>77</v>
      </c>
      <c r="C47" s="5"/>
      <c r="D47" s="5"/>
      <c r="E47" s="5"/>
      <c r="F47" s="5"/>
      <c r="G47" s="5"/>
      <c r="H47" s="5"/>
      <c r="I47" s="5"/>
      <c r="J47" s="5"/>
      <c r="K47" s="6"/>
    </row>
    <row r="48" spans="1:11" ht="12.75">
      <c r="A48" s="4"/>
      <c r="B48" s="24"/>
      <c r="C48" s="5"/>
      <c r="D48" s="5"/>
      <c r="E48" s="5"/>
      <c r="F48" s="5"/>
      <c r="G48" s="5"/>
      <c r="H48" s="5"/>
      <c r="I48" s="5"/>
      <c r="J48" s="5"/>
      <c r="K48" s="6"/>
    </row>
    <row r="49" spans="1:11" ht="12.75">
      <c r="A49" s="207" t="s">
        <v>151</v>
      </c>
      <c r="B49" s="24"/>
      <c r="C49" s="5"/>
      <c r="D49" s="5"/>
      <c r="E49" s="5"/>
      <c r="F49" s="5"/>
      <c r="G49" s="5"/>
      <c r="H49" s="5"/>
      <c r="I49" s="5"/>
      <c r="J49" s="5"/>
      <c r="K49" s="6"/>
    </row>
    <row r="50" spans="1:11" ht="12.75">
      <c r="A50" s="207"/>
      <c r="B50" s="46" t="s">
        <v>350</v>
      </c>
      <c r="C50" s="5"/>
      <c r="D50" s="5"/>
      <c r="E50" s="209"/>
      <c r="F50" s="5"/>
      <c r="G50" s="5"/>
      <c r="H50" s="5"/>
      <c r="I50" s="5"/>
      <c r="J50" s="5"/>
      <c r="K50" s="6"/>
    </row>
    <row r="51" spans="1:11" ht="12.75">
      <c r="A51" s="4"/>
      <c r="B51" s="46" t="s">
        <v>351</v>
      </c>
      <c r="C51" s="5"/>
      <c r="D51" s="5"/>
      <c r="E51" s="5"/>
      <c r="F51" s="5"/>
      <c r="G51" s="5"/>
      <c r="H51" s="5"/>
      <c r="I51" s="5"/>
      <c r="J51" s="71" t="s">
        <v>35</v>
      </c>
      <c r="K51" s="6"/>
    </row>
    <row r="52" spans="1:11" ht="12.75">
      <c r="A52" s="7"/>
      <c r="B52" s="8"/>
      <c r="C52" s="8"/>
      <c r="D52" s="8"/>
      <c r="E52" s="8"/>
      <c r="F52" s="8"/>
      <c r="G52" s="8"/>
      <c r="H52" s="8"/>
      <c r="I52" s="8"/>
      <c r="J52" s="8"/>
      <c r="K52" s="6"/>
    </row>
    <row r="53" spans="1:11" ht="12.75">
      <c r="A53" s="4" t="s">
        <v>8</v>
      </c>
      <c r="B53" s="92" t="str">
        <f>+'Item 105, page 25'!B53</f>
        <v>Sarah Martinez-Russell</v>
      </c>
      <c r="C53" s="5"/>
      <c r="D53" s="5"/>
      <c r="E53" s="5"/>
      <c r="F53" s="5"/>
      <c r="G53" s="5"/>
      <c r="H53" s="5"/>
      <c r="I53" s="5"/>
      <c r="J53" s="5"/>
      <c r="K53" s="3"/>
    </row>
    <row r="54" spans="1:11" ht="12.75">
      <c r="A54" s="4"/>
      <c r="B54" s="5"/>
      <c r="C54" s="5"/>
      <c r="D54" s="5"/>
      <c r="E54" s="5"/>
      <c r="F54" s="5"/>
      <c r="G54" s="5"/>
      <c r="H54" s="5"/>
      <c r="I54" s="5"/>
      <c r="J54" s="5"/>
      <c r="K54" s="6"/>
    </row>
    <row r="55" spans="1:11" ht="12.75">
      <c r="A55" s="7" t="s">
        <v>25</v>
      </c>
      <c r="B55" s="306">
        <f>+'Item 105, page 25'!B55:C55</f>
        <v>43601</v>
      </c>
      <c r="C55" s="306"/>
      <c r="D55" s="8"/>
      <c r="E55" s="8"/>
      <c r="F55" s="8"/>
      <c r="G55" s="8"/>
      <c r="H55" s="8" t="s">
        <v>155</v>
      </c>
      <c r="I55" s="93" t="s">
        <v>26</v>
      </c>
      <c r="J55" s="306">
        <f>+'Item 105, page 25'!J55:K55</f>
        <v>43647</v>
      </c>
      <c r="K55" s="307"/>
    </row>
    <row r="56" spans="1:11" ht="12.75">
      <c r="A56" s="336" t="s">
        <v>1</v>
      </c>
      <c r="B56" s="337"/>
      <c r="C56" s="337"/>
      <c r="D56" s="337"/>
      <c r="E56" s="337"/>
      <c r="F56" s="337"/>
      <c r="G56" s="337"/>
      <c r="H56" s="337"/>
      <c r="I56" s="337"/>
      <c r="J56" s="337"/>
      <c r="K56" s="6"/>
    </row>
    <row r="57" spans="1:11" ht="12.75">
      <c r="A57" s="4"/>
      <c r="B57" s="5"/>
      <c r="C57" s="5"/>
      <c r="D57" s="5"/>
      <c r="E57" s="5"/>
      <c r="F57" s="5"/>
      <c r="G57" s="5"/>
      <c r="H57" s="5"/>
      <c r="I57" s="5"/>
      <c r="J57" s="5"/>
      <c r="K57" s="6"/>
    </row>
    <row r="58" spans="1:13" ht="12.75">
      <c r="A58" s="4" t="s">
        <v>7</v>
      </c>
      <c r="B58" s="5"/>
      <c r="C58" s="5"/>
      <c r="D58" s="5"/>
      <c r="E58" s="5"/>
      <c r="F58" s="5"/>
      <c r="G58" s="5"/>
      <c r="H58" s="5"/>
      <c r="I58" s="5"/>
      <c r="J58" s="5"/>
      <c r="K58" s="6"/>
      <c r="M58" t="s">
        <v>40</v>
      </c>
    </row>
    <row r="59" spans="1:11" ht="12.75">
      <c r="A59" s="7"/>
      <c r="B59" s="8"/>
      <c r="C59" s="8"/>
      <c r="D59" s="8"/>
      <c r="E59" s="8"/>
      <c r="F59" s="8"/>
      <c r="G59" s="8"/>
      <c r="H59" s="8"/>
      <c r="I59" s="8"/>
      <c r="J59" s="8"/>
      <c r="K59" s="9"/>
    </row>
  </sheetData>
  <sheetProtection/>
  <mergeCells count="15">
    <mergeCell ref="D40:E40"/>
    <mergeCell ref="D41:E41"/>
    <mergeCell ref="D42:E42"/>
    <mergeCell ref="A56:J56"/>
    <mergeCell ref="B55:C55"/>
    <mergeCell ref="J55:K55"/>
    <mergeCell ref="H2:J2"/>
    <mergeCell ref="D39:E39"/>
    <mergeCell ref="A7:I7"/>
    <mergeCell ref="D37:E37"/>
    <mergeCell ref="B38:C38"/>
    <mergeCell ref="D38:E38"/>
    <mergeCell ref="I37:J37"/>
    <mergeCell ref="G38:H38"/>
    <mergeCell ref="I38:J38"/>
  </mergeCells>
  <printOptions horizontalCentered="1" verticalCentered="1"/>
  <pageMargins left="0.25" right="0.25" top="0.5" bottom="0.5" header="0.5" footer="0.5"/>
  <pageSetup fitToHeight="1" fitToWidth="1" horizontalDpi="600" verticalDpi="600" orientation="portrait" scale="89" r:id="rId1"/>
</worksheet>
</file>

<file path=xl/worksheets/sheet16.xml><?xml version="1.0" encoding="utf-8"?>
<worksheet xmlns="http://schemas.openxmlformats.org/spreadsheetml/2006/main" xmlns:r="http://schemas.openxmlformats.org/officeDocument/2006/relationships">
  <sheetPr>
    <pageSetUpPr fitToPage="1"/>
  </sheetPr>
  <dimension ref="A1:P59"/>
  <sheetViews>
    <sheetView showGridLines="0" zoomScalePageLayoutView="0" workbookViewId="0" topLeftCell="A1">
      <selection activeCell="B53" sqref="B53:K55"/>
    </sheetView>
  </sheetViews>
  <sheetFormatPr defaultColWidth="9.140625" defaultRowHeight="12.75"/>
  <cols>
    <col min="1" max="1" width="13.140625" style="0" customWidth="1"/>
    <col min="2" max="2" width="10.140625" style="0" customWidth="1"/>
    <col min="6" max="8" width="11.7109375" style="0" customWidth="1"/>
  </cols>
  <sheetData>
    <row r="1" spans="1:11" ht="12.75">
      <c r="A1" s="1"/>
      <c r="B1" s="2"/>
      <c r="C1" s="2"/>
      <c r="D1" s="2"/>
      <c r="E1" s="2"/>
      <c r="F1" s="2"/>
      <c r="G1" s="2"/>
      <c r="H1" s="2"/>
      <c r="I1" s="2"/>
      <c r="J1" s="2"/>
      <c r="K1" s="3"/>
    </row>
    <row r="2" spans="1:11" ht="12.75">
      <c r="A2" s="4" t="s">
        <v>4</v>
      </c>
      <c r="B2" s="36">
        <v>8</v>
      </c>
      <c r="C2" s="5"/>
      <c r="D2" s="5"/>
      <c r="E2" s="5"/>
      <c r="F2" s="5"/>
      <c r="G2" s="5"/>
      <c r="H2" s="342" t="s">
        <v>356</v>
      </c>
      <c r="I2" s="299"/>
      <c r="J2" s="299"/>
      <c r="K2" s="6"/>
    </row>
    <row r="3" spans="1:11" ht="12.75">
      <c r="A3" s="4"/>
      <c r="B3" s="5"/>
      <c r="C3" s="5"/>
      <c r="D3" s="5"/>
      <c r="E3" s="5"/>
      <c r="F3" s="5"/>
      <c r="G3" s="5"/>
      <c r="H3" s="5"/>
      <c r="I3" s="5"/>
      <c r="J3" s="5"/>
      <c r="K3" s="6"/>
    </row>
    <row r="4" spans="1:11" ht="12.75">
      <c r="A4" s="4" t="s">
        <v>5</v>
      </c>
      <c r="B4" s="5"/>
      <c r="C4" s="5"/>
      <c r="D4" s="5" t="str">
        <f>+'Item 100, page 22d'!D4</f>
        <v>Rabanco LTD</v>
      </c>
      <c r="E4" s="5"/>
      <c r="F4" s="5"/>
      <c r="G4" s="5"/>
      <c r="H4" s="5"/>
      <c r="I4" s="5"/>
      <c r="J4" s="5"/>
      <c r="K4" s="6"/>
    </row>
    <row r="5" spans="1:11" ht="12.75">
      <c r="A5" s="7" t="s">
        <v>6</v>
      </c>
      <c r="B5" s="8"/>
      <c r="C5" s="8"/>
      <c r="D5" s="91" t="str">
        <f>+'Item 100, page 22d'!D5</f>
        <v>Tri-County Disposal. Rabanco Recycling, Republic Services</v>
      </c>
      <c r="E5" s="8"/>
      <c r="F5" s="8"/>
      <c r="G5" s="8"/>
      <c r="H5" s="8"/>
      <c r="I5" s="8"/>
      <c r="J5" s="8"/>
      <c r="K5" s="9"/>
    </row>
    <row r="6" spans="1:11" ht="12.75">
      <c r="A6" s="4"/>
      <c r="B6" s="5"/>
      <c r="C6" s="5"/>
      <c r="D6" s="5"/>
      <c r="E6" s="5"/>
      <c r="F6" s="5"/>
      <c r="G6" s="5"/>
      <c r="H6" s="5"/>
      <c r="I6" s="5"/>
      <c r="J6" s="5"/>
      <c r="K6" s="6"/>
    </row>
    <row r="7" spans="1:14" ht="12.75">
      <c r="A7" s="345" t="s">
        <v>109</v>
      </c>
      <c r="B7" s="303"/>
      <c r="C7" s="303"/>
      <c r="D7" s="303"/>
      <c r="E7" s="303"/>
      <c r="F7" s="303"/>
      <c r="G7" s="303"/>
      <c r="H7" s="303"/>
      <c r="I7" s="303"/>
      <c r="J7" s="22"/>
      <c r="K7" s="6"/>
      <c r="M7" s="142" t="s">
        <v>253</v>
      </c>
      <c r="N7" s="174">
        <f>+'Item 52'!M6</f>
        <v>0.0663</v>
      </c>
    </row>
    <row r="8" spans="1:11" ht="12.75">
      <c r="A8" s="4"/>
      <c r="B8" s="5"/>
      <c r="C8" s="5"/>
      <c r="D8" s="5"/>
      <c r="E8" s="5"/>
      <c r="F8" s="5"/>
      <c r="G8" s="5"/>
      <c r="H8" s="5"/>
      <c r="I8" s="5"/>
      <c r="J8" s="5"/>
      <c r="K8" s="6"/>
    </row>
    <row r="9" spans="1:11" ht="12.75">
      <c r="A9" s="207" t="s">
        <v>357</v>
      </c>
      <c r="B9" s="5"/>
      <c r="C9" s="5"/>
      <c r="D9" s="5"/>
      <c r="E9" s="5"/>
      <c r="F9" s="5"/>
      <c r="G9" s="5"/>
      <c r="H9" s="5"/>
      <c r="I9" s="5"/>
      <c r="J9" s="5"/>
      <c r="K9" s="6"/>
    </row>
    <row r="10" spans="1:11" ht="12.75">
      <c r="A10" s="4"/>
      <c r="B10" s="5"/>
      <c r="C10" s="5"/>
      <c r="D10" s="5"/>
      <c r="E10" s="5"/>
      <c r="F10" s="5"/>
      <c r="G10" s="5"/>
      <c r="H10" s="5"/>
      <c r="I10" s="5"/>
      <c r="J10" s="8"/>
      <c r="K10" s="9"/>
    </row>
    <row r="11" spans="1:11" ht="12.75">
      <c r="A11" s="52"/>
      <c r="B11" s="72" t="s">
        <v>100</v>
      </c>
      <c r="C11" s="72" t="s">
        <v>101</v>
      </c>
      <c r="D11" s="72" t="s">
        <v>102</v>
      </c>
      <c r="E11" s="72" t="s">
        <v>103</v>
      </c>
      <c r="F11" s="72" t="s">
        <v>34</v>
      </c>
      <c r="G11" s="72" t="s">
        <v>104</v>
      </c>
      <c r="H11" s="72" t="s">
        <v>105</v>
      </c>
      <c r="I11" s="72" t="s">
        <v>106</v>
      </c>
      <c r="J11" s="72" t="s">
        <v>107</v>
      </c>
      <c r="K11" s="72" t="s">
        <v>108</v>
      </c>
    </row>
    <row r="12" spans="1:11" ht="12.75">
      <c r="A12" s="73" t="s">
        <v>112</v>
      </c>
      <c r="B12" s="48"/>
      <c r="C12" s="48"/>
      <c r="D12" s="48"/>
      <c r="E12" s="48"/>
      <c r="F12" s="48"/>
      <c r="G12" s="48"/>
      <c r="H12" s="48"/>
      <c r="I12" s="48"/>
      <c r="J12" s="48"/>
      <c r="K12" s="48"/>
    </row>
    <row r="13" spans="1:16" ht="12.75">
      <c r="A13" s="50" t="s">
        <v>110</v>
      </c>
      <c r="B13" s="94" t="str">
        <f>TEXT(M13,"$0.00")&amp;" (A)"</f>
        <v>$3.04 (A)</v>
      </c>
      <c r="C13" s="74"/>
      <c r="D13" s="99"/>
      <c r="E13" s="74"/>
      <c r="F13" s="94" t="str">
        <f>TEXT(N13,"$0.00")&amp;" (A)"</f>
        <v>$18.45 (A)</v>
      </c>
      <c r="G13" s="94" t="str">
        <f>TEXT(O13,"$0.00")&amp;" (A)"</f>
        <v>$23.41 (A)</v>
      </c>
      <c r="H13" s="94" t="str">
        <f>TEXT(P13,"$0.00")&amp;" (A)"</f>
        <v>$30.92 (A)</v>
      </c>
      <c r="I13" s="75"/>
      <c r="J13" s="76"/>
      <c r="K13" s="75"/>
      <c r="M13">
        <v>3.04</v>
      </c>
      <c r="N13">
        <v>18.447369955460303</v>
      </c>
      <c r="O13">
        <v>23.405767082216972</v>
      </c>
      <c r="P13">
        <v>30.92333691955773</v>
      </c>
    </row>
    <row r="14" spans="1:11" ht="12.75">
      <c r="A14" s="50" t="s">
        <v>111</v>
      </c>
      <c r="B14" s="94" t="str">
        <f>+B13</f>
        <v>$3.04 (A)</v>
      </c>
      <c r="C14" s="74"/>
      <c r="D14" s="99"/>
      <c r="E14" s="74"/>
      <c r="F14" s="94" t="str">
        <f>+F13</f>
        <v>$18.45 (A)</v>
      </c>
      <c r="G14" s="94" t="str">
        <f>+G13</f>
        <v>$23.41 (A)</v>
      </c>
      <c r="H14" s="94" t="str">
        <f>+H13</f>
        <v>$30.92 (A)</v>
      </c>
      <c r="I14" s="75"/>
      <c r="J14" s="76"/>
      <c r="K14" s="75"/>
    </row>
    <row r="15" spans="1:16" ht="12.75">
      <c r="A15" s="50" t="s">
        <v>113</v>
      </c>
      <c r="B15" s="94" t="str">
        <f>TEXT(M15,"$0.00")&amp;" (A)"</f>
        <v>$11.09 (A)</v>
      </c>
      <c r="C15" s="99"/>
      <c r="D15" s="99"/>
      <c r="E15" s="99"/>
      <c r="F15" s="94" t="str">
        <f aca="true" t="shared" si="0" ref="F15:H16">TEXT(N15,"$0.00")&amp;" (A)"</f>
        <v>$23.83 (A)</v>
      </c>
      <c r="G15" s="94" t="str">
        <f t="shared" si="0"/>
        <v>$26.76 (A)</v>
      </c>
      <c r="H15" s="94" t="str">
        <f t="shared" si="0"/>
        <v>$35.99 (A)</v>
      </c>
      <c r="I15" s="76"/>
      <c r="J15" s="76"/>
      <c r="K15" s="75"/>
      <c r="M15">
        <v>11.09</v>
      </c>
      <c r="N15">
        <v>23.832295867314322</v>
      </c>
      <c r="O15">
        <v>26.764681264858588</v>
      </c>
      <c r="P15">
        <v>35.98836624258874</v>
      </c>
    </row>
    <row r="16" spans="1:16" ht="12.75">
      <c r="A16" s="49" t="s">
        <v>114</v>
      </c>
      <c r="B16" s="100"/>
      <c r="C16" s="100"/>
      <c r="D16" s="100"/>
      <c r="E16" s="100"/>
      <c r="F16" s="94" t="str">
        <f t="shared" si="0"/>
        <v>$10.66 (A)</v>
      </c>
      <c r="G16" s="94" t="str">
        <f t="shared" si="0"/>
        <v>$12.42 (A)</v>
      </c>
      <c r="H16" s="94" t="str">
        <f t="shared" si="0"/>
        <v>$15.99 (A)</v>
      </c>
      <c r="I16" s="67"/>
      <c r="J16" s="67"/>
      <c r="K16" s="67"/>
      <c r="N16">
        <v>10.6632196274337</v>
      </c>
      <c r="O16">
        <v>12.42265086596026</v>
      </c>
      <c r="P16">
        <v>15.99482944115055</v>
      </c>
    </row>
    <row r="17" spans="1:11" ht="12.75">
      <c r="A17" s="50"/>
      <c r="B17" s="99"/>
      <c r="C17" s="99"/>
      <c r="D17" s="99"/>
      <c r="E17" s="99"/>
      <c r="F17" s="99"/>
      <c r="G17" s="99"/>
      <c r="H17" s="99"/>
      <c r="I17" s="76"/>
      <c r="J17" s="76"/>
      <c r="K17" s="76"/>
    </row>
    <row r="18" spans="1:11" ht="12.75">
      <c r="A18" s="73" t="s">
        <v>115</v>
      </c>
      <c r="B18" s="78"/>
      <c r="C18" s="78"/>
      <c r="D18" s="101"/>
      <c r="E18" s="78"/>
      <c r="F18" s="78"/>
      <c r="G18" s="101"/>
      <c r="H18" s="78"/>
      <c r="I18" s="79"/>
      <c r="J18" s="77"/>
      <c r="K18" s="77"/>
    </row>
    <row r="19" spans="1:11" ht="12.75">
      <c r="A19" s="50" t="s">
        <v>78</v>
      </c>
      <c r="B19" s="99"/>
      <c r="C19" s="99"/>
      <c r="D19" s="102"/>
      <c r="E19" s="99"/>
      <c r="F19" s="99"/>
      <c r="G19" s="99"/>
      <c r="H19" s="99"/>
      <c r="I19" s="76"/>
      <c r="J19" s="76"/>
      <c r="K19" s="76"/>
    </row>
    <row r="20" spans="1:16" ht="12.75">
      <c r="A20" s="95" t="s">
        <v>141</v>
      </c>
      <c r="B20" s="100"/>
      <c r="C20" s="100"/>
      <c r="D20" s="100"/>
      <c r="E20" s="100"/>
      <c r="F20" s="94" t="str">
        <f>TEXT(N20,"$0.00")&amp;" (A)"</f>
        <v>$23.83 (A)</v>
      </c>
      <c r="G20" s="94" t="str">
        <f aca="true" t="shared" si="1" ref="G20:H22">TEXT(O20,"$0.00")&amp;" (A)"</f>
        <v>$26.76 (A)</v>
      </c>
      <c r="H20" s="94" t="str">
        <f t="shared" si="1"/>
        <v>$35.99 (A)</v>
      </c>
      <c r="I20" s="67"/>
      <c r="J20" s="67"/>
      <c r="K20" s="67"/>
      <c r="N20">
        <v>23.832295867314322</v>
      </c>
      <c r="O20">
        <v>26.764681264858588</v>
      </c>
      <c r="P20">
        <v>35.98836624258874</v>
      </c>
    </row>
    <row r="21" spans="1:16" ht="12.75">
      <c r="A21" s="95" t="s">
        <v>116</v>
      </c>
      <c r="B21" s="99"/>
      <c r="C21" s="99"/>
      <c r="D21" s="99"/>
      <c r="E21" s="99"/>
      <c r="F21" s="94" t="str">
        <f>TEXT(N21,"$0.00")&amp;" (A)"</f>
        <v>$1.17 (A)</v>
      </c>
      <c r="G21" s="94" t="str">
        <f t="shared" si="1"/>
        <v>$1.28 (A)</v>
      </c>
      <c r="H21" s="94" t="str">
        <f t="shared" si="1"/>
        <v>$1.60 (A)</v>
      </c>
      <c r="I21" s="76"/>
      <c r="J21" s="76"/>
      <c r="K21" s="76"/>
      <c r="N21">
        <v>1.17</v>
      </c>
      <c r="O21">
        <v>1.28</v>
      </c>
      <c r="P21">
        <v>1.6</v>
      </c>
    </row>
    <row r="22" spans="1:16" ht="12.75">
      <c r="A22" s="95" t="s">
        <v>143</v>
      </c>
      <c r="B22" s="87"/>
      <c r="C22" s="87"/>
      <c r="D22" s="100"/>
      <c r="E22" s="87"/>
      <c r="F22" s="94" t="str">
        <f>TEXT(N22,"$0.00")&amp;" (A)"</f>
        <v>$35.19 (A)</v>
      </c>
      <c r="G22" s="94" t="str">
        <f t="shared" si="1"/>
        <v>$39.45 (A)</v>
      </c>
      <c r="H22" s="94" t="str">
        <f t="shared" si="1"/>
        <v>$46.92 (A)</v>
      </c>
      <c r="I22" s="88"/>
      <c r="J22" s="67"/>
      <c r="K22" s="67"/>
      <c r="N22">
        <v>35.19</v>
      </c>
      <c r="O22">
        <v>39.45</v>
      </c>
      <c r="P22">
        <v>46.92</v>
      </c>
    </row>
    <row r="23" spans="1:11" ht="12.75">
      <c r="A23" s="51"/>
      <c r="B23" s="99"/>
      <c r="C23" s="99"/>
      <c r="D23" s="99"/>
      <c r="E23" s="99"/>
      <c r="F23" s="99"/>
      <c r="G23" s="99"/>
      <c r="H23" s="99"/>
      <c r="I23" s="76"/>
      <c r="J23" s="76"/>
      <c r="K23" s="76"/>
    </row>
    <row r="24" spans="1:11" ht="12.75">
      <c r="A24" s="49"/>
      <c r="B24" s="101"/>
      <c r="C24" s="101"/>
      <c r="D24" s="101"/>
      <c r="E24" s="101"/>
      <c r="F24" s="101"/>
      <c r="G24" s="101"/>
      <c r="H24" s="101"/>
      <c r="I24" s="77"/>
      <c r="J24" s="77"/>
      <c r="K24" s="77"/>
    </row>
    <row r="25" spans="1:11" ht="12.75">
      <c r="A25" s="50"/>
      <c r="B25" s="99"/>
      <c r="C25" s="99"/>
      <c r="D25" s="99"/>
      <c r="E25" s="99"/>
      <c r="F25" s="99"/>
      <c r="G25" s="99"/>
      <c r="H25" s="99"/>
      <c r="I25" s="76"/>
      <c r="J25" s="76"/>
      <c r="K25" s="76"/>
    </row>
    <row r="26" spans="1:11" ht="12.75">
      <c r="A26" s="4"/>
      <c r="B26" s="12"/>
      <c r="C26" s="12"/>
      <c r="D26" s="12"/>
      <c r="E26" s="12"/>
      <c r="F26" s="12"/>
      <c r="G26" s="12"/>
      <c r="H26" s="12"/>
      <c r="I26" s="5"/>
      <c r="J26" s="2"/>
      <c r="K26" s="3"/>
    </row>
    <row r="27" spans="1:11" ht="12.75">
      <c r="A27" s="4" t="s">
        <v>79</v>
      </c>
      <c r="B27" s="12" t="s">
        <v>36</v>
      </c>
      <c r="C27" s="12"/>
      <c r="D27" s="12"/>
      <c r="E27" s="12"/>
      <c r="F27" s="12"/>
      <c r="G27" s="12"/>
      <c r="H27" s="12"/>
      <c r="I27" s="5"/>
      <c r="J27" s="5"/>
      <c r="K27" s="6"/>
    </row>
    <row r="28" spans="1:11" ht="12.75">
      <c r="A28" s="4"/>
      <c r="B28" s="25" t="s">
        <v>165</v>
      </c>
      <c r="C28" s="12"/>
      <c r="D28" s="12"/>
      <c r="E28" s="12"/>
      <c r="F28" s="12"/>
      <c r="G28" s="12"/>
      <c r="H28" s="12"/>
      <c r="I28" s="5"/>
      <c r="J28" s="5"/>
      <c r="K28" s="6"/>
    </row>
    <row r="29" spans="1:11" ht="12.75">
      <c r="A29" s="4" t="s">
        <v>80</v>
      </c>
      <c r="B29" s="27" t="s">
        <v>117</v>
      </c>
      <c r="C29" s="12"/>
      <c r="D29" s="12"/>
      <c r="E29" s="12"/>
      <c r="F29" s="12"/>
      <c r="G29" s="12"/>
      <c r="H29" s="12"/>
      <c r="I29" s="5"/>
      <c r="J29" s="5"/>
      <c r="K29" s="6"/>
    </row>
    <row r="30" spans="1:11" ht="12.75">
      <c r="A30" s="4"/>
      <c r="B30" s="27" t="s">
        <v>81</v>
      </c>
      <c r="C30" s="12"/>
      <c r="D30" s="12"/>
      <c r="E30" s="12"/>
      <c r="F30" s="12"/>
      <c r="G30" s="12"/>
      <c r="H30" s="12"/>
      <c r="I30" s="5"/>
      <c r="J30" s="5"/>
      <c r="K30" s="6"/>
    </row>
    <row r="31" spans="1:11" ht="12.75">
      <c r="A31" s="35" t="s">
        <v>82</v>
      </c>
      <c r="B31" s="103" t="s">
        <v>83</v>
      </c>
      <c r="C31" s="90"/>
      <c r="D31" s="90"/>
      <c r="E31" s="90"/>
      <c r="F31" s="90"/>
      <c r="G31" s="90"/>
      <c r="H31" s="90"/>
      <c r="I31" s="22"/>
      <c r="J31" s="22"/>
      <c r="K31" s="6"/>
    </row>
    <row r="32" spans="1:11" ht="12.75">
      <c r="A32" s="29" t="s">
        <v>57</v>
      </c>
      <c r="B32" s="25" t="s">
        <v>84</v>
      </c>
      <c r="C32" s="12"/>
      <c r="D32" s="12"/>
      <c r="E32" s="12"/>
      <c r="F32" s="12"/>
      <c r="G32" s="12"/>
      <c r="H32" s="12"/>
      <c r="I32" s="5"/>
      <c r="J32" s="5"/>
      <c r="K32" s="6"/>
    </row>
    <row r="33" spans="1:11" ht="12.75">
      <c r="A33" s="34"/>
      <c r="B33" s="25" t="s">
        <v>85</v>
      </c>
      <c r="C33" s="12"/>
      <c r="D33" s="12"/>
      <c r="E33" s="12"/>
      <c r="F33" s="12"/>
      <c r="G33" s="12"/>
      <c r="H33" s="12"/>
      <c r="I33" s="5"/>
      <c r="J33" s="5"/>
      <c r="K33" s="6"/>
    </row>
    <row r="34" spans="1:11" ht="12.75">
      <c r="A34" s="29"/>
      <c r="B34" s="25" t="s">
        <v>86</v>
      </c>
      <c r="C34" s="12"/>
      <c r="D34" s="12"/>
      <c r="E34" s="12"/>
      <c r="F34" s="12"/>
      <c r="G34" s="12"/>
      <c r="H34" s="12"/>
      <c r="I34" s="5"/>
      <c r="J34" s="5"/>
      <c r="K34" s="6"/>
    </row>
    <row r="35" spans="1:11" ht="12.75">
      <c r="A35" s="29" t="s">
        <v>59</v>
      </c>
      <c r="B35" s="25" t="s">
        <v>30</v>
      </c>
      <c r="C35" s="12"/>
      <c r="D35" s="12"/>
      <c r="E35" s="12"/>
      <c r="F35" s="12"/>
      <c r="G35" s="12"/>
      <c r="H35" s="12"/>
      <c r="I35" s="5"/>
      <c r="J35" s="5"/>
      <c r="K35" s="6"/>
    </row>
    <row r="36" spans="1:11" ht="12.75">
      <c r="A36" s="29"/>
      <c r="B36" s="25" t="s">
        <v>87</v>
      </c>
      <c r="C36" s="12"/>
      <c r="D36" s="12"/>
      <c r="E36" s="12"/>
      <c r="F36" s="12"/>
      <c r="G36" s="12"/>
      <c r="H36" s="12"/>
      <c r="I36" s="5"/>
      <c r="J36" s="8"/>
      <c r="K36" s="6"/>
    </row>
    <row r="37" spans="1:11" ht="12.75">
      <c r="A37" s="29"/>
      <c r="B37" s="104"/>
      <c r="C37" s="105"/>
      <c r="D37" s="353" t="s">
        <v>66</v>
      </c>
      <c r="E37" s="354"/>
      <c r="F37" s="12"/>
      <c r="G37" s="104"/>
      <c r="H37" s="105"/>
      <c r="I37" s="349" t="s">
        <v>66</v>
      </c>
      <c r="J37" s="350"/>
      <c r="K37" s="70"/>
    </row>
    <row r="38" spans="1:11" ht="12.75">
      <c r="A38" s="29"/>
      <c r="B38" s="351" t="s">
        <v>39</v>
      </c>
      <c r="C38" s="352"/>
      <c r="D38" s="351" t="s">
        <v>88</v>
      </c>
      <c r="E38" s="352"/>
      <c r="F38" s="12"/>
      <c r="G38" s="351" t="s">
        <v>39</v>
      </c>
      <c r="H38" s="352"/>
      <c r="I38" s="347" t="s">
        <v>88</v>
      </c>
      <c r="J38" s="348"/>
      <c r="K38" s="70"/>
    </row>
    <row r="39" spans="1:14" ht="12.75">
      <c r="A39" s="29"/>
      <c r="B39" s="54" t="s">
        <v>23</v>
      </c>
      <c r="C39" s="31"/>
      <c r="D39" s="343" t="str">
        <f>TEXT(N39,"0.00")&amp;" (A)"</f>
        <v>3.02 (A)</v>
      </c>
      <c r="E39" s="344"/>
      <c r="F39" s="12"/>
      <c r="G39" s="54" t="s">
        <v>72</v>
      </c>
      <c r="H39" s="31"/>
      <c r="I39" s="66" t="s">
        <v>91</v>
      </c>
      <c r="J39" s="15"/>
      <c r="K39" s="70"/>
      <c r="M39">
        <v>2.83</v>
      </c>
      <c r="N39">
        <f>+M39*(N7+1)</f>
        <v>3.0176290000000003</v>
      </c>
    </row>
    <row r="40" spans="1:11" ht="12.75">
      <c r="A40" s="29"/>
      <c r="B40" s="54" t="s">
        <v>69</v>
      </c>
      <c r="C40" s="31"/>
      <c r="D40" s="355" t="s">
        <v>91</v>
      </c>
      <c r="E40" s="356"/>
      <c r="F40" s="12"/>
      <c r="G40" s="54"/>
      <c r="H40" s="31"/>
      <c r="I40" s="30"/>
      <c r="J40" s="15"/>
      <c r="K40" s="70"/>
    </row>
    <row r="41" spans="1:11" ht="12.75">
      <c r="A41" s="4"/>
      <c r="B41" s="54" t="s">
        <v>89</v>
      </c>
      <c r="C41" s="31"/>
      <c r="D41" s="355" t="s">
        <v>91</v>
      </c>
      <c r="E41" s="356"/>
      <c r="F41" s="12"/>
      <c r="G41" s="54"/>
      <c r="H41" s="31"/>
      <c r="I41" s="30"/>
      <c r="J41" s="15"/>
      <c r="K41" s="70"/>
    </row>
    <row r="42" spans="1:11" ht="12.75">
      <c r="A42" s="4"/>
      <c r="B42" s="54" t="s">
        <v>71</v>
      </c>
      <c r="C42" s="15"/>
      <c r="D42" s="357" t="s">
        <v>91</v>
      </c>
      <c r="E42" s="358"/>
      <c r="F42" s="5"/>
      <c r="G42" s="54"/>
      <c r="H42" s="15"/>
      <c r="I42" s="30"/>
      <c r="J42" s="15"/>
      <c r="K42" s="70"/>
    </row>
    <row r="43" spans="1:11" ht="12.75">
      <c r="A43" s="4"/>
      <c r="B43" s="5"/>
      <c r="C43" s="5"/>
      <c r="D43" s="22"/>
      <c r="E43" s="22"/>
      <c r="F43" s="22"/>
      <c r="G43" s="22"/>
      <c r="H43" s="5"/>
      <c r="I43" s="5"/>
      <c r="J43" s="5"/>
      <c r="K43" s="6"/>
    </row>
    <row r="44" spans="1:11" ht="12.75">
      <c r="A44" s="4" t="s">
        <v>63</v>
      </c>
      <c r="B44" s="24" t="s">
        <v>75</v>
      </c>
      <c r="C44" s="5"/>
      <c r="D44" s="5"/>
      <c r="E44" s="5"/>
      <c r="F44" s="5"/>
      <c r="G44" s="5"/>
      <c r="H44" s="5"/>
      <c r="I44" s="5"/>
      <c r="J44" s="5"/>
      <c r="K44" s="6"/>
    </row>
    <row r="45" spans="1:11" ht="12.75">
      <c r="A45" s="4"/>
      <c r="B45" s="46" t="str">
        <f>+'Item 100, page 22'!B33</f>
        <v>$5.92 (A) per can/unit.  Service will be rendered on the normal scheduled pickup day for the</v>
      </c>
      <c r="C45" s="5"/>
      <c r="D45" s="5"/>
      <c r="E45" s="5"/>
      <c r="F45" s="5"/>
      <c r="G45" s="5"/>
      <c r="H45" s="5"/>
      <c r="I45" s="5"/>
      <c r="J45" s="5"/>
      <c r="K45" s="6"/>
    </row>
    <row r="46" spans="1:11" ht="12.75">
      <c r="A46" s="4"/>
      <c r="B46" s="24" t="s">
        <v>76</v>
      </c>
      <c r="C46" s="5"/>
      <c r="D46" s="5"/>
      <c r="E46" s="5"/>
      <c r="F46" s="5"/>
      <c r="G46" s="5"/>
      <c r="H46" s="5"/>
      <c r="I46" s="5"/>
      <c r="J46" s="5"/>
      <c r="K46" s="6"/>
    </row>
    <row r="47" spans="1:11" ht="12.75">
      <c r="A47" s="4"/>
      <c r="B47" s="24" t="s">
        <v>77</v>
      </c>
      <c r="C47" s="5"/>
      <c r="D47" s="5"/>
      <c r="E47" s="5"/>
      <c r="F47" s="5"/>
      <c r="G47" s="5"/>
      <c r="H47" s="5"/>
      <c r="I47" s="5"/>
      <c r="J47" s="5"/>
      <c r="K47" s="6"/>
    </row>
    <row r="48" spans="1:11" ht="12.75">
      <c r="A48" s="4"/>
      <c r="B48" s="24"/>
      <c r="C48" s="5"/>
      <c r="D48" s="5"/>
      <c r="E48" s="5"/>
      <c r="F48" s="5"/>
      <c r="G48" s="5"/>
      <c r="H48" s="5"/>
      <c r="I48" s="5"/>
      <c r="J48" s="5"/>
      <c r="K48" s="6"/>
    </row>
    <row r="49" spans="1:11" ht="12.75">
      <c r="A49" s="207" t="s">
        <v>151</v>
      </c>
      <c r="B49" s="24"/>
      <c r="C49" s="5"/>
      <c r="D49" s="5"/>
      <c r="E49" s="5"/>
      <c r="F49" s="5"/>
      <c r="G49" s="5"/>
      <c r="H49" s="5"/>
      <c r="I49" s="5"/>
      <c r="J49" s="5"/>
      <c r="K49" s="6"/>
    </row>
    <row r="50" spans="1:11" ht="12.75">
      <c r="A50" s="207"/>
      <c r="B50" s="46" t="s">
        <v>350</v>
      </c>
      <c r="C50" s="5"/>
      <c r="D50" s="5"/>
      <c r="E50" s="209"/>
      <c r="F50" s="5"/>
      <c r="G50" s="5"/>
      <c r="H50" s="5"/>
      <c r="I50" s="5"/>
      <c r="J50" s="5"/>
      <c r="K50" s="6"/>
    </row>
    <row r="51" spans="1:11" ht="12.75">
      <c r="A51" s="4"/>
      <c r="B51" s="46" t="s">
        <v>351</v>
      </c>
      <c r="C51" s="5"/>
      <c r="D51" s="5"/>
      <c r="E51" s="5"/>
      <c r="F51" s="5"/>
      <c r="G51" s="5"/>
      <c r="H51" s="5"/>
      <c r="I51" s="5"/>
      <c r="J51" s="71" t="s">
        <v>35</v>
      </c>
      <c r="K51" s="6"/>
    </row>
    <row r="52" spans="1:11" ht="12.75">
      <c r="A52" s="7"/>
      <c r="B52" s="8"/>
      <c r="C52" s="8"/>
      <c r="D52" s="8"/>
      <c r="E52" s="8"/>
      <c r="F52" s="8"/>
      <c r="G52" s="8"/>
      <c r="H52" s="8"/>
      <c r="I52" s="8"/>
      <c r="J52" s="8"/>
      <c r="K52" s="6"/>
    </row>
    <row r="53" spans="1:11" ht="12.75">
      <c r="A53" s="4" t="s">
        <v>8</v>
      </c>
      <c r="B53" s="92" t="str">
        <f>+'Item 100, page 22d'!B52</f>
        <v>Sarah Martinez-Russell</v>
      </c>
      <c r="C53" s="5"/>
      <c r="D53" s="5"/>
      <c r="E53" s="5"/>
      <c r="F53" s="5"/>
      <c r="G53" s="5"/>
      <c r="H53" s="5"/>
      <c r="I53" s="5"/>
      <c r="J53" s="5"/>
      <c r="K53" s="3"/>
    </row>
    <row r="54" spans="1:11" ht="12.75">
      <c r="A54" s="4"/>
      <c r="B54" s="5"/>
      <c r="C54" s="5"/>
      <c r="D54" s="5"/>
      <c r="E54" s="5"/>
      <c r="F54" s="5"/>
      <c r="G54" s="5"/>
      <c r="H54" s="5"/>
      <c r="I54" s="5"/>
      <c r="J54" s="5"/>
      <c r="K54" s="6"/>
    </row>
    <row r="55" spans="1:11" ht="12.75">
      <c r="A55" s="7" t="s">
        <v>25</v>
      </c>
      <c r="B55" s="306">
        <f>+'Item 100, page 22d'!B54:C54</f>
        <v>43601</v>
      </c>
      <c r="C55" s="306"/>
      <c r="D55" s="8"/>
      <c r="E55" s="8"/>
      <c r="F55" s="8"/>
      <c r="G55" s="8"/>
      <c r="H55" s="8"/>
      <c r="I55" s="93" t="s">
        <v>26</v>
      </c>
      <c r="J55" s="306">
        <f>+'Item 100, page 22d'!I54</f>
        <v>43647</v>
      </c>
      <c r="K55" s="307"/>
    </row>
    <row r="56" spans="1:11" ht="12.75">
      <c r="A56" s="336" t="s">
        <v>1</v>
      </c>
      <c r="B56" s="337"/>
      <c r="C56" s="337"/>
      <c r="D56" s="337"/>
      <c r="E56" s="337"/>
      <c r="F56" s="337"/>
      <c r="G56" s="337"/>
      <c r="H56" s="337"/>
      <c r="I56" s="337"/>
      <c r="J56" s="337"/>
      <c r="K56" s="6"/>
    </row>
    <row r="57" spans="1:11" ht="12.75">
      <c r="A57" s="4"/>
      <c r="B57" s="5"/>
      <c r="C57" s="5"/>
      <c r="D57" s="5"/>
      <c r="E57" s="5"/>
      <c r="F57" s="5"/>
      <c r="G57" s="5"/>
      <c r="H57" s="5"/>
      <c r="I57" s="5"/>
      <c r="J57" s="5"/>
      <c r="K57" s="6"/>
    </row>
    <row r="58" spans="1:13" ht="12.75">
      <c r="A58" s="4" t="s">
        <v>7</v>
      </c>
      <c r="B58" s="5"/>
      <c r="C58" s="5"/>
      <c r="D58" s="5"/>
      <c r="E58" s="5"/>
      <c r="F58" s="5"/>
      <c r="G58" s="5"/>
      <c r="H58" s="5"/>
      <c r="I58" s="5"/>
      <c r="J58" s="5"/>
      <c r="K58" s="6"/>
      <c r="M58" t="s">
        <v>40</v>
      </c>
    </row>
    <row r="59" spans="1:11" ht="12.75">
      <c r="A59" s="7"/>
      <c r="B59" s="8"/>
      <c r="C59" s="8"/>
      <c r="D59" s="8"/>
      <c r="E59" s="8"/>
      <c r="F59" s="8"/>
      <c r="G59" s="8"/>
      <c r="H59" s="8"/>
      <c r="I59" s="8"/>
      <c r="J59" s="8"/>
      <c r="K59" s="9"/>
    </row>
  </sheetData>
  <sheetProtection/>
  <mergeCells count="15">
    <mergeCell ref="H2:J2"/>
    <mergeCell ref="A7:I7"/>
    <mergeCell ref="D37:E37"/>
    <mergeCell ref="I37:J37"/>
    <mergeCell ref="B38:C38"/>
    <mergeCell ref="D38:E38"/>
    <mergeCell ref="G38:H38"/>
    <mergeCell ref="I38:J38"/>
    <mergeCell ref="A56:J56"/>
    <mergeCell ref="D39:E39"/>
    <mergeCell ref="D40:E40"/>
    <mergeCell ref="D41:E41"/>
    <mergeCell ref="D42:E42"/>
    <mergeCell ref="B55:C55"/>
    <mergeCell ref="J55:K55"/>
  </mergeCells>
  <printOptions horizontalCentered="1" verticalCentered="1"/>
  <pageMargins left="0.25" right="0.25" top="0" bottom="0.5" header="0.5" footer="0.5"/>
  <pageSetup fitToHeight="1" fitToWidth="1" horizontalDpi="600" verticalDpi="600" orientation="portrait" scale="90" r:id="rId1"/>
</worksheet>
</file>

<file path=xl/worksheets/sheet17.xml><?xml version="1.0" encoding="utf-8"?>
<worksheet xmlns="http://schemas.openxmlformats.org/spreadsheetml/2006/main" xmlns:r="http://schemas.openxmlformats.org/officeDocument/2006/relationships">
  <dimension ref="A1:O57"/>
  <sheetViews>
    <sheetView zoomScalePageLayoutView="0" workbookViewId="0" topLeftCell="A1">
      <selection activeCell="M7" sqref="M7:N7"/>
    </sheetView>
  </sheetViews>
  <sheetFormatPr defaultColWidth="9.140625" defaultRowHeight="12.75"/>
  <cols>
    <col min="1" max="1" width="10.28125" style="142" customWidth="1"/>
    <col min="2" max="7" width="9.140625" style="142" customWidth="1"/>
    <col min="8" max="8" width="9.7109375" style="142" customWidth="1"/>
    <col min="9" max="16384" width="9.140625" style="142" customWidth="1"/>
  </cols>
  <sheetData>
    <row r="1" spans="1:10" ht="12.75">
      <c r="A1" s="139"/>
      <c r="B1" s="140"/>
      <c r="C1" s="140"/>
      <c r="D1" s="140"/>
      <c r="E1" s="140"/>
      <c r="F1" s="140"/>
      <c r="G1" s="140"/>
      <c r="H1" s="140"/>
      <c r="I1" s="140"/>
      <c r="J1" s="141"/>
    </row>
    <row r="2" spans="1:10" ht="12.75">
      <c r="A2" s="4" t="s">
        <v>4</v>
      </c>
      <c r="B2" s="36">
        <v>8</v>
      </c>
      <c r="C2" s="5"/>
      <c r="D2" s="5"/>
      <c r="E2" s="5"/>
      <c r="F2" s="5"/>
      <c r="G2" s="5"/>
      <c r="H2" s="342" t="s">
        <v>374</v>
      </c>
      <c r="I2" s="299"/>
      <c r="J2" s="300"/>
    </row>
    <row r="3" spans="1:10" ht="12.75">
      <c r="A3" s="143"/>
      <c r="B3" s="145"/>
      <c r="C3" s="145"/>
      <c r="D3" s="145"/>
      <c r="E3" s="145"/>
      <c r="F3" s="145"/>
      <c r="G3" s="145"/>
      <c r="H3" s="145"/>
      <c r="I3" s="145"/>
      <c r="J3" s="148"/>
    </row>
    <row r="4" spans="1:10" ht="12.75">
      <c r="A4" s="143" t="s">
        <v>5</v>
      </c>
      <c r="B4" s="145"/>
      <c r="C4" s="145"/>
      <c r="D4" s="145" t="str">
        <f>+'Item 90'!D4</f>
        <v>Rabanco LTD (C)</v>
      </c>
      <c r="E4" s="145"/>
      <c r="F4" s="145"/>
      <c r="G4" s="145"/>
      <c r="H4" s="145"/>
      <c r="I4" s="145"/>
      <c r="J4" s="148"/>
    </row>
    <row r="5" spans="1:10" ht="12.75">
      <c r="A5" s="149" t="s">
        <v>6</v>
      </c>
      <c r="B5" s="144"/>
      <c r="C5" s="144"/>
      <c r="D5" s="144" t="str">
        <f>+'Item 90'!D5</f>
        <v>Tri-County Disposal. Rabanco Recycling, Republic Services (C)</v>
      </c>
      <c r="E5" s="144"/>
      <c r="F5" s="144"/>
      <c r="G5" s="144"/>
      <c r="H5" s="144"/>
      <c r="I5" s="144"/>
      <c r="J5" s="147"/>
    </row>
    <row r="6" spans="1:10" ht="12.75">
      <c r="A6" s="143"/>
      <c r="B6" s="145"/>
      <c r="C6" s="145"/>
      <c r="D6" s="145"/>
      <c r="E6" s="145"/>
      <c r="F6" s="145"/>
      <c r="G6" s="145"/>
      <c r="H6" s="145"/>
      <c r="I6" s="145"/>
      <c r="J6" s="148"/>
    </row>
    <row r="7" spans="1:14" ht="12.75">
      <c r="A7" s="315" t="s">
        <v>358</v>
      </c>
      <c r="B7" s="316"/>
      <c r="C7" s="316"/>
      <c r="D7" s="316"/>
      <c r="E7" s="316"/>
      <c r="F7" s="316"/>
      <c r="G7" s="316"/>
      <c r="H7" s="316"/>
      <c r="I7" s="316"/>
      <c r="J7" s="317"/>
      <c r="M7" s="142" t="s">
        <v>253</v>
      </c>
      <c r="N7" s="174">
        <f>+'Item 52'!M6</f>
        <v>0.0663</v>
      </c>
    </row>
    <row r="8" spans="1:10" ht="12.75">
      <c r="A8" s="143"/>
      <c r="B8" s="145"/>
      <c r="C8" s="145"/>
      <c r="D8" s="145"/>
      <c r="E8" s="145"/>
      <c r="F8" s="145"/>
      <c r="G8" s="145"/>
      <c r="H8" s="145"/>
      <c r="I8" s="145"/>
      <c r="J8" s="148"/>
    </row>
    <row r="9" spans="1:10" ht="12.75">
      <c r="A9" s="143" t="s">
        <v>359</v>
      </c>
      <c r="B9" s="145"/>
      <c r="C9" s="145"/>
      <c r="D9" s="145"/>
      <c r="E9" s="145"/>
      <c r="F9" s="145"/>
      <c r="G9" s="145"/>
      <c r="H9" s="145"/>
      <c r="I9" s="145"/>
      <c r="J9" s="148"/>
    </row>
    <row r="10" spans="1:10" ht="12.75">
      <c r="A10" s="143"/>
      <c r="B10" s="145"/>
      <c r="C10" s="145"/>
      <c r="D10" s="145"/>
      <c r="E10" s="145"/>
      <c r="F10" s="145"/>
      <c r="G10" s="145"/>
      <c r="H10" s="145"/>
      <c r="I10" s="145"/>
      <c r="J10" s="148"/>
    </row>
    <row r="11" spans="1:10" ht="12.75">
      <c r="A11" s="143" t="s">
        <v>360</v>
      </c>
      <c r="B11" s="145"/>
      <c r="C11" s="145"/>
      <c r="D11" s="145"/>
      <c r="E11" s="145"/>
      <c r="F11" s="145"/>
      <c r="G11" s="145"/>
      <c r="H11" s="145"/>
      <c r="I11" s="145"/>
      <c r="J11" s="148"/>
    </row>
    <row r="12" spans="1:10" ht="12.75">
      <c r="A12" s="154"/>
      <c r="B12" s="155"/>
      <c r="C12" s="211"/>
      <c r="D12" s="212"/>
      <c r="E12" s="361" t="s">
        <v>361</v>
      </c>
      <c r="F12" s="362"/>
      <c r="G12" s="211"/>
      <c r="H12" s="212"/>
      <c r="I12" s="361" t="s">
        <v>362</v>
      </c>
      <c r="J12" s="362"/>
    </row>
    <row r="13" spans="1:10" ht="12.75">
      <c r="A13" s="143"/>
      <c r="B13" s="145"/>
      <c r="C13" s="332" t="s">
        <v>363</v>
      </c>
      <c r="D13" s="333"/>
      <c r="E13" s="332" t="s">
        <v>364</v>
      </c>
      <c r="F13" s="333"/>
      <c r="G13" s="332" t="s">
        <v>365</v>
      </c>
      <c r="H13" s="333"/>
      <c r="I13" s="332" t="s">
        <v>366</v>
      </c>
      <c r="J13" s="333"/>
    </row>
    <row r="14" spans="1:10" ht="12.75">
      <c r="A14" s="180"/>
      <c r="B14" s="145"/>
      <c r="C14" s="326" t="s">
        <v>367</v>
      </c>
      <c r="D14" s="327"/>
      <c r="E14" s="326" t="s">
        <v>367</v>
      </c>
      <c r="F14" s="327"/>
      <c r="G14" s="326" t="s">
        <v>368</v>
      </c>
      <c r="H14" s="327"/>
      <c r="I14" s="326" t="s">
        <v>369</v>
      </c>
      <c r="J14" s="327"/>
    </row>
    <row r="15" spans="1:10" ht="12.75">
      <c r="A15" s="200" t="s">
        <v>370</v>
      </c>
      <c r="B15" s="202"/>
      <c r="C15" s="200"/>
      <c r="D15" s="202"/>
      <c r="E15" s="200"/>
      <c r="F15" s="202"/>
      <c r="G15" s="200"/>
      <c r="H15" s="202"/>
      <c r="I15" s="200"/>
      <c r="J15" s="202"/>
    </row>
    <row r="16" spans="1:10" ht="12.75">
      <c r="A16" s="139" t="s">
        <v>371</v>
      </c>
      <c r="B16" s="141"/>
      <c r="C16" s="139"/>
      <c r="D16" s="141"/>
      <c r="E16" s="139"/>
      <c r="F16" s="141"/>
      <c r="G16" s="139"/>
      <c r="H16" s="141"/>
      <c r="I16" s="139"/>
      <c r="J16" s="141"/>
    </row>
    <row r="17" spans="1:10" ht="12.75">
      <c r="A17" s="213" t="s">
        <v>372</v>
      </c>
      <c r="B17" s="147"/>
      <c r="C17" s="149"/>
      <c r="D17" s="147"/>
      <c r="E17" s="149"/>
      <c r="F17" s="147"/>
      <c r="G17" s="149"/>
      <c r="H17" s="147"/>
      <c r="I17" s="149"/>
      <c r="J17" s="147"/>
    </row>
    <row r="18" spans="1:15" ht="12.75">
      <c r="A18" s="139" t="s">
        <v>371</v>
      </c>
      <c r="B18" s="141"/>
      <c r="C18" s="139" t="str">
        <f>TEXT(M18,"$0.00")&amp;" (A)"</f>
        <v>$13.33 (A)</v>
      </c>
      <c r="D18" s="141"/>
      <c r="E18" s="139" t="str">
        <f>+C18</f>
        <v>$13.33 (A)</v>
      </c>
      <c r="F18" s="141"/>
      <c r="G18" s="139" t="str">
        <f>+E18</f>
        <v>$13.33 (A)</v>
      </c>
      <c r="H18" s="141"/>
      <c r="I18" s="139" t="str">
        <f>TEXT(O18,"$0.00")&amp;" (A)"</f>
        <v>$1.33 (A)</v>
      </c>
      <c r="J18" s="141"/>
      <c r="L18" s="142">
        <v>12.5</v>
      </c>
      <c r="M18" s="142">
        <f>+L18*(1+$N$7)</f>
        <v>13.32875</v>
      </c>
      <c r="N18" s="142">
        <v>1.25</v>
      </c>
      <c r="O18" s="142">
        <f>+N18*(1+$N$7)</f>
        <v>1.332875</v>
      </c>
    </row>
    <row r="19" spans="1:10" ht="12.75">
      <c r="A19" s="213" t="s">
        <v>373</v>
      </c>
      <c r="B19" s="147"/>
      <c r="C19" s="149"/>
      <c r="D19" s="147"/>
      <c r="E19" s="149"/>
      <c r="F19" s="147"/>
      <c r="G19" s="149"/>
      <c r="H19" s="147"/>
      <c r="I19" s="149"/>
      <c r="J19" s="147"/>
    </row>
    <row r="20" spans="1:10" ht="12.75">
      <c r="A20" s="143"/>
      <c r="B20" s="145"/>
      <c r="C20" s="215"/>
      <c r="D20" s="145"/>
      <c r="E20" s="145"/>
      <c r="F20" s="145"/>
      <c r="G20" s="145"/>
      <c r="H20" s="145"/>
      <c r="I20" s="145"/>
      <c r="J20" s="148"/>
    </row>
    <row r="21" spans="1:10" ht="12.75">
      <c r="A21" s="143"/>
      <c r="B21" s="145"/>
      <c r="C21" s="363"/>
      <c r="D21" s="363"/>
      <c r="E21" s="363"/>
      <c r="F21" s="364"/>
      <c r="G21" s="308"/>
      <c r="H21" s="308"/>
      <c r="I21" s="145"/>
      <c r="J21" s="148"/>
    </row>
    <row r="22" spans="1:10" ht="12.75">
      <c r="A22" s="143"/>
      <c r="B22" s="145"/>
      <c r="C22" s="215"/>
      <c r="D22" s="145"/>
      <c r="E22" s="145"/>
      <c r="F22" s="145"/>
      <c r="G22" s="145"/>
      <c r="H22" s="145"/>
      <c r="I22" s="145"/>
      <c r="J22" s="148"/>
    </row>
    <row r="23" spans="1:10" ht="12.75">
      <c r="A23" s="143"/>
      <c r="B23" s="145"/>
      <c r="C23" s="215"/>
      <c r="D23" s="145"/>
      <c r="E23" s="145"/>
      <c r="F23" s="145"/>
      <c r="G23" s="145"/>
      <c r="H23" s="145"/>
      <c r="I23" s="145"/>
      <c r="J23" s="148"/>
    </row>
    <row r="24" spans="1:10" ht="12.75">
      <c r="A24" s="143"/>
      <c r="B24" s="145"/>
      <c r="C24" s="145"/>
      <c r="D24" s="145"/>
      <c r="E24" s="145"/>
      <c r="F24" s="145"/>
      <c r="G24" s="145"/>
      <c r="H24" s="145"/>
      <c r="I24" s="145"/>
      <c r="J24" s="148"/>
    </row>
    <row r="25" spans="1:10" ht="12.75">
      <c r="A25" s="143"/>
      <c r="B25" s="145"/>
      <c r="C25" s="145"/>
      <c r="D25" s="145"/>
      <c r="E25" s="145"/>
      <c r="F25" s="145"/>
      <c r="G25" s="145"/>
      <c r="H25" s="145"/>
      <c r="I25" s="145"/>
      <c r="J25" s="148"/>
    </row>
    <row r="26" spans="1:10" ht="12.75">
      <c r="A26" s="143"/>
      <c r="B26" s="145"/>
      <c r="C26" s="145"/>
      <c r="D26" s="145"/>
      <c r="E26" s="145"/>
      <c r="F26" s="145"/>
      <c r="G26" s="145"/>
      <c r="H26" s="145"/>
      <c r="I26" s="145"/>
      <c r="J26" s="148"/>
    </row>
    <row r="27" spans="1:10" ht="12.75">
      <c r="A27" s="315"/>
      <c r="B27" s="316"/>
      <c r="C27" s="316"/>
      <c r="D27" s="316"/>
      <c r="E27" s="316"/>
      <c r="F27" s="316"/>
      <c r="G27" s="316"/>
      <c r="H27" s="316"/>
      <c r="I27" s="316"/>
      <c r="J27" s="317"/>
    </row>
    <row r="28" spans="1:10" ht="12.75">
      <c r="A28" s="143"/>
      <c r="B28" s="145"/>
      <c r="C28" s="145"/>
      <c r="D28" s="145"/>
      <c r="E28" s="145"/>
      <c r="F28" s="145"/>
      <c r="G28" s="145"/>
      <c r="H28" s="145"/>
      <c r="I28" s="145"/>
      <c r="J28" s="148"/>
    </row>
    <row r="29" spans="1:10" ht="12.75">
      <c r="A29" s="143"/>
      <c r="B29" s="145"/>
      <c r="C29" s="145"/>
      <c r="D29" s="145"/>
      <c r="E29" s="145"/>
      <c r="F29" s="145"/>
      <c r="G29" s="145"/>
      <c r="H29" s="145"/>
      <c r="I29" s="145"/>
      <c r="J29" s="148"/>
    </row>
    <row r="30" spans="1:10" ht="12.75">
      <c r="A30" s="143"/>
      <c r="B30" s="145"/>
      <c r="C30" s="145"/>
      <c r="D30" s="145"/>
      <c r="E30" s="145"/>
      <c r="F30" s="145"/>
      <c r="G30" s="145"/>
      <c r="H30" s="145"/>
      <c r="I30" s="145"/>
      <c r="J30" s="148"/>
    </row>
    <row r="31" spans="1:10" ht="12.75">
      <c r="A31" s="143"/>
      <c r="B31" s="145"/>
      <c r="C31" s="145"/>
      <c r="D31" s="145"/>
      <c r="E31" s="145"/>
      <c r="F31" s="145"/>
      <c r="G31" s="145"/>
      <c r="H31" s="145"/>
      <c r="I31" s="145"/>
      <c r="J31" s="148"/>
    </row>
    <row r="32" spans="1:10" ht="12.75">
      <c r="A32" s="154"/>
      <c r="B32" s="155"/>
      <c r="C32" s="155"/>
      <c r="D32" s="155"/>
      <c r="E32" s="310"/>
      <c r="F32" s="310"/>
      <c r="G32" s="155"/>
      <c r="H32" s="155"/>
      <c r="I32" s="310"/>
      <c r="J32" s="311"/>
    </row>
    <row r="33" spans="1:10" ht="12.75">
      <c r="A33" s="143"/>
      <c r="B33" s="145"/>
      <c r="C33" s="308"/>
      <c r="D33" s="308"/>
      <c r="E33" s="308"/>
      <c r="F33" s="308"/>
      <c r="G33" s="308"/>
      <c r="H33" s="308"/>
      <c r="I33" s="308"/>
      <c r="J33" s="333"/>
    </row>
    <row r="34" spans="1:10" ht="12.75">
      <c r="A34" s="180"/>
      <c r="B34" s="145"/>
      <c r="C34" s="308"/>
      <c r="D34" s="308"/>
      <c r="E34" s="308"/>
      <c r="F34" s="308"/>
      <c r="G34" s="308"/>
      <c r="H34" s="308"/>
      <c r="I34" s="308"/>
      <c r="J34" s="333"/>
    </row>
    <row r="35" spans="1:10" ht="19.5" customHeight="1">
      <c r="A35" s="143"/>
      <c r="B35" s="145"/>
      <c r="C35" s="145"/>
      <c r="D35" s="145"/>
      <c r="E35" s="145"/>
      <c r="F35" s="145"/>
      <c r="G35" s="145"/>
      <c r="H35" s="145"/>
      <c r="I35" s="145"/>
      <c r="J35" s="148"/>
    </row>
    <row r="36" spans="1:10" ht="12.75">
      <c r="A36" s="143"/>
      <c r="B36" s="145"/>
      <c r="C36" s="145"/>
      <c r="D36" s="145"/>
      <c r="E36" s="145"/>
      <c r="F36" s="145"/>
      <c r="G36" s="145"/>
      <c r="H36" s="145"/>
      <c r="I36" s="145"/>
      <c r="J36" s="148"/>
    </row>
    <row r="37" spans="1:10" ht="12.75">
      <c r="A37" s="214"/>
      <c r="B37" s="145"/>
      <c r="C37" s="145"/>
      <c r="D37" s="145"/>
      <c r="E37" s="145"/>
      <c r="F37" s="145"/>
      <c r="G37" s="145"/>
      <c r="H37" s="145"/>
      <c r="I37" s="145"/>
      <c r="J37" s="148"/>
    </row>
    <row r="38" spans="1:10" ht="12.75">
      <c r="A38" s="143"/>
      <c r="B38" s="145"/>
      <c r="C38" s="145"/>
      <c r="D38" s="145"/>
      <c r="E38" s="145"/>
      <c r="F38" s="145"/>
      <c r="G38" s="145"/>
      <c r="H38" s="145"/>
      <c r="I38" s="145"/>
      <c r="J38" s="148"/>
    </row>
    <row r="39" spans="1:10" ht="12.75">
      <c r="A39" s="214"/>
      <c r="B39" s="145"/>
      <c r="C39" s="145"/>
      <c r="D39" s="145"/>
      <c r="E39" s="145"/>
      <c r="F39" s="145"/>
      <c r="G39" s="145"/>
      <c r="H39" s="145"/>
      <c r="I39" s="145"/>
      <c r="J39" s="148"/>
    </row>
    <row r="40" spans="1:10" ht="12.75">
      <c r="A40" s="143"/>
      <c r="B40" s="145"/>
      <c r="C40" s="145"/>
      <c r="D40" s="145"/>
      <c r="E40" s="145"/>
      <c r="F40" s="145"/>
      <c r="G40" s="145"/>
      <c r="H40" s="145"/>
      <c r="I40" s="145"/>
      <c r="J40" s="148"/>
    </row>
    <row r="41" spans="1:10" ht="12.75">
      <c r="A41" s="143"/>
      <c r="B41" s="145"/>
      <c r="C41" s="145"/>
      <c r="D41" s="145"/>
      <c r="E41" s="145"/>
      <c r="F41" s="145"/>
      <c r="G41" s="145"/>
      <c r="H41" s="145"/>
      <c r="I41" s="145"/>
      <c r="J41" s="148"/>
    </row>
    <row r="42" spans="1:10" ht="12.75">
      <c r="A42" s="143"/>
      <c r="B42" s="145"/>
      <c r="C42" s="145"/>
      <c r="D42" s="155"/>
      <c r="E42" s="155"/>
      <c r="F42" s="155"/>
      <c r="G42" s="155"/>
      <c r="H42" s="145"/>
      <c r="I42" s="145"/>
      <c r="J42" s="148"/>
    </row>
    <row r="43" spans="1:10" ht="12.75">
      <c r="A43" s="143"/>
      <c r="B43" s="145"/>
      <c r="C43" s="145"/>
      <c r="D43" s="145"/>
      <c r="E43" s="145"/>
      <c r="F43" s="145"/>
      <c r="G43" s="145"/>
      <c r="H43" s="145"/>
      <c r="I43" s="145"/>
      <c r="J43" s="148"/>
    </row>
    <row r="44" spans="1:10" ht="12.75">
      <c r="A44" s="143"/>
      <c r="B44" s="145"/>
      <c r="C44" s="145"/>
      <c r="D44" s="145"/>
      <c r="E44" s="145"/>
      <c r="F44" s="145"/>
      <c r="G44" s="145"/>
      <c r="H44" s="145"/>
      <c r="I44" s="145"/>
      <c r="J44" s="148"/>
    </row>
    <row r="45" spans="1:10" ht="12.75">
      <c r="A45" s="143"/>
      <c r="B45" s="145"/>
      <c r="C45" s="145"/>
      <c r="D45" s="145"/>
      <c r="E45" s="145"/>
      <c r="F45" s="145"/>
      <c r="G45" s="145"/>
      <c r="H45" s="145"/>
      <c r="I45" s="145"/>
      <c r="J45" s="148"/>
    </row>
    <row r="46" spans="1:10" ht="12.75">
      <c r="A46" s="143"/>
      <c r="B46" s="145"/>
      <c r="C46" s="145"/>
      <c r="D46" s="145"/>
      <c r="E46" s="145"/>
      <c r="F46" s="145"/>
      <c r="G46" s="145"/>
      <c r="H46" s="145"/>
      <c r="I46" s="145"/>
      <c r="J46" s="148"/>
    </row>
    <row r="47" spans="1:10" ht="12.75">
      <c r="A47" s="143"/>
      <c r="B47" s="145"/>
      <c r="C47" s="145"/>
      <c r="D47" s="145"/>
      <c r="E47" s="145"/>
      <c r="F47" s="145"/>
      <c r="G47" s="145"/>
      <c r="H47" s="145"/>
      <c r="I47" s="145"/>
      <c r="J47" s="148"/>
    </row>
    <row r="48" spans="1:10" ht="12.75">
      <c r="A48" s="143"/>
      <c r="B48" s="145"/>
      <c r="C48" s="145"/>
      <c r="D48" s="145"/>
      <c r="E48" s="145"/>
      <c r="F48" s="145"/>
      <c r="G48" s="145"/>
      <c r="H48" s="145"/>
      <c r="I48" s="145"/>
      <c r="J48" s="148"/>
    </row>
    <row r="49" spans="1:10" ht="12.75">
      <c r="A49" s="149"/>
      <c r="B49" s="144"/>
      <c r="C49" s="144"/>
      <c r="D49" s="144"/>
      <c r="E49" s="144"/>
      <c r="F49" s="144"/>
      <c r="G49" s="144"/>
      <c r="H49" s="144"/>
      <c r="I49" s="144"/>
      <c r="J49" s="147"/>
    </row>
    <row r="50" spans="1:10" ht="12.75">
      <c r="A50" s="143" t="s">
        <v>8</v>
      </c>
      <c r="B50" s="145" t="s">
        <v>224</v>
      </c>
      <c r="C50" s="145"/>
      <c r="D50" s="145"/>
      <c r="E50" s="145"/>
      <c r="F50" s="145"/>
      <c r="G50" s="145"/>
      <c r="H50" s="145"/>
      <c r="I50" s="145"/>
      <c r="J50" s="148"/>
    </row>
    <row r="51" spans="1:10" ht="12.75">
      <c r="A51" s="143"/>
      <c r="B51" s="145"/>
      <c r="C51" s="145"/>
      <c r="D51" s="145"/>
      <c r="E51" s="145"/>
      <c r="F51" s="145"/>
      <c r="G51" s="145"/>
      <c r="H51" s="145"/>
      <c r="I51" s="145"/>
      <c r="J51" s="148"/>
    </row>
    <row r="52" spans="1:10" ht="12.75">
      <c r="A52" s="149" t="s">
        <v>25</v>
      </c>
      <c r="B52" s="163">
        <v>43601</v>
      </c>
      <c r="C52" s="144"/>
      <c r="D52" s="144"/>
      <c r="E52" s="144"/>
      <c r="F52" s="144"/>
      <c r="G52" s="144"/>
      <c r="H52" s="144" t="s">
        <v>26</v>
      </c>
      <c r="I52" s="144"/>
      <c r="J52" s="175">
        <v>43647</v>
      </c>
    </row>
    <row r="53" spans="1:10" ht="12.75">
      <c r="A53" s="312" t="s">
        <v>1</v>
      </c>
      <c r="B53" s="313"/>
      <c r="C53" s="313"/>
      <c r="D53" s="313"/>
      <c r="E53" s="313"/>
      <c r="F53" s="313"/>
      <c r="G53" s="313"/>
      <c r="H53" s="313"/>
      <c r="I53" s="313"/>
      <c r="J53" s="314"/>
    </row>
    <row r="54" spans="1:10" ht="12.75">
      <c r="A54" s="149"/>
      <c r="B54" s="144"/>
      <c r="C54" s="144"/>
      <c r="D54" s="144"/>
      <c r="E54" s="144"/>
      <c r="F54" s="144"/>
      <c r="G54" s="144"/>
      <c r="H54" s="144"/>
      <c r="I54" s="144"/>
      <c r="J54" s="147"/>
    </row>
    <row r="55" spans="1:10" ht="12.75">
      <c r="A55" s="143"/>
      <c r="B55" s="145"/>
      <c r="C55" s="145"/>
      <c r="D55" s="145"/>
      <c r="E55" s="145"/>
      <c r="F55" s="145"/>
      <c r="G55" s="145"/>
      <c r="H55" s="145"/>
      <c r="I55" s="145"/>
      <c r="J55" s="148"/>
    </row>
    <row r="56" spans="1:10" ht="12.75">
      <c r="A56" s="143" t="s">
        <v>7</v>
      </c>
      <c r="B56" s="145"/>
      <c r="C56" s="145"/>
      <c r="D56" s="145"/>
      <c r="E56" s="145"/>
      <c r="F56" s="145"/>
      <c r="G56" s="145"/>
      <c r="H56" s="145"/>
      <c r="I56" s="145"/>
      <c r="J56" s="148"/>
    </row>
    <row r="57" spans="1:10" ht="12.75">
      <c r="A57" s="149"/>
      <c r="B57" s="144"/>
      <c r="C57" s="144"/>
      <c r="D57" s="144"/>
      <c r="E57" s="144"/>
      <c r="F57" s="144"/>
      <c r="G57" s="144"/>
      <c r="H57" s="144"/>
      <c r="I57" s="144"/>
      <c r="J57" s="147"/>
    </row>
  </sheetData>
  <sheetProtection/>
  <mergeCells count="26">
    <mergeCell ref="A7:J7"/>
    <mergeCell ref="G13:H13"/>
    <mergeCell ref="I13:J13"/>
    <mergeCell ref="C14:D14"/>
    <mergeCell ref="E14:F14"/>
    <mergeCell ref="G14:H14"/>
    <mergeCell ref="I14:J14"/>
    <mergeCell ref="A53:J53"/>
    <mergeCell ref="H2:J2"/>
    <mergeCell ref="E12:F12"/>
    <mergeCell ref="I12:J12"/>
    <mergeCell ref="C13:D13"/>
    <mergeCell ref="E13:F13"/>
    <mergeCell ref="C21:E21"/>
    <mergeCell ref="F21:H21"/>
    <mergeCell ref="A27:J27"/>
    <mergeCell ref="E32:F32"/>
    <mergeCell ref="C34:D34"/>
    <mergeCell ref="E34:F34"/>
    <mergeCell ref="G34:H34"/>
    <mergeCell ref="I34:J34"/>
    <mergeCell ref="I32:J32"/>
    <mergeCell ref="C33:D33"/>
    <mergeCell ref="E33:F33"/>
    <mergeCell ref="G33:H33"/>
    <mergeCell ref="I33:J33"/>
  </mergeCells>
  <printOptions horizontalCentered="1" verticalCentered="1"/>
  <pageMargins left="0.5" right="0.5" top="0.5" bottom="0.5"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Q58"/>
  <sheetViews>
    <sheetView zoomScalePageLayoutView="0" workbookViewId="0" topLeftCell="A43">
      <selection activeCell="M7" sqref="M7:N7"/>
    </sheetView>
  </sheetViews>
  <sheetFormatPr defaultColWidth="9.140625" defaultRowHeight="12.75"/>
  <cols>
    <col min="1" max="1" width="9.7109375" style="142" customWidth="1"/>
    <col min="2" max="16384" width="9.140625" style="142" customWidth="1"/>
  </cols>
  <sheetData>
    <row r="1" spans="1:10" ht="12.75">
      <c r="A1" s="139"/>
      <c r="B1" s="140"/>
      <c r="C1" s="140"/>
      <c r="D1" s="140"/>
      <c r="E1" s="140"/>
      <c r="F1" s="140"/>
      <c r="G1" s="140"/>
      <c r="H1" s="140"/>
      <c r="I1" s="140"/>
      <c r="J1" s="141"/>
    </row>
    <row r="2" spans="1:10" ht="12.75">
      <c r="A2" s="4" t="s">
        <v>4</v>
      </c>
      <c r="B2" s="36">
        <v>8</v>
      </c>
      <c r="C2" s="5"/>
      <c r="D2" s="5"/>
      <c r="E2" s="5"/>
      <c r="F2" s="5"/>
      <c r="G2" s="5"/>
      <c r="H2" s="342" t="s">
        <v>389</v>
      </c>
      <c r="I2" s="299"/>
      <c r="J2" s="300"/>
    </row>
    <row r="3" spans="1:10" ht="12.75">
      <c r="A3" s="143"/>
      <c r="B3" s="145"/>
      <c r="C3" s="145"/>
      <c r="D3" s="145"/>
      <c r="E3" s="145"/>
      <c r="F3" s="145"/>
      <c r="G3" s="145"/>
      <c r="H3" s="145"/>
      <c r="I3" s="145"/>
      <c r="J3" s="148"/>
    </row>
    <row r="4" spans="1:10" ht="12.75">
      <c r="A4" s="143" t="s">
        <v>5</v>
      </c>
      <c r="B4" s="145"/>
      <c r="C4" s="145"/>
      <c r="D4" s="145" t="str">
        <f>+'Item 150, page 27'!D4</f>
        <v>Rabanco LTD (C)</v>
      </c>
      <c r="E4" s="145"/>
      <c r="F4" s="145"/>
      <c r="G4" s="145"/>
      <c r="H4" s="145"/>
      <c r="I4" s="145"/>
      <c r="J4" s="148"/>
    </row>
    <row r="5" spans="1:10" ht="12.75">
      <c r="A5" s="149" t="s">
        <v>6</v>
      </c>
      <c r="B5" s="144"/>
      <c r="C5" s="144"/>
      <c r="D5" s="144" t="str">
        <f>+'Item 150, page 27'!D5</f>
        <v>Tri-County Disposal. Rabanco Recycling, Republic Services (C)</v>
      </c>
      <c r="E5" s="144"/>
      <c r="F5" s="144"/>
      <c r="G5" s="144"/>
      <c r="H5" s="144"/>
      <c r="I5" s="144"/>
      <c r="J5" s="147"/>
    </row>
    <row r="6" spans="1:10" ht="12.75">
      <c r="A6" s="143"/>
      <c r="B6" s="145"/>
      <c r="C6" s="145"/>
      <c r="D6" s="145"/>
      <c r="E6" s="145"/>
      <c r="F6" s="145"/>
      <c r="G6" s="145"/>
      <c r="H6" s="145"/>
      <c r="I6" s="145"/>
      <c r="J6" s="148"/>
    </row>
    <row r="7" spans="1:14" ht="12.75">
      <c r="A7" s="315" t="s">
        <v>375</v>
      </c>
      <c r="B7" s="316"/>
      <c r="C7" s="316"/>
      <c r="D7" s="316"/>
      <c r="E7" s="316"/>
      <c r="F7" s="316"/>
      <c r="G7" s="316"/>
      <c r="H7" s="316"/>
      <c r="I7" s="316"/>
      <c r="J7" s="317"/>
      <c r="M7" s="142" t="s">
        <v>253</v>
      </c>
      <c r="N7" s="174">
        <f>+'Item 52'!M6</f>
        <v>0.0663</v>
      </c>
    </row>
    <row r="8" spans="1:10" ht="12.75">
      <c r="A8" s="143"/>
      <c r="B8" s="145"/>
      <c r="C8" s="145"/>
      <c r="D8" s="145"/>
      <c r="E8" s="145"/>
      <c r="F8" s="145"/>
      <c r="G8" s="145"/>
      <c r="H8" s="145"/>
      <c r="I8" s="145"/>
      <c r="J8" s="148"/>
    </row>
    <row r="9" spans="1:10" ht="12.75">
      <c r="A9" s="143"/>
      <c r="B9" s="145"/>
      <c r="C9" s="145"/>
      <c r="D9" s="145"/>
      <c r="E9" s="145"/>
      <c r="F9" s="145"/>
      <c r="G9" s="145"/>
      <c r="H9" s="145"/>
      <c r="I9" s="145"/>
      <c r="J9" s="148"/>
    </row>
    <row r="10" spans="1:10" ht="12.75">
      <c r="A10" s="143"/>
      <c r="B10" s="145"/>
      <c r="C10" s="145"/>
      <c r="D10" s="145"/>
      <c r="E10" s="145"/>
      <c r="F10" s="145"/>
      <c r="G10" s="145"/>
      <c r="H10" s="145"/>
      <c r="I10" s="145"/>
      <c r="J10" s="148"/>
    </row>
    <row r="11" spans="1:10" ht="12.75">
      <c r="A11" s="143"/>
      <c r="B11" s="152"/>
      <c r="C11" s="145"/>
      <c r="D11" s="145"/>
      <c r="E11" s="145"/>
      <c r="F11" s="145"/>
      <c r="G11" s="145"/>
      <c r="H11" s="145"/>
      <c r="I11" s="145"/>
      <c r="J11" s="148"/>
    </row>
    <row r="12" spans="1:10" ht="12.75">
      <c r="A12" s="143"/>
      <c r="B12" s="145"/>
      <c r="C12" s="145"/>
      <c r="D12" s="145"/>
      <c r="E12" s="145"/>
      <c r="F12" s="145"/>
      <c r="G12" s="145"/>
      <c r="H12" s="145"/>
      <c r="I12" s="145"/>
      <c r="J12" s="148"/>
    </row>
    <row r="13" spans="1:10" ht="12.75">
      <c r="A13" s="143"/>
      <c r="B13" s="153"/>
      <c r="C13" s="146"/>
      <c r="D13" s="145"/>
      <c r="E13" s="153"/>
      <c r="F13" s="146"/>
      <c r="G13" s="145"/>
      <c r="H13" s="153"/>
      <c r="I13" s="146"/>
      <c r="J13" s="148"/>
    </row>
    <row r="14" spans="1:10" ht="12.75">
      <c r="A14" s="143"/>
      <c r="B14" s="153"/>
      <c r="C14" s="146"/>
      <c r="D14" s="145"/>
      <c r="E14" s="153"/>
      <c r="F14" s="146"/>
      <c r="G14" s="145"/>
      <c r="H14" s="153"/>
      <c r="I14" s="146"/>
      <c r="J14" s="148"/>
    </row>
    <row r="15" spans="1:10" ht="12.75">
      <c r="A15" s="143"/>
      <c r="B15" s="145"/>
      <c r="C15" s="145"/>
      <c r="D15" s="145"/>
      <c r="E15" s="145"/>
      <c r="F15" s="145"/>
      <c r="G15" s="145"/>
      <c r="H15" s="145"/>
      <c r="I15" s="145"/>
      <c r="J15" s="148"/>
    </row>
    <row r="16" spans="1:10" ht="12.75">
      <c r="A16" s="143"/>
      <c r="B16" s="145"/>
      <c r="C16" s="145"/>
      <c r="D16" s="145"/>
      <c r="E16" s="145"/>
      <c r="F16" s="145"/>
      <c r="G16" s="145"/>
      <c r="H16" s="145"/>
      <c r="I16" s="145"/>
      <c r="J16" s="148"/>
    </row>
    <row r="17" spans="1:10" ht="12.75">
      <c r="A17" s="143"/>
      <c r="B17" s="145"/>
      <c r="C17" s="145"/>
      <c r="D17" s="145"/>
      <c r="E17" s="145"/>
      <c r="F17" s="145"/>
      <c r="G17" s="145"/>
      <c r="H17" s="145"/>
      <c r="I17" s="145"/>
      <c r="J17" s="148"/>
    </row>
    <row r="18" spans="1:10" ht="12.75">
      <c r="A18" s="154"/>
      <c r="B18" s="155"/>
      <c r="C18" s="155"/>
      <c r="D18" s="155"/>
      <c r="E18" s="155"/>
      <c r="F18" s="155"/>
      <c r="G18" s="155"/>
      <c r="H18" s="155"/>
      <c r="I18" s="155"/>
      <c r="J18" s="156"/>
    </row>
    <row r="19" spans="1:10" ht="12.75">
      <c r="A19" s="143"/>
      <c r="B19" s="145"/>
      <c r="C19" s="145"/>
      <c r="D19" s="145"/>
      <c r="E19" s="145"/>
      <c r="F19" s="145"/>
      <c r="G19" s="145"/>
      <c r="H19" s="145"/>
      <c r="I19" s="145"/>
      <c r="J19" s="148"/>
    </row>
    <row r="20" spans="1:10" ht="12.75">
      <c r="A20" s="143"/>
      <c r="B20" s="145"/>
      <c r="C20" s="145"/>
      <c r="D20" s="145"/>
      <c r="E20" s="145"/>
      <c r="F20" s="145"/>
      <c r="G20" s="145"/>
      <c r="H20" s="145"/>
      <c r="I20" s="145"/>
      <c r="J20" s="148"/>
    </row>
    <row r="21" spans="1:10" ht="12.75">
      <c r="A21" s="143"/>
      <c r="B21" s="145"/>
      <c r="C21" s="145"/>
      <c r="D21" s="145"/>
      <c r="E21" s="145"/>
      <c r="F21" s="145"/>
      <c r="G21" s="145"/>
      <c r="H21" s="145"/>
      <c r="I21" s="145"/>
      <c r="J21" s="148"/>
    </row>
    <row r="22" spans="1:10" ht="12.75">
      <c r="A22" s="143"/>
      <c r="B22" s="145"/>
      <c r="C22" s="145"/>
      <c r="D22" s="145"/>
      <c r="E22" s="145"/>
      <c r="F22" s="145"/>
      <c r="G22" s="145"/>
      <c r="H22" s="145"/>
      <c r="I22" s="145"/>
      <c r="J22" s="148"/>
    </row>
    <row r="23" spans="1:10" ht="12.75">
      <c r="A23" s="143"/>
      <c r="B23" s="145"/>
      <c r="C23" s="145"/>
      <c r="D23" s="145"/>
      <c r="E23" s="145"/>
      <c r="F23" s="145"/>
      <c r="G23" s="145"/>
      <c r="H23" s="145"/>
      <c r="I23" s="145"/>
      <c r="J23" s="148"/>
    </row>
    <row r="24" spans="1:10" ht="12.75">
      <c r="A24" s="143"/>
      <c r="B24" s="145"/>
      <c r="C24" s="145"/>
      <c r="D24" s="145"/>
      <c r="E24" s="145"/>
      <c r="F24" s="145"/>
      <c r="G24" s="145"/>
      <c r="H24" s="145"/>
      <c r="I24" s="145"/>
      <c r="J24" s="148"/>
    </row>
    <row r="25" spans="1:10" ht="12.75">
      <c r="A25" s="143"/>
      <c r="B25" s="145"/>
      <c r="C25" s="145"/>
      <c r="D25" s="145"/>
      <c r="E25" s="145"/>
      <c r="F25" s="145"/>
      <c r="G25" s="145"/>
      <c r="H25" s="145"/>
      <c r="I25" s="145"/>
      <c r="J25" s="148"/>
    </row>
    <row r="26" spans="1:10" ht="12.75">
      <c r="A26" s="143"/>
      <c r="B26" s="145"/>
      <c r="C26" s="145"/>
      <c r="D26" s="145"/>
      <c r="E26" s="145"/>
      <c r="F26" s="145"/>
      <c r="G26" s="145"/>
      <c r="H26" s="145"/>
      <c r="I26" s="145"/>
      <c r="J26" s="148"/>
    </row>
    <row r="27" spans="1:10" ht="12.75">
      <c r="A27" s="143" t="s">
        <v>376</v>
      </c>
      <c r="B27" s="145"/>
      <c r="C27" s="145"/>
      <c r="D27" s="145"/>
      <c r="E27" s="145"/>
      <c r="F27" s="145"/>
      <c r="G27" s="145"/>
      <c r="H27" s="145"/>
      <c r="I27" s="145"/>
      <c r="J27" s="148"/>
    </row>
    <row r="28" spans="1:10" ht="12.75">
      <c r="A28" s="143"/>
      <c r="B28" s="145"/>
      <c r="C28" s="145"/>
      <c r="D28" s="145"/>
      <c r="E28" s="318" t="s">
        <v>377</v>
      </c>
      <c r="F28" s="319"/>
      <c r="G28" s="319"/>
      <c r="H28" s="319"/>
      <c r="I28" s="319"/>
      <c r="J28" s="320"/>
    </row>
    <row r="29" spans="1:10" ht="12.75">
      <c r="A29" s="139"/>
      <c r="B29" s="140"/>
      <c r="C29" s="140"/>
      <c r="D29" s="141"/>
      <c r="E29" s="139"/>
      <c r="F29" s="141"/>
      <c r="G29" s="321" t="s">
        <v>378</v>
      </c>
      <c r="H29" s="322"/>
      <c r="I29" s="321" t="s">
        <v>379</v>
      </c>
      <c r="J29" s="322"/>
    </row>
    <row r="30" spans="1:10" ht="12.75">
      <c r="A30" s="149" t="s">
        <v>380</v>
      </c>
      <c r="B30" s="144"/>
      <c r="C30" s="144"/>
      <c r="D30" s="147"/>
      <c r="E30" s="326" t="s">
        <v>381</v>
      </c>
      <c r="F30" s="327"/>
      <c r="G30" s="326" t="s">
        <v>382</v>
      </c>
      <c r="H30" s="327"/>
      <c r="I30" s="326" t="s">
        <v>383</v>
      </c>
      <c r="J30" s="327"/>
    </row>
    <row r="31" spans="1:17" ht="12.75">
      <c r="A31" s="216" t="s">
        <v>384</v>
      </c>
      <c r="B31" s="217"/>
      <c r="C31" s="217"/>
      <c r="D31" s="212"/>
      <c r="E31" s="211"/>
      <c r="F31" s="212"/>
      <c r="G31" s="211"/>
      <c r="H31" s="212"/>
      <c r="I31" s="211"/>
      <c r="J31" s="212"/>
      <c r="L31" s="142">
        <v>65</v>
      </c>
      <c r="M31" s="142">
        <f>+L31*(1+$N$7)</f>
        <v>69.3095</v>
      </c>
      <c r="N31" s="142">
        <v>25</v>
      </c>
      <c r="O31" s="142">
        <f>+N31*(1+$N$7)</f>
        <v>26.6575</v>
      </c>
      <c r="P31" s="142">
        <v>65</v>
      </c>
      <c r="Q31" s="142">
        <f>+P31*(1+$N$7)</f>
        <v>69.3095</v>
      </c>
    </row>
    <row r="32" spans="1:17" ht="12.75">
      <c r="A32" s="218" t="s">
        <v>385</v>
      </c>
      <c r="B32" s="145"/>
      <c r="C32" s="145"/>
      <c r="D32" s="148"/>
      <c r="E32" s="143" t="str">
        <f>TEXT(M31,"$0.00")&amp;" (A)"</f>
        <v>$69.31 (A)</v>
      </c>
      <c r="F32" s="148"/>
      <c r="G32" s="143" t="str">
        <f>TEXT(O31,"$0.00")&amp;" (A)"</f>
        <v>$26.66 (A)</v>
      </c>
      <c r="H32" s="148"/>
      <c r="I32" s="143" t="str">
        <f>TEXT(Q31,"$0.00")&amp;" (A)"</f>
        <v>$69.31 (A)</v>
      </c>
      <c r="J32" s="148"/>
      <c r="L32" s="142">
        <v>65</v>
      </c>
      <c r="M32" s="142">
        <f aca="true" t="shared" si="0" ref="M32:O33">+L32*(1+$N$7)</f>
        <v>69.3095</v>
      </c>
      <c r="N32" s="142">
        <v>25</v>
      </c>
      <c r="O32" s="142">
        <f t="shared" si="0"/>
        <v>26.6575</v>
      </c>
      <c r="P32" s="142">
        <v>65</v>
      </c>
      <c r="Q32" s="142">
        <f>+P32*(1+$N$7)</f>
        <v>69.3095</v>
      </c>
    </row>
    <row r="33" spans="1:17" ht="12.75">
      <c r="A33" s="219" t="s">
        <v>386</v>
      </c>
      <c r="B33" s="145"/>
      <c r="C33" s="145"/>
      <c r="D33" s="148"/>
      <c r="E33" s="143" t="str">
        <f>TEXT(M32,"$0.00")&amp;" (A)"</f>
        <v>$69.31 (A)</v>
      </c>
      <c r="F33" s="148"/>
      <c r="G33" s="143" t="str">
        <f>TEXT(O32,"$0.00")&amp;" (A)"</f>
        <v>$26.66 (A)</v>
      </c>
      <c r="H33" s="148"/>
      <c r="I33" s="143" t="str">
        <f>TEXT(Q32,"$0.00")&amp;" (A)"</f>
        <v>$69.31 (A)</v>
      </c>
      <c r="J33" s="148"/>
      <c r="L33" s="142">
        <v>78</v>
      </c>
      <c r="M33" s="142">
        <f t="shared" si="0"/>
        <v>83.1714</v>
      </c>
      <c r="N33" s="142">
        <v>25</v>
      </c>
      <c r="O33" s="142">
        <f t="shared" si="0"/>
        <v>26.6575</v>
      </c>
      <c r="P33" s="142">
        <v>78</v>
      </c>
      <c r="Q33" s="142">
        <f>+P33*(1+$N$7)</f>
        <v>83.1714</v>
      </c>
    </row>
    <row r="34" spans="1:10" ht="12.75">
      <c r="A34" s="220" t="s">
        <v>387</v>
      </c>
      <c r="B34" s="144"/>
      <c r="C34" s="144"/>
      <c r="D34" s="147"/>
      <c r="E34" s="149" t="str">
        <f>TEXT(M33,"$0.00")&amp;" (A)"</f>
        <v>$83.17 (A)</v>
      </c>
      <c r="F34" s="147"/>
      <c r="G34" s="149" t="str">
        <f>TEXT(O33,"$0.00")&amp;" (A)"</f>
        <v>$26.66 (A)</v>
      </c>
      <c r="H34" s="147"/>
      <c r="I34" s="149" t="str">
        <f>TEXT(Q33,"$0.00")&amp;" (A)"</f>
        <v>$83.17 (A)</v>
      </c>
      <c r="J34" s="147"/>
    </row>
    <row r="35" spans="1:10" ht="12.75">
      <c r="A35" s="221" t="s">
        <v>388</v>
      </c>
      <c r="B35" s="217"/>
      <c r="C35" s="217"/>
      <c r="D35" s="212"/>
      <c r="E35" s="143"/>
      <c r="F35" s="141"/>
      <c r="G35" s="143"/>
      <c r="H35" s="141"/>
      <c r="I35" s="143"/>
      <c r="J35" s="141"/>
    </row>
    <row r="36" spans="1:10" ht="12.75">
      <c r="A36" s="218" t="s">
        <v>385</v>
      </c>
      <c r="B36" s="145"/>
      <c r="C36" s="145"/>
      <c r="D36" s="148"/>
      <c r="E36" s="143"/>
      <c r="F36" s="148"/>
      <c r="G36" s="143"/>
      <c r="H36" s="148"/>
      <c r="I36" s="143"/>
      <c r="J36" s="148"/>
    </row>
    <row r="37" spans="1:17" ht="12.75">
      <c r="A37" s="219" t="s">
        <v>386</v>
      </c>
      <c r="B37" s="145"/>
      <c r="C37" s="145"/>
      <c r="D37" s="148"/>
      <c r="E37" s="143" t="str">
        <f>TEXT(M37,"$0.00")&amp;" (A)"</f>
        <v>$90.64 (A)</v>
      </c>
      <c r="F37" s="148"/>
      <c r="G37" s="143" t="str">
        <f>TEXT(O37,"$0.00")&amp;" (A)"</f>
        <v>$26.66 (A)</v>
      </c>
      <c r="H37" s="148"/>
      <c r="I37" s="143" t="str">
        <f>TEXT(Q37,"$0.00")&amp;" (A)"</f>
        <v>$90.64 (A)</v>
      </c>
      <c r="J37" s="148"/>
      <c r="L37" s="142">
        <v>85</v>
      </c>
      <c r="M37" s="142">
        <f>+L37*(1+$N$7)</f>
        <v>90.63550000000001</v>
      </c>
      <c r="N37" s="142">
        <v>25</v>
      </c>
      <c r="O37" s="142">
        <f>+N37*(1+$N$7)</f>
        <v>26.6575</v>
      </c>
      <c r="P37" s="142">
        <v>85</v>
      </c>
      <c r="Q37" s="142">
        <f>+P37*(1+$N$7)</f>
        <v>90.63550000000001</v>
      </c>
    </row>
    <row r="38" spans="1:17" ht="12.75">
      <c r="A38" s="220" t="s">
        <v>387</v>
      </c>
      <c r="B38" s="144"/>
      <c r="C38" s="144"/>
      <c r="D38" s="147"/>
      <c r="E38" s="149" t="str">
        <f>TEXT(M38,"$0.00")&amp;" (A)"</f>
        <v>$90.64 (A)</v>
      </c>
      <c r="F38" s="147"/>
      <c r="G38" s="149" t="str">
        <f>TEXT(O38,"$0.00")&amp;" (A)"</f>
        <v>$26.66 (A)</v>
      </c>
      <c r="H38" s="147"/>
      <c r="I38" s="149" t="str">
        <f>TEXT(Q38,"$0.00")&amp;" (A)"</f>
        <v>$90.64 (A)</v>
      </c>
      <c r="J38" s="147"/>
      <c r="L38" s="142">
        <v>85</v>
      </c>
      <c r="M38" s="142">
        <f>+L38*(1+$N$7)</f>
        <v>90.63550000000001</v>
      </c>
      <c r="N38" s="142">
        <v>25</v>
      </c>
      <c r="O38" s="142">
        <f>+N38*(1+$N$7)</f>
        <v>26.6575</v>
      </c>
      <c r="P38" s="142">
        <v>85</v>
      </c>
      <c r="Q38" s="142">
        <f>+P38*(1+$N$7)</f>
        <v>90.63550000000001</v>
      </c>
    </row>
    <row r="39" spans="1:10" ht="12.75">
      <c r="A39" s="143"/>
      <c r="B39" s="145"/>
      <c r="C39" s="145"/>
      <c r="D39" s="145"/>
      <c r="E39" s="145"/>
      <c r="F39" s="145"/>
      <c r="G39" s="145"/>
      <c r="H39" s="145"/>
      <c r="I39" s="145"/>
      <c r="J39" s="148"/>
    </row>
    <row r="40" spans="1:10" ht="12.75">
      <c r="A40" s="143"/>
      <c r="B40" s="145"/>
      <c r="C40" s="145"/>
      <c r="D40" s="145"/>
      <c r="E40" s="145"/>
      <c r="F40" s="145"/>
      <c r="G40" s="145"/>
      <c r="H40" s="145"/>
      <c r="I40" s="145"/>
      <c r="J40" s="148"/>
    </row>
    <row r="41" spans="1:10" ht="12.75">
      <c r="A41" s="143"/>
      <c r="B41" s="145"/>
      <c r="C41" s="145"/>
      <c r="D41" s="145"/>
      <c r="E41" s="145"/>
      <c r="F41" s="145"/>
      <c r="G41" s="145"/>
      <c r="H41" s="145"/>
      <c r="I41" s="145"/>
      <c r="J41" s="148"/>
    </row>
    <row r="42" spans="1:10" ht="12.75">
      <c r="A42" s="143"/>
      <c r="B42" s="145"/>
      <c r="C42" s="145"/>
      <c r="D42" s="145"/>
      <c r="E42" s="145"/>
      <c r="F42" s="145"/>
      <c r="G42" s="145"/>
      <c r="H42" s="145"/>
      <c r="I42" s="145"/>
      <c r="J42" s="148"/>
    </row>
    <row r="43" spans="1:10" ht="12.75">
      <c r="A43" s="143"/>
      <c r="B43" s="145"/>
      <c r="C43" s="145"/>
      <c r="D43" s="155"/>
      <c r="E43" s="155"/>
      <c r="F43" s="155"/>
      <c r="G43" s="155"/>
      <c r="H43" s="145"/>
      <c r="I43" s="145"/>
      <c r="J43" s="148"/>
    </row>
    <row r="44" spans="1:10" ht="12.75">
      <c r="A44" s="143"/>
      <c r="B44" s="145"/>
      <c r="C44" s="145"/>
      <c r="D44" s="145"/>
      <c r="E44" s="145"/>
      <c r="F44" s="145"/>
      <c r="G44" s="145"/>
      <c r="H44" s="145"/>
      <c r="I44" s="145"/>
      <c r="J44" s="148"/>
    </row>
    <row r="45" spans="1:10" ht="12.75">
      <c r="A45" s="143"/>
      <c r="B45" s="145"/>
      <c r="C45" s="145"/>
      <c r="D45" s="145"/>
      <c r="E45" s="145"/>
      <c r="F45" s="145"/>
      <c r="G45" s="145"/>
      <c r="H45" s="145"/>
      <c r="I45" s="145"/>
      <c r="J45" s="148"/>
    </row>
    <row r="46" spans="1:10" ht="12.75">
      <c r="A46" s="143"/>
      <c r="B46" s="145"/>
      <c r="C46" s="145"/>
      <c r="D46" s="145"/>
      <c r="E46" s="145"/>
      <c r="F46" s="145"/>
      <c r="G46" s="145"/>
      <c r="H46" s="145"/>
      <c r="I46" s="145"/>
      <c r="J46" s="148"/>
    </row>
    <row r="47" spans="1:10" ht="12.75">
      <c r="A47" s="143"/>
      <c r="B47" s="145"/>
      <c r="C47" s="145"/>
      <c r="D47" s="145"/>
      <c r="E47" s="145"/>
      <c r="F47" s="145"/>
      <c r="G47" s="145"/>
      <c r="H47" s="145"/>
      <c r="I47" s="145"/>
      <c r="J47" s="148"/>
    </row>
    <row r="48" spans="1:10" ht="12.75">
      <c r="A48" s="143"/>
      <c r="B48" s="145"/>
      <c r="C48" s="145"/>
      <c r="D48" s="145"/>
      <c r="E48" s="145"/>
      <c r="F48" s="145"/>
      <c r="G48" s="145"/>
      <c r="H48" s="145"/>
      <c r="I48" s="145"/>
      <c r="J48" s="148"/>
    </row>
    <row r="49" spans="1:10" ht="12.75">
      <c r="A49" s="143"/>
      <c r="B49" s="145"/>
      <c r="C49" s="145"/>
      <c r="D49" s="145"/>
      <c r="E49" s="145"/>
      <c r="F49" s="145"/>
      <c r="G49" s="145"/>
      <c r="H49" s="145"/>
      <c r="I49" s="145"/>
      <c r="J49" s="148"/>
    </row>
    <row r="50" spans="1:10" ht="12.75">
      <c r="A50" s="143"/>
      <c r="B50" s="145"/>
      <c r="C50" s="145"/>
      <c r="D50" s="145"/>
      <c r="E50" s="145"/>
      <c r="F50" s="145"/>
      <c r="G50" s="145"/>
      <c r="H50" s="145"/>
      <c r="I50" s="145"/>
      <c r="J50" s="148"/>
    </row>
    <row r="51" spans="1:10" ht="12.75">
      <c r="A51" s="149"/>
      <c r="B51" s="144"/>
      <c r="C51" s="144"/>
      <c r="D51" s="144"/>
      <c r="E51" s="144"/>
      <c r="F51" s="144"/>
      <c r="G51" s="144"/>
      <c r="H51" s="144"/>
      <c r="I51" s="144"/>
      <c r="J51" s="147"/>
    </row>
    <row r="52" spans="1:10" ht="12.75">
      <c r="A52" s="143" t="s">
        <v>8</v>
      </c>
      <c r="B52" s="145" t="str">
        <f>+'Item 150, page 27'!B50</f>
        <v>Sarah Martinez-Russell</v>
      </c>
      <c r="C52" s="145"/>
      <c r="D52" s="145"/>
      <c r="E52" s="145"/>
      <c r="F52" s="145"/>
      <c r="G52" s="145"/>
      <c r="H52" s="145"/>
      <c r="I52" s="145"/>
      <c r="J52" s="148"/>
    </row>
    <row r="53" spans="1:10" ht="12.75">
      <c r="A53" s="143"/>
      <c r="B53" s="145"/>
      <c r="C53" s="145"/>
      <c r="D53" s="145"/>
      <c r="E53" s="145"/>
      <c r="F53" s="145"/>
      <c r="G53" s="145"/>
      <c r="H53" s="145"/>
      <c r="I53" s="145"/>
      <c r="J53" s="148"/>
    </row>
    <row r="54" spans="1:10" ht="12.75">
      <c r="A54" s="149" t="s">
        <v>25</v>
      </c>
      <c r="B54" s="163">
        <f>+'Item 150, page 27'!B52</f>
        <v>43601</v>
      </c>
      <c r="C54" s="144"/>
      <c r="D54" s="144"/>
      <c r="E54" s="144"/>
      <c r="F54" s="144"/>
      <c r="G54" s="144"/>
      <c r="H54" s="144" t="s">
        <v>26</v>
      </c>
      <c r="I54" s="144"/>
      <c r="J54" s="175">
        <f>+'Item 150, page 27'!J52</f>
        <v>43647</v>
      </c>
    </row>
    <row r="55" spans="1:10" ht="12.75">
      <c r="A55" s="312" t="s">
        <v>1</v>
      </c>
      <c r="B55" s="313"/>
      <c r="C55" s="313"/>
      <c r="D55" s="313"/>
      <c r="E55" s="313"/>
      <c r="F55" s="313"/>
      <c r="G55" s="313"/>
      <c r="H55" s="313"/>
      <c r="I55" s="313"/>
      <c r="J55" s="314"/>
    </row>
    <row r="56" spans="1:10" ht="12.75">
      <c r="A56" s="143"/>
      <c r="B56" s="145"/>
      <c r="C56" s="145"/>
      <c r="D56" s="145"/>
      <c r="E56" s="145"/>
      <c r="F56" s="145"/>
      <c r="G56" s="145"/>
      <c r="H56" s="145"/>
      <c r="I56" s="145"/>
      <c r="J56" s="148"/>
    </row>
    <row r="57" spans="1:10" ht="12.75">
      <c r="A57" s="143" t="s">
        <v>7</v>
      </c>
      <c r="B57" s="145"/>
      <c r="C57" s="145"/>
      <c r="D57" s="145"/>
      <c r="E57" s="145"/>
      <c r="F57" s="145"/>
      <c r="G57" s="145"/>
      <c r="H57" s="145"/>
      <c r="I57" s="145"/>
      <c r="J57" s="148"/>
    </row>
    <row r="58" spans="1:10" ht="12.75">
      <c r="A58" s="149"/>
      <c r="B58" s="144"/>
      <c r="C58" s="144"/>
      <c r="D58" s="144"/>
      <c r="E58" s="144"/>
      <c r="F58" s="144"/>
      <c r="G58" s="144"/>
      <c r="H58" s="144"/>
      <c r="I58" s="144"/>
      <c r="J58" s="147"/>
    </row>
  </sheetData>
  <sheetProtection/>
  <mergeCells count="9">
    <mergeCell ref="A55:J55"/>
    <mergeCell ref="H2:J2"/>
    <mergeCell ref="A7:J7"/>
    <mergeCell ref="E28:J28"/>
    <mergeCell ref="G29:H29"/>
    <mergeCell ref="I29:J29"/>
    <mergeCell ref="E30:F30"/>
    <mergeCell ref="G30:H30"/>
    <mergeCell ref="I30:J30"/>
  </mergeCells>
  <printOptions horizontalCentered="1" verticalCentered="1"/>
  <pageMargins left="0.5" right="0.5" top="0.5" bottom="0.5" header="0.5" footer="0.5"/>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N58"/>
  <sheetViews>
    <sheetView zoomScalePageLayoutView="0" workbookViewId="0" topLeftCell="A1">
      <selection activeCell="A55" sqref="A55:J55"/>
    </sheetView>
  </sheetViews>
  <sheetFormatPr defaultColWidth="9.140625" defaultRowHeight="12.75"/>
  <cols>
    <col min="1" max="1" width="10.7109375" style="142" customWidth="1"/>
    <col min="2" max="16384" width="9.140625" style="142" customWidth="1"/>
  </cols>
  <sheetData>
    <row r="1" spans="1:10" ht="12.75">
      <c r="A1" s="139"/>
      <c r="B1" s="140"/>
      <c r="C1" s="140"/>
      <c r="D1" s="140"/>
      <c r="E1" s="140"/>
      <c r="F1" s="140"/>
      <c r="G1" s="140"/>
      <c r="H1" s="140"/>
      <c r="I1" s="140"/>
      <c r="J1" s="141"/>
    </row>
    <row r="2" spans="1:10" ht="12.75">
      <c r="A2" s="4" t="s">
        <v>4</v>
      </c>
      <c r="B2" s="36">
        <v>8</v>
      </c>
      <c r="C2" s="5"/>
      <c r="D2" s="5"/>
      <c r="E2" s="5"/>
      <c r="F2" s="5"/>
      <c r="G2" s="5"/>
      <c r="H2" s="342" t="s">
        <v>404</v>
      </c>
      <c r="I2" s="299"/>
      <c r="J2" s="300"/>
    </row>
    <row r="3" spans="1:10" ht="12.75">
      <c r="A3" s="143"/>
      <c r="B3" s="145"/>
      <c r="C3" s="145"/>
      <c r="D3" s="145"/>
      <c r="E3" s="145"/>
      <c r="F3" s="145"/>
      <c r="G3" s="145"/>
      <c r="H3" s="145"/>
      <c r="I3" s="145"/>
      <c r="J3" s="148"/>
    </row>
    <row r="4" spans="1:10" ht="12.75">
      <c r="A4" s="143" t="s">
        <v>5</v>
      </c>
      <c r="B4" s="145"/>
      <c r="C4" s="145"/>
      <c r="D4" s="145" t="str">
        <f>+'Item 160, page 28'!D4</f>
        <v>Rabanco LTD (C)</v>
      </c>
      <c r="E4" s="145"/>
      <c r="F4" s="145"/>
      <c r="G4" s="145"/>
      <c r="H4" s="145"/>
      <c r="I4" s="145"/>
      <c r="J4" s="148"/>
    </row>
    <row r="5" spans="1:10" ht="12.75">
      <c r="A5" s="149" t="s">
        <v>6</v>
      </c>
      <c r="B5" s="144"/>
      <c r="C5" s="144"/>
      <c r="D5" s="144" t="str">
        <f>+'Item 160, page 28'!D5</f>
        <v>Tri-County Disposal. Rabanco Recycling, Republic Services (C)</v>
      </c>
      <c r="E5" s="144"/>
      <c r="F5" s="144"/>
      <c r="G5" s="144"/>
      <c r="H5" s="144"/>
      <c r="I5" s="144"/>
      <c r="J5" s="147"/>
    </row>
    <row r="6" spans="1:10" ht="12.75">
      <c r="A6" s="143"/>
      <c r="B6" s="145"/>
      <c r="C6" s="145"/>
      <c r="D6" s="145"/>
      <c r="E6" s="145"/>
      <c r="F6" s="145"/>
      <c r="G6" s="145"/>
      <c r="H6" s="145"/>
      <c r="I6" s="145"/>
      <c r="J6" s="148"/>
    </row>
    <row r="7" spans="1:14" ht="12.75">
      <c r="A7" s="309" t="s">
        <v>401</v>
      </c>
      <c r="B7" s="316"/>
      <c r="C7" s="316"/>
      <c r="D7" s="316"/>
      <c r="E7" s="316"/>
      <c r="F7" s="316"/>
      <c r="G7" s="316"/>
      <c r="H7" s="316"/>
      <c r="I7" s="316"/>
      <c r="J7" s="317"/>
      <c r="M7" s="142" t="s">
        <v>253</v>
      </c>
      <c r="N7" s="174">
        <f>+'Item 52'!M6</f>
        <v>0.0663</v>
      </c>
    </row>
    <row r="8" spans="1:10" ht="12.75">
      <c r="A8" s="143"/>
      <c r="B8" s="145"/>
      <c r="C8" s="145"/>
      <c r="D8" s="145"/>
      <c r="E8" s="145"/>
      <c r="F8" s="145"/>
      <c r="G8" s="145"/>
      <c r="H8" s="145"/>
      <c r="I8" s="145"/>
      <c r="J8" s="148"/>
    </row>
    <row r="9" spans="1:10" ht="12.75">
      <c r="A9" s="229" t="s">
        <v>405</v>
      </c>
      <c r="B9" s="145"/>
      <c r="C9" s="145"/>
      <c r="D9" s="145"/>
      <c r="E9" s="145"/>
      <c r="F9" s="145"/>
      <c r="G9" s="145"/>
      <c r="H9" s="145"/>
      <c r="I9" s="145"/>
      <c r="J9" s="148"/>
    </row>
    <row r="10" spans="1:10" ht="12.75">
      <c r="A10" s="170" t="s">
        <v>402</v>
      </c>
      <c r="B10" s="145"/>
      <c r="C10" s="145"/>
      <c r="D10" s="145"/>
      <c r="E10" s="145"/>
      <c r="F10" s="145"/>
      <c r="G10" s="145"/>
      <c r="H10" s="145"/>
      <c r="I10" s="145"/>
      <c r="J10" s="148"/>
    </row>
    <row r="11" spans="1:10" ht="12.75">
      <c r="A11" s="170" t="s">
        <v>403</v>
      </c>
      <c r="B11" s="152"/>
      <c r="C11" s="145"/>
      <c r="D11" s="145"/>
      <c r="E11" s="145"/>
      <c r="F11" s="145"/>
      <c r="G11" s="145"/>
      <c r="H11" s="145"/>
      <c r="I11" s="145"/>
      <c r="J11" s="148"/>
    </row>
    <row r="12" spans="1:10" ht="12.75">
      <c r="A12" s="170"/>
      <c r="B12" s="145"/>
      <c r="C12" s="145"/>
      <c r="D12" s="145"/>
      <c r="E12" s="145"/>
      <c r="F12" s="145"/>
      <c r="G12" s="145"/>
      <c r="H12" s="145"/>
      <c r="I12" s="145"/>
      <c r="J12" s="148"/>
    </row>
    <row r="13" spans="1:14" ht="12.75">
      <c r="A13" s="170"/>
      <c r="B13" s="153"/>
      <c r="C13" s="151" t="str">
        <f>TEXT(N13,"$0.00")&amp;" (A)"&amp;" per container, per pickup"</f>
        <v>$5.33 (A) per container, per pickup</v>
      </c>
      <c r="D13" s="145"/>
      <c r="E13" s="153"/>
      <c r="F13" s="146"/>
      <c r="G13" s="145"/>
      <c r="H13" s="153"/>
      <c r="I13" s="146"/>
      <c r="J13" s="148"/>
      <c r="M13" s="142">
        <v>5</v>
      </c>
      <c r="N13" s="142">
        <f>+M13*(1+N7)</f>
        <v>5.3315</v>
      </c>
    </row>
    <row r="14" spans="1:10" ht="12.75">
      <c r="A14" s="170"/>
      <c r="B14" s="153"/>
      <c r="C14" s="146"/>
      <c r="D14" s="145"/>
      <c r="E14" s="153"/>
      <c r="F14" s="146"/>
      <c r="G14" s="145"/>
      <c r="H14" s="153"/>
      <c r="I14" s="146"/>
      <c r="J14" s="148"/>
    </row>
    <row r="15" spans="1:10" ht="12.75">
      <c r="A15" s="164"/>
      <c r="B15" s="145"/>
      <c r="C15" s="145"/>
      <c r="D15" s="145"/>
      <c r="E15" s="145"/>
      <c r="F15" s="145"/>
      <c r="G15" s="145"/>
      <c r="H15" s="145"/>
      <c r="I15" s="145"/>
      <c r="J15" s="148"/>
    </row>
    <row r="16" spans="1:10" ht="12.75">
      <c r="A16" s="170"/>
      <c r="B16" s="145"/>
      <c r="C16" s="145"/>
      <c r="D16" s="145"/>
      <c r="E16" s="145"/>
      <c r="F16" s="145"/>
      <c r="G16" s="145"/>
      <c r="H16" s="145"/>
      <c r="I16" s="145"/>
      <c r="J16" s="148"/>
    </row>
    <row r="17" spans="1:10" ht="12.75">
      <c r="A17" s="170"/>
      <c r="B17" s="145"/>
      <c r="C17" s="145"/>
      <c r="D17" s="145"/>
      <c r="E17" s="145"/>
      <c r="F17" s="145"/>
      <c r="G17" s="145"/>
      <c r="H17" s="145"/>
      <c r="I17" s="145"/>
      <c r="J17" s="148"/>
    </row>
    <row r="18" spans="1:10" ht="12.75">
      <c r="A18" s="172"/>
      <c r="B18" s="230"/>
      <c r="C18" s="230"/>
      <c r="D18" s="230"/>
      <c r="E18" s="230"/>
      <c r="F18" s="150"/>
      <c r="G18" s="150"/>
      <c r="H18" s="150"/>
      <c r="I18" s="150"/>
      <c r="J18" s="156"/>
    </row>
    <row r="19" spans="1:10" ht="12.75">
      <c r="A19" s="164"/>
      <c r="B19" s="145"/>
      <c r="C19" s="145"/>
      <c r="D19" s="145"/>
      <c r="E19" s="145"/>
      <c r="F19" s="145"/>
      <c r="G19" s="145"/>
      <c r="H19" s="145"/>
      <c r="I19" s="145"/>
      <c r="J19" s="148"/>
    </row>
    <row r="20" spans="1:10" ht="12.75">
      <c r="A20" s="170"/>
      <c r="B20" s="145"/>
      <c r="C20" s="145"/>
      <c r="D20" s="145"/>
      <c r="E20" s="145"/>
      <c r="F20" s="145"/>
      <c r="G20" s="145"/>
      <c r="H20" s="145"/>
      <c r="I20" s="145"/>
      <c r="J20" s="148"/>
    </row>
    <row r="21" spans="1:10" ht="12.75">
      <c r="A21" s="143"/>
      <c r="B21" s="145"/>
      <c r="C21" s="145"/>
      <c r="D21" s="145"/>
      <c r="E21" s="145"/>
      <c r="F21" s="145"/>
      <c r="G21" s="145"/>
      <c r="H21" s="145"/>
      <c r="I21" s="145"/>
      <c r="J21" s="148"/>
    </row>
    <row r="22" spans="1:10" ht="12.75">
      <c r="A22" s="143"/>
      <c r="B22" s="145"/>
      <c r="C22" s="145"/>
      <c r="D22" s="145"/>
      <c r="E22" s="145"/>
      <c r="F22" s="145"/>
      <c r="G22" s="145"/>
      <c r="H22" s="145"/>
      <c r="I22" s="145"/>
      <c r="J22" s="148"/>
    </row>
    <row r="23" spans="1:10" ht="12.75">
      <c r="A23" s="143"/>
      <c r="B23" s="145"/>
      <c r="C23" s="145"/>
      <c r="D23" s="145"/>
      <c r="E23" s="145"/>
      <c r="F23" s="145"/>
      <c r="G23" s="145"/>
      <c r="H23" s="145"/>
      <c r="I23" s="145"/>
      <c r="J23" s="148"/>
    </row>
    <row r="24" spans="1:10" ht="12.75">
      <c r="A24" s="143"/>
      <c r="B24" s="145"/>
      <c r="C24" s="145"/>
      <c r="D24" s="145"/>
      <c r="E24" s="145"/>
      <c r="F24" s="145"/>
      <c r="G24" s="145"/>
      <c r="H24" s="145"/>
      <c r="I24" s="145"/>
      <c r="J24" s="148"/>
    </row>
    <row r="25" spans="1:10" ht="12.75">
      <c r="A25" s="143"/>
      <c r="B25" s="145"/>
      <c r="C25" s="145"/>
      <c r="D25" s="145"/>
      <c r="E25" s="145"/>
      <c r="F25" s="145"/>
      <c r="G25" s="145"/>
      <c r="H25" s="145"/>
      <c r="I25" s="145"/>
      <c r="J25" s="148"/>
    </row>
    <row r="26" spans="1:10" ht="12.75">
      <c r="A26" s="143"/>
      <c r="B26" s="145"/>
      <c r="C26" s="145"/>
      <c r="D26" s="145"/>
      <c r="E26" s="145"/>
      <c r="F26" s="145"/>
      <c r="G26" s="145"/>
      <c r="H26" s="145"/>
      <c r="I26" s="145"/>
      <c r="J26" s="148"/>
    </row>
    <row r="27" spans="1:10" ht="12.75">
      <c r="A27" s="143"/>
      <c r="B27" s="145"/>
      <c r="C27" s="145"/>
      <c r="D27" s="145"/>
      <c r="E27" s="145"/>
      <c r="F27" s="145"/>
      <c r="G27" s="145"/>
      <c r="H27" s="145"/>
      <c r="I27" s="145"/>
      <c r="J27" s="148"/>
    </row>
    <row r="28" spans="1:10" ht="12.75">
      <c r="A28" s="143"/>
      <c r="B28" s="145"/>
      <c r="C28" s="145"/>
      <c r="D28" s="145"/>
      <c r="E28" s="145"/>
      <c r="F28" s="145"/>
      <c r="G28" s="145"/>
      <c r="H28" s="145"/>
      <c r="I28" s="145"/>
      <c r="J28" s="148"/>
    </row>
    <row r="29" spans="1:10" ht="12.75">
      <c r="A29" s="143"/>
      <c r="B29" s="145"/>
      <c r="C29" s="145"/>
      <c r="D29" s="145"/>
      <c r="E29" s="145"/>
      <c r="F29" s="145"/>
      <c r="G29" s="145"/>
      <c r="H29" s="145"/>
      <c r="I29" s="145"/>
      <c r="J29" s="148"/>
    </row>
    <row r="30" spans="1:10" ht="12.75">
      <c r="A30" s="143"/>
      <c r="B30" s="145"/>
      <c r="C30" s="145"/>
      <c r="D30" s="145"/>
      <c r="E30" s="145"/>
      <c r="F30" s="145"/>
      <c r="G30" s="145"/>
      <c r="H30" s="145"/>
      <c r="I30" s="145"/>
      <c r="J30" s="148"/>
    </row>
    <row r="31" spans="1:10" ht="12.75">
      <c r="A31" s="154"/>
      <c r="B31" s="155"/>
      <c r="C31" s="155"/>
      <c r="D31" s="155"/>
      <c r="E31" s="155"/>
      <c r="F31" s="155"/>
      <c r="G31" s="155"/>
      <c r="H31" s="155"/>
      <c r="I31" s="155"/>
      <c r="J31" s="156"/>
    </row>
    <row r="32" spans="1:10" ht="12.75">
      <c r="A32" s="143"/>
      <c r="B32" s="145"/>
      <c r="C32" s="145"/>
      <c r="D32" s="145"/>
      <c r="E32" s="145"/>
      <c r="F32" s="145"/>
      <c r="G32" s="145"/>
      <c r="H32" s="145"/>
      <c r="I32" s="145"/>
      <c r="J32" s="148"/>
    </row>
    <row r="33" spans="1:10" ht="12.75">
      <c r="A33" s="180"/>
      <c r="B33" s="145"/>
      <c r="C33" s="145"/>
      <c r="D33" s="145"/>
      <c r="E33" s="145"/>
      <c r="F33" s="145"/>
      <c r="G33" s="145"/>
      <c r="H33" s="145"/>
      <c r="I33" s="145"/>
      <c r="J33" s="148"/>
    </row>
    <row r="34" spans="1:10" ht="12.75">
      <c r="A34" s="143"/>
      <c r="B34" s="145"/>
      <c r="C34" s="145"/>
      <c r="D34" s="145"/>
      <c r="E34" s="145"/>
      <c r="F34" s="145"/>
      <c r="G34" s="145"/>
      <c r="H34" s="145"/>
      <c r="I34" s="145"/>
      <c r="J34" s="148"/>
    </row>
    <row r="35" spans="1:10" ht="12.75">
      <c r="A35" s="143"/>
      <c r="B35" s="145"/>
      <c r="C35" s="145"/>
      <c r="D35" s="145"/>
      <c r="E35" s="145"/>
      <c r="F35" s="145"/>
      <c r="G35" s="145"/>
      <c r="H35" s="145"/>
      <c r="I35" s="145"/>
      <c r="J35" s="148"/>
    </row>
    <row r="36" spans="1:10" ht="12.75">
      <c r="A36" s="143"/>
      <c r="B36" s="145"/>
      <c r="C36" s="145"/>
      <c r="D36" s="145"/>
      <c r="E36" s="145"/>
      <c r="F36" s="145"/>
      <c r="G36" s="145"/>
      <c r="H36" s="145"/>
      <c r="I36" s="145"/>
      <c r="J36" s="148"/>
    </row>
    <row r="37" spans="1:10" ht="12.75">
      <c r="A37" s="143"/>
      <c r="B37" s="145"/>
      <c r="C37" s="145"/>
      <c r="D37" s="145"/>
      <c r="E37" s="145"/>
      <c r="F37" s="145"/>
      <c r="G37" s="145"/>
      <c r="H37" s="145"/>
      <c r="I37" s="145"/>
      <c r="J37" s="148"/>
    </row>
    <row r="38" spans="1:10" ht="12.75">
      <c r="A38" s="143"/>
      <c r="B38" s="145"/>
      <c r="C38" s="145"/>
      <c r="D38" s="145"/>
      <c r="E38" s="145"/>
      <c r="F38" s="145"/>
      <c r="G38" s="145"/>
      <c r="H38" s="145"/>
      <c r="I38" s="145"/>
      <c r="J38" s="148"/>
    </row>
    <row r="39" spans="1:10" ht="12.75">
      <c r="A39" s="143"/>
      <c r="B39" s="145"/>
      <c r="C39" s="145"/>
      <c r="D39" s="145"/>
      <c r="E39" s="145"/>
      <c r="F39" s="145"/>
      <c r="G39" s="145"/>
      <c r="H39" s="145"/>
      <c r="I39" s="145"/>
      <c r="J39" s="148"/>
    </row>
    <row r="40" spans="1:10" ht="12.75">
      <c r="A40" s="143"/>
      <c r="B40" s="145"/>
      <c r="C40" s="145"/>
      <c r="D40" s="145"/>
      <c r="E40" s="145"/>
      <c r="F40" s="145"/>
      <c r="G40" s="145"/>
      <c r="H40" s="145"/>
      <c r="I40" s="145"/>
      <c r="J40" s="148"/>
    </row>
    <row r="41" spans="1:10" ht="12.75">
      <c r="A41" s="143"/>
      <c r="B41" s="145"/>
      <c r="C41" s="145"/>
      <c r="D41" s="145"/>
      <c r="E41" s="145"/>
      <c r="F41" s="145"/>
      <c r="G41" s="145"/>
      <c r="H41" s="145"/>
      <c r="I41" s="145"/>
      <c r="J41" s="148"/>
    </row>
    <row r="42" spans="1:10" ht="12.75">
      <c r="A42" s="143"/>
      <c r="B42" s="145"/>
      <c r="C42" s="145"/>
      <c r="D42" s="145"/>
      <c r="E42" s="145"/>
      <c r="F42" s="145"/>
      <c r="G42" s="145"/>
      <c r="H42" s="145"/>
      <c r="I42" s="145"/>
      <c r="J42" s="148"/>
    </row>
    <row r="43" spans="1:10" ht="12.75">
      <c r="A43" s="143"/>
      <c r="B43" s="145"/>
      <c r="C43" s="145"/>
      <c r="D43" s="155"/>
      <c r="E43" s="155"/>
      <c r="F43" s="155"/>
      <c r="G43" s="155"/>
      <c r="H43" s="145"/>
      <c r="I43" s="145"/>
      <c r="J43" s="148"/>
    </row>
    <row r="44" spans="1:10" ht="12.75">
      <c r="A44" s="143"/>
      <c r="B44" s="145"/>
      <c r="C44" s="145"/>
      <c r="D44" s="145"/>
      <c r="E44" s="145"/>
      <c r="F44" s="145"/>
      <c r="G44" s="145"/>
      <c r="H44" s="145"/>
      <c r="I44" s="145"/>
      <c r="J44" s="148"/>
    </row>
    <row r="45" spans="1:10" ht="12.75">
      <c r="A45" s="143"/>
      <c r="B45" s="145"/>
      <c r="C45" s="145"/>
      <c r="D45" s="145"/>
      <c r="E45" s="145"/>
      <c r="F45" s="145"/>
      <c r="G45" s="145"/>
      <c r="H45" s="145"/>
      <c r="I45" s="145"/>
      <c r="J45" s="148"/>
    </row>
    <row r="46" spans="1:10" ht="12.75">
      <c r="A46" s="143"/>
      <c r="B46" s="145"/>
      <c r="C46" s="145"/>
      <c r="D46" s="145"/>
      <c r="E46" s="145"/>
      <c r="F46" s="145"/>
      <c r="G46" s="145"/>
      <c r="H46" s="145"/>
      <c r="I46" s="145"/>
      <c r="J46" s="148"/>
    </row>
    <row r="47" spans="1:10" ht="12.75">
      <c r="A47" s="143"/>
      <c r="B47" s="145"/>
      <c r="C47" s="145"/>
      <c r="D47" s="145"/>
      <c r="E47" s="145"/>
      <c r="F47" s="145"/>
      <c r="G47" s="145"/>
      <c r="H47" s="145"/>
      <c r="I47" s="145"/>
      <c r="J47" s="148"/>
    </row>
    <row r="48" spans="1:10" ht="12.75">
      <c r="A48" s="143"/>
      <c r="B48" s="145"/>
      <c r="C48" s="145"/>
      <c r="D48" s="145"/>
      <c r="E48" s="145"/>
      <c r="F48" s="145"/>
      <c r="G48" s="145"/>
      <c r="H48" s="145"/>
      <c r="I48" s="145"/>
      <c r="J48" s="148"/>
    </row>
    <row r="49" spans="1:10" ht="12.75">
      <c r="A49" s="143"/>
      <c r="B49" s="145"/>
      <c r="C49" s="145"/>
      <c r="D49" s="145"/>
      <c r="E49" s="145"/>
      <c r="F49" s="145"/>
      <c r="G49" s="145"/>
      <c r="H49" s="145"/>
      <c r="I49" s="145"/>
      <c r="J49" s="148"/>
    </row>
    <row r="50" spans="1:10" ht="12.75">
      <c r="A50" s="143"/>
      <c r="B50" s="145"/>
      <c r="C50" s="145"/>
      <c r="D50" s="145"/>
      <c r="E50" s="145"/>
      <c r="F50" s="145"/>
      <c r="G50" s="145"/>
      <c r="H50" s="145"/>
      <c r="I50" s="145"/>
      <c r="J50" s="148"/>
    </row>
    <row r="51" spans="1:10" ht="12.75">
      <c r="A51" s="149"/>
      <c r="B51" s="144"/>
      <c r="C51" s="144"/>
      <c r="D51" s="144"/>
      <c r="E51" s="144"/>
      <c r="F51" s="144"/>
      <c r="G51" s="144"/>
      <c r="H51" s="144"/>
      <c r="I51" s="144"/>
      <c r="J51" s="147"/>
    </row>
    <row r="52" spans="1:10" ht="12.75">
      <c r="A52" s="143" t="s">
        <v>8</v>
      </c>
      <c r="B52" s="145" t="str">
        <f>+'Item 160, page 28'!B52</f>
        <v>Sarah Martinez-Russell</v>
      </c>
      <c r="C52" s="145"/>
      <c r="D52" s="145"/>
      <c r="E52" s="145"/>
      <c r="F52" s="145"/>
      <c r="G52" s="145"/>
      <c r="H52" s="145"/>
      <c r="I52" s="145"/>
      <c r="J52" s="148"/>
    </row>
    <row r="53" spans="1:10" ht="12.75">
      <c r="A53" s="143"/>
      <c r="B53" s="145"/>
      <c r="C53" s="145"/>
      <c r="D53" s="145"/>
      <c r="E53" s="145"/>
      <c r="F53" s="145"/>
      <c r="G53" s="145"/>
      <c r="H53" s="145"/>
      <c r="I53" s="145"/>
      <c r="J53" s="148"/>
    </row>
    <row r="54" spans="1:10" ht="12.75">
      <c r="A54" s="149" t="s">
        <v>25</v>
      </c>
      <c r="B54" s="163">
        <f>+'Item 160, page 28'!B54</f>
        <v>43601</v>
      </c>
      <c r="C54" s="144"/>
      <c r="D54" s="144"/>
      <c r="E54" s="144"/>
      <c r="F54" s="144"/>
      <c r="G54" s="144"/>
      <c r="H54" s="144" t="s">
        <v>26</v>
      </c>
      <c r="I54" s="144"/>
      <c r="J54" s="175">
        <f>+'Item 160, page 28'!J54</f>
        <v>43647</v>
      </c>
    </row>
    <row r="55" spans="1:10" ht="12.75">
      <c r="A55" s="312" t="s">
        <v>1</v>
      </c>
      <c r="B55" s="313"/>
      <c r="C55" s="313"/>
      <c r="D55" s="313"/>
      <c r="E55" s="313"/>
      <c r="F55" s="313"/>
      <c r="G55" s="313"/>
      <c r="H55" s="313"/>
      <c r="I55" s="313"/>
      <c r="J55" s="314"/>
    </row>
    <row r="56" spans="1:10" ht="12.75">
      <c r="A56" s="143"/>
      <c r="B56" s="145"/>
      <c r="C56" s="145"/>
      <c r="D56" s="145"/>
      <c r="E56" s="145"/>
      <c r="F56" s="145"/>
      <c r="G56" s="145"/>
      <c r="H56" s="145"/>
      <c r="I56" s="145"/>
      <c r="J56" s="148"/>
    </row>
    <row r="57" spans="1:10" ht="12.75">
      <c r="A57" s="143" t="s">
        <v>7</v>
      </c>
      <c r="B57" s="145"/>
      <c r="C57" s="145"/>
      <c r="D57" s="145"/>
      <c r="E57" s="145"/>
      <c r="F57" s="145"/>
      <c r="G57" s="145"/>
      <c r="H57" s="145"/>
      <c r="I57" s="145"/>
      <c r="J57" s="148"/>
    </row>
    <row r="58" spans="1:10" ht="12.75">
      <c r="A58" s="149"/>
      <c r="B58" s="144"/>
      <c r="C58" s="144"/>
      <c r="D58" s="144"/>
      <c r="E58" s="144"/>
      <c r="F58" s="144"/>
      <c r="G58" s="144"/>
      <c r="H58" s="144"/>
      <c r="I58" s="144"/>
      <c r="J58" s="147"/>
    </row>
  </sheetData>
  <sheetProtection/>
  <mergeCells count="3">
    <mergeCell ref="A7:J7"/>
    <mergeCell ref="A55:J55"/>
    <mergeCell ref="H2:J2"/>
  </mergeCells>
  <printOptions horizontalCentered="1" vertic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6">
      <selection activeCell="O36" sqref="O36"/>
    </sheetView>
  </sheetViews>
  <sheetFormatPr defaultColWidth="9.140625" defaultRowHeight="12.75"/>
  <cols>
    <col min="1" max="1" width="9.8515625" style="0" customWidth="1"/>
    <col min="2" max="2" width="13.140625" style="0" customWidth="1"/>
    <col min="10" max="10" width="11.28125" style="0" customWidth="1"/>
  </cols>
  <sheetData>
    <row r="1" spans="1:10" ht="12.75">
      <c r="A1" s="1"/>
      <c r="B1" s="2"/>
      <c r="C1" s="2"/>
      <c r="D1" s="2"/>
      <c r="E1" s="2"/>
      <c r="F1" s="2"/>
      <c r="G1" s="2"/>
      <c r="H1" s="2"/>
      <c r="I1" s="2"/>
      <c r="J1" s="3"/>
    </row>
    <row r="2" spans="1:10" ht="12.75">
      <c r="A2" s="4" t="s">
        <v>4</v>
      </c>
      <c r="B2" s="36">
        <v>8</v>
      </c>
      <c r="C2" s="5"/>
      <c r="D2" s="5"/>
      <c r="E2" s="5"/>
      <c r="F2" s="5"/>
      <c r="G2" s="5"/>
      <c r="H2" s="304" t="s">
        <v>234</v>
      </c>
      <c r="I2" s="304"/>
      <c r="J2" s="305"/>
    </row>
    <row r="3" spans="1:10" ht="12.75">
      <c r="A3" s="4"/>
      <c r="B3" s="5"/>
      <c r="C3" s="5"/>
      <c r="D3" s="5"/>
      <c r="E3" s="5"/>
      <c r="F3" s="5"/>
      <c r="G3" s="5"/>
      <c r="H3" s="5"/>
      <c r="I3" s="5"/>
      <c r="J3" s="6"/>
    </row>
    <row r="4" spans="1:10" ht="12.75">
      <c r="A4" s="4" t="s">
        <v>5</v>
      </c>
      <c r="B4" s="5"/>
      <c r="C4" s="5"/>
      <c r="D4" s="133" t="s">
        <v>220</v>
      </c>
      <c r="E4" s="5"/>
      <c r="F4" s="5"/>
      <c r="G4" s="5"/>
      <c r="H4" s="5"/>
      <c r="I4" s="5"/>
      <c r="J4" s="6"/>
    </row>
    <row r="5" spans="1:10" ht="12.75">
      <c r="A5" s="7" t="s">
        <v>6</v>
      </c>
      <c r="B5" s="8"/>
      <c r="C5" s="8"/>
      <c r="D5" s="134" t="s">
        <v>221</v>
      </c>
      <c r="E5" s="8"/>
      <c r="F5" s="8"/>
      <c r="G5" s="8"/>
      <c r="H5" s="8"/>
      <c r="I5" s="8"/>
      <c r="J5" s="9"/>
    </row>
    <row r="6" spans="1:10" ht="12.75">
      <c r="A6" s="4"/>
      <c r="B6" s="5"/>
      <c r="C6" s="5"/>
      <c r="D6" s="5"/>
      <c r="E6" s="5"/>
      <c r="F6" s="5"/>
      <c r="G6" s="5"/>
      <c r="H6" s="5"/>
      <c r="I6" s="5"/>
      <c r="J6" s="6"/>
    </row>
    <row r="7" spans="1:10" ht="12.75">
      <c r="A7" s="4"/>
      <c r="B7" s="5"/>
      <c r="C7" s="299" t="s">
        <v>9</v>
      </c>
      <c r="D7" s="299"/>
      <c r="E7" s="299"/>
      <c r="F7" s="299"/>
      <c r="G7" s="299"/>
      <c r="H7" s="299"/>
      <c r="I7" s="5"/>
      <c r="J7" s="6"/>
    </row>
    <row r="8" spans="1:10" ht="12.75">
      <c r="A8" s="4"/>
      <c r="B8" s="5" t="s">
        <v>13</v>
      </c>
      <c r="C8" s="5"/>
      <c r="D8" s="5"/>
      <c r="E8" s="5"/>
      <c r="F8" s="5"/>
      <c r="G8" s="5"/>
      <c r="H8" s="5"/>
      <c r="I8" s="5"/>
      <c r="J8" s="6"/>
    </row>
    <row r="9" spans="1:10" ht="12.75">
      <c r="A9" s="4"/>
      <c r="B9" s="5" t="s">
        <v>14</v>
      </c>
      <c r="C9" s="5"/>
      <c r="D9" s="5"/>
      <c r="E9" s="5"/>
      <c r="F9" s="5"/>
      <c r="G9" s="5"/>
      <c r="H9" s="5"/>
      <c r="I9" s="5"/>
      <c r="J9" s="6"/>
    </row>
    <row r="10" spans="1:10" ht="12.75">
      <c r="A10" s="4"/>
      <c r="B10" s="5" t="s">
        <v>15</v>
      </c>
      <c r="C10" s="5"/>
      <c r="D10" s="5"/>
      <c r="E10" s="5"/>
      <c r="F10" s="5"/>
      <c r="G10" s="5"/>
      <c r="H10" s="5"/>
      <c r="I10" s="5"/>
      <c r="J10" s="6"/>
    </row>
    <row r="11" spans="1:10" ht="12.75">
      <c r="A11" s="4"/>
      <c r="B11" s="12" t="s">
        <v>16</v>
      </c>
      <c r="C11" s="5"/>
      <c r="D11" s="5"/>
      <c r="E11" s="5"/>
      <c r="F11" s="5"/>
      <c r="G11" s="5"/>
      <c r="H11" s="5"/>
      <c r="I11" s="5"/>
      <c r="J11" s="6"/>
    </row>
    <row r="12" spans="1:10" ht="12.75">
      <c r="A12" s="4"/>
      <c r="B12" s="5"/>
      <c r="C12" s="5"/>
      <c r="D12" s="5"/>
      <c r="E12" s="5"/>
      <c r="F12" s="5"/>
      <c r="G12" s="5"/>
      <c r="H12" s="5"/>
      <c r="I12" s="5"/>
      <c r="J12" s="6"/>
    </row>
    <row r="13" spans="1:10" ht="12.75">
      <c r="A13" s="4"/>
      <c r="B13" s="20" t="s">
        <v>17</v>
      </c>
      <c r="C13" s="17" t="s">
        <v>11</v>
      </c>
      <c r="D13" s="5"/>
      <c r="E13" s="20" t="s">
        <v>17</v>
      </c>
      <c r="F13" s="17" t="s">
        <v>11</v>
      </c>
      <c r="G13" s="5"/>
      <c r="H13" s="20" t="s">
        <v>17</v>
      </c>
      <c r="I13" s="17" t="s">
        <v>11</v>
      </c>
      <c r="J13" s="6"/>
    </row>
    <row r="14" spans="1:10" ht="12.75">
      <c r="A14" s="4"/>
      <c r="B14" s="21" t="s">
        <v>10</v>
      </c>
      <c r="C14" s="18" t="s">
        <v>12</v>
      </c>
      <c r="D14" s="5"/>
      <c r="E14" s="21" t="s">
        <v>10</v>
      </c>
      <c r="F14" s="18" t="s">
        <v>12</v>
      </c>
      <c r="G14" s="5"/>
      <c r="H14" s="21" t="s">
        <v>10</v>
      </c>
      <c r="I14" s="18" t="s">
        <v>12</v>
      </c>
      <c r="J14" s="6"/>
    </row>
    <row r="15" spans="1:10" ht="12.75">
      <c r="A15" s="4"/>
      <c r="B15" s="45" t="s">
        <v>186</v>
      </c>
      <c r="C15" s="45">
        <v>3</v>
      </c>
      <c r="D15" s="5"/>
      <c r="E15" s="135" t="s">
        <v>239</v>
      </c>
      <c r="F15" s="45">
        <v>2</v>
      </c>
      <c r="G15" s="5"/>
      <c r="H15" s="45"/>
      <c r="I15" s="45"/>
      <c r="J15" s="6"/>
    </row>
    <row r="16" spans="1:10" ht="12.75">
      <c r="A16" s="4"/>
      <c r="B16" s="45" t="s">
        <v>187</v>
      </c>
      <c r="C16" s="85">
        <v>9</v>
      </c>
      <c r="D16" s="5"/>
      <c r="E16" s="45"/>
      <c r="F16" s="45"/>
      <c r="G16" s="5"/>
      <c r="H16" s="45"/>
      <c r="I16" s="45"/>
      <c r="J16" s="6"/>
    </row>
    <row r="17" spans="1:10" ht="12.75">
      <c r="A17" s="4"/>
      <c r="B17" s="45" t="s">
        <v>188</v>
      </c>
      <c r="C17" s="135" t="s">
        <v>235</v>
      </c>
      <c r="D17" s="5"/>
      <c r="E17" s="45">
        <v>23</v>
      </c>
      <c r="F17" s="135" t="s">
        <v>245</v>
      </c>
      <c r="G17" s="5"/>
      <c r="H17" s="45"/>
      <c r="I17" s="45"/>
      <c r="J17" s="6"/>
    </row>
    <row r="18" spans="1:10" ht="12.75">
      <c r="A18" s="4"/>
      <c r="B18" s="45" t="s">
        <v>189</v>
      </c>
      <c r="C18" s="135" t="s">
        <v>235</v>
      </c>
      <c r="D18" s="5"/>
      <c r="E18" s="45">
        <v>24</v>
      </c>
      <c r="F18" s="135" t="s">
        <v>245</v>
      </c>
      <c r="G18" s="5"/>
      <c r="H18" s="45"/>
      <c r="I18" s="45"/>
      <c r="J18" s="6"/>
    </row>
    <row r="19" spans="1:10" ht="12.75">
      <c r="A19" s="4"/>
      <c r="B19" s="45" t="s">
        <v>189</v>
      </c>
      <c r="C19" s="135" t="s">
        <v>235</v>
      </c>
      <c r="D19" s="5"/>
      <c r="E19" s="45">
        <v>25</v>
      </c>
      <c r="F19" s="45">
        <v>4</v>
      </c>
      <c r="G19" s="5"/>
      <c r="H19" s="45"/>
      <c r="I19" s="45"/>
      <c r="J19" s="6"/>
    </row>
    <row r="20" spans="1:10" ht="12.75">
      <c r="A20" s="4"/>
      <c r="B20" s="45" t="s">
        <v>19</v>
      </c>
      <c r="C20" s="45">
        <v>2</v>
      </c>
      <c r="D20" s="5"/>
      <c r="E20" s="135" t="s">
        <v>240</v>
      </c>
      <c r="F20" s="45">
        <v>2</v>
      </c>
      <c r="G20" s="5"/>
      <c r="H20" s="45"/>
      <c r="I20" s="45"/>
      <c r="J20" s="6"/>
    </row>
    <row r="21" spans="1:10" ht="12.75">
      <c r="A21" s="4"/>
      <c r="B21" s="45">
        <v>6</v>
      </c>
      <c r="C21" s="135" t="s">
        <v>235</v>
      </c>
      <c r="D21" s="5"/>
      <c r="E21" s="135" t="s">
        <v>241</v>
      </c>
      <c r="F21" s="45">
        <v>2</v>
      </c>
      <c r="G21" s="5"/>
      <c r="H21" s="45"/>
      <c r="I21" s="45"/>
      <c r="J21" s="6"/>
    </row>
    <row r="22" spans="1:10" ht="12.75">
      <c r="A22" s="4"/>
      <c r="B22" s="45">
        <v>7</v>
      </c>
      <c r="C22" s="135" t="s">
        <v>235</v>
      </c>
      <c r="D22" s="5"/>
      <c r="E22" s="45">
        <v>26</v>
      </c>
      <c r="F22" s="135" t="s">
        <v>245</v>
      </c>
      <c r="G22" s="5"/>
      <c r="H22" s="45"/>
      <c r="I22" s="45"/>
      <c r="J22" s="6"/>
    </row>
    <row r="23" spans="1:10" ht="12.75">
      <c r="A23" s="4"/>
      <c r="B23" s="45">
        <v>8</v>
      </c>
      <c r="C23" s="135" t="s">
        <v>235</v>
      </c>
      <c r="D23" s="5"/>
      <c r="E23" s="45">
        <v>27</v>
      </c>
      <c r="F23" s="135">
        <v>1</v>
      </c>
      <c r="G23" s="5"/>
      <c r="H23" s="45"/>
      <c r="I23" s="45"/>
      <c r="J23" s="6"/>
    </row>
    <row r="24" spans="1:10" ht="12.75">
      <c r="A24" s="4"/>
      <c r="B24" s="45">
        <v>9</v>
      </c>
      <c r="C24" s="135" t="s">
        <v>235</v>
      </c>
      <c r="D24" s="5"/>
      <c r="E24" s="45">
        <v>28</v>
      </c>
      <c r="F24" s="135">
        <v>1</v>
      </c>
      <c r="G24" s="5"/>
      <c r="H24" s="45"/>
      <c r="I24" s="45"/>
      <c r="J24" s="6"/>
    </row>
    <row r="25" spans="1:10" ht="12.75">
      <c r="A25" s="4"/>
      <c r="B25" s="45">
        <v>10</v>
      </c>
      <c r="C25" s="135" t="s">
        <v>235</v>
      </c>
      <c r="D25" s="5"/>
      <c r="E25" s="45">
        <v>29</v>
      </c>
      <c r="F25" s="135" t="s">
        <v>235</v>
      </c>
      <c r="G25" s="5"/>
      <c r="H25" s="45"/>
      <c r="I25" s="45"/>
      <c r="J25" s="6"/>
    </row>
    <row r="26" spans="1:10" ht="12.75">
      <c r="A26" s="4"/>
      <c r="B26" s="45">
        <v>11</v>
      </c>
      <c r="C26" s="135" t="s">
        <v>235</v>
      </c>
      <c r="D26" s="5"/>
      <c r="E26" s="45">
        <v>30</v>
      </c>
      <c r="F26" s="135">
        <v>1</v>
      </c>
      <c r="G26" s="5"/>
      <c r="H26" s="45"/>
      <c r="I26" s="45"/>
      <c r="J26" s="6"/>
    </row>
    <row r="27" spans="1:10" ht="12.75">
      <c r="A27" s="4"/>
      <c r="B27" s="45">
        <v>12</v>
      </c>
      <c r="C27" s="135">
        <v>3</v>
      </c>
      <c r="D27" s="5"/>
      <c r="E27" s="45">
        <v>31</v>
      </c>
      <c r="F27" s="135" t="s">
        <v>235</v>
      </c>
      <c r="G27" s="5"/>
      <c r="H27" s="45"/>
      <c r="I27" s="45"/>
      <c r="J27" s="6"/>
    </row>
    <row r="28" spans="1:10" ht="12.75">
      <c r="A28" s="4"/>
      <c r="B28" s="45">
        <v>13</v>
      </c>
      <c r="C28" s="135" t="s">
        <v>235</v>
      </c>
      <c r="D28" s="5"/>
      <c r="E28" s="45">
        <v>32</v>
      </c>
      <c r="F28" s="135">
        <v>1</v>
      </c>
      <c r="G28" s="5"/>
      <c r="H28" s="45"/>
      <c r="I28" s="45"/>
      <c r="J28" s="6"/>
    </row>
    <row r="29" spans="1:10" ht="12.75">
      <c r="A29" s="4"/>
      <c r="B29" s="45">
        <v>14</v>
      </c>
      <c r="C29" s="135" t="s">
        <v>235</v>
      </c>
      <c r="D29" s="5"/>
      <c r="E29" s="45">
        <v>33</v>
      </c>
      <c r="F29" s="135" t="s">
        <v>235</v>
      </c>
      <c r="G29" s="5"/>
      <c r="H29" s="45"/>
      <c r="I29" s="45"/>
      <c r="J29" s="6"/>
    </row>
    <row r="30" spans="1:10" ht="12.75">
      <c r="A30" s="4"/>
      <c r="B30" s="45">
        <v>15</v>
      </c>
      <c r="C30" s="135">
        <v>1</v>
      </c>
      <c r="D30" s="5"/>
      <c r="E30" s="45">
        <v>34</v>
      </c>
      <c r="F30" s="45">
        <v>3</v>
      </c>
      <c r="G30" s="5"/>
      <c r="H30" s="45"/>
      <c r="I30" s="45"/>
      <c r="J30" s="6"/>
    </row>
    <row r="31" spans="1:10" ht="12.75">
      <c r="A31" s="4"/>
      <c r="B31" s="45">
        <v>16</v>
      </c>
      <c r="C31" s="135">
        <v>1</v>
      </c>
      <c r="D31" s="5"/>
      <c r="E31" s="135" t="s">
        <v>242</v>
      </c>
      <c r="F31" s="45">
        <v>1</v>
      </c>
      <c r="G31" s="5"/>
      <c r="H31" s="45"/>
      <c r="I31" s="45"/>
      <c r="J31" s="6"/>
    </row>
    <row r="32" spans="1:10" ht="12.75">
      <c r="A32" s="4"/>
      <c r="B32" s="45">
        <v>17</v>
      </c>
      <c r="C32" s="135">
        <v>1</v>
      </c>
      <c r="D32" s="5"/>
      <c r="E32" s="135" t="s">
        <v>243</v>
      </c>
      <c r="F32" s="45">
        <v>1</v>
      </c>
      <c r="G32" s="5"/>
      <c r="H32" s="45"/>
      <c r="I32" s="45"/>
      <c r="J32" s="6"/>
    </row>
    <row r="33" spans="1:10" ht="12.75">
      <c r="A33" s="4"/>
      <c r="B33" s="45">
        <v>18</v>
      </c>
      <c r="C33" s="135" t="s">
        <v>235</v>
      </c>
      <c r="D33" s="5"/>
      <c r="E33" s="45">
        <v>35</v>
      </c>
      <c r="F33" s="135" t="s">
        <v>245</v>
      </c>
      <c r="G33" s="5"/>
      <c r="H33" s="45"/>
      <c r="I33" s="45"/>
      <c r="J33" s="6"/>
    </row>
    <row r="34" spans="1:10" ht="12.75">
      <c r="A34" s="4"/>
      <c r="B34" s="45">
        <v>19</v>
      </c>
      <c r="C34" s="135">
        <v>1</v>
      </c>
      <c r="D34" s="5"/>
      <c r="E34" s="45">
        <v>36</v>
      </c>
      <c r="F34" s="45">
        <v>3</v>
      </c>
      <c r="G34" s="5"/>
      <c r="H34" s="45"/>
      <c r="I34" s="45"/>
      <c r="J34" s="6"/>
    </row>
    <row r="35" spans="1:10" ht="12.75">
      <c r="A35" s="4"/>
      <c r="B35" s="45">
        <v>20</v>
      </c>
      <c r="C35" s="135" t="s">
        <v>235</v>
      </c>
      <c r="D35" s="5"/>
      <c r="E35" s="135" t="s">
        <v>244</v>
      </c>
      <c r="F35" s="45">
        <v>1</v>
      </c>
      <c r="G35" s="5"/>
      <c r="H35" s="45"/>
      <c r="I35" s="45"/>
      <c r="J35" s="6"/>
    </row>
    <row r="36" spans="1:10" ht="12.75">
      <c r="A36" s="4"/>
      <c r="B36" s="45">
        <v>21</v>
      </c>
      <c r="C36" s="45">
        <v>4</v>
      </c>
      <c r="D36" s="5"/>
      <c r="E36" s="45">
        <v>37</v>
      </c>
      <c r="F36" s="45">
        <v>3</v>
      </c>
      <c r="G36" s="5"/>
      <c r="H36" s="45"/>
      <c r="I36" s="45"/>
      <c r="J36" s="6"/>
    </row>
    <row r="37" spans="1:10" ht="12.75">
      <c r="A37" s="4"/>
      <c r="B37" s="45">
        <v>22</v>
      </c>
      <c r="C37" s="45">
        <v>4</v>
      </c>
      <c r="D37" s="5"/>
      <c r="E37" s="45">
        <v>38</v>
      </c>
      <c r="F37" s="45">
        <v>3</v>
      </c>
      <c r="G37" s="5"/>
      <c r="H37" s="45"/>
      <c r="I37" s="45"/>
      <c r="J37" s="6"/>
    </row>
    <row r="38" spans="1:10" ht="12.75">
      <c r="A38" s="4"/>
      <c r="B38" s="135" t="s">
        <v>236</v>
      </c>
      <c r="C38" s="45">
        <v>2</v>
      </c>
      <c r="D38" s="5"/>
      <c r="E38" s="45"/>
      <c r="F38" s="45"/>
      <c r="G38" s="5"/>
      <c r="H38" s="45"/>
      <c r="I38" s="45"/>
      <c r="J38" s="6"/>
    </row>
    <row r="39" spans="1:10" ht="12.75">
      <c r="A39" s="4"/>
      <c r="B39" s="135" t="s">
        <v>237</v>
      </c>
      <c r="C39" s="45">
        <v>2</v>
      </c>
      <c r="D39" s="5"/>
      <c r="E39" s="45"/>
      <c r="F39" s="45"/>
      <c r="G39" s="5"/>
      <c r="H39" s="45"/>
      <c r="I39" s="45"/>
      <c r="J39" s="6"/>
    </row>
    <row r="40" spans="1:10" ht="12.75">
      <c r="A40" s="4"/>
      <c r="B40" s="135" t="s">
        <v>238</v>
      </c>
      <c r="C40" s="45">
        <v>2</v>
      </c>
      <c r="D40" s="5"/>
      <c r="E40" s="45"/>
      <c r="F40" s="4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11" t="s">
        <v>11</v>
      </c>
      <c r="J42" s="6"/>
    </row>
    <row r="43" spans="1:10" ht="12.75">
      <c r="A43" s="4"/>
      <c r="B43" s="5"/>
      <c r="C43" s="5"/>
      <c r="D43" s="303" t="s">
        <v>18</v>
      </c>
      <c r="E43" s="303"/>
      <c r="F43" s="303"/>
      <c r="G43" s="303"/>
      <c r="H43" s="5"/>
      <c r="I43" s="22" t="s">
        <v>12</v>
      </c>
      <c r="J43" s="6"/>
    </row>
    <row r="44" spans="1:10" ht="12.75">
      <c r="A44" s="4"/>
      <c r="B44" s="5"/>
      <c r="C44" s="5"/>
      <c r="D44" s="5"/>
      <c r="E44" s="5" t="s">
        <v>90</v>
      </c>
      <c r="F44" s="5"/>
      <c r="G44" s="5"/>
      <c r="H44" s="5"/>
      <c r="I44" s="11">
        <v>0</v>
      </c>
      <c r="J44" s="6"/>
    </row>
    <row r="45" spans="1:10" ht="12.75">
      <c r="A45" s="4"/>
      <c r="B45" s="5"/>
      <c r="C45" s="5"/>
      <c r="D45" s="5"/>
      <c r="E45" s="12" t="s">
        <v>38</v>
      </c>
      <c r="F45" s="12"/>
      <c r="G45" s="12"/>
      <c r="H45" s="12"/>
      <c r="I45" s="19">
        <v>2</v>
      </c>
      <c r="J45" s="6"/>
    </row>
    <row r="46" spans="1:10" ht="12.75">
      <c r="A46" s="4"/>
      <c r="B46" s="5"/>
      <c r="C46" s="5"/>
      <c r="D46" s="5"/>
      <c r="E46" s="12" t="s">
        <v>38</v>
      </c>
      <c r="F46" s="12"/>
      <c r="G46" s="12"/>
      <c r="H46" s="12"/>
      <c r="I46" s="19">
        <v>1</v>
      </c>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83" t="s">
        <v>8</v>
      </c>
      <c r="B52" s="92" t="str">
        <f>+'Title Page'!B49</f>
        <v>Sarah Martinez-Russell</v>
      </c>
      <c r="C52" s="12"/>
      <c r="D52" s="12"/>
      <c r="E52" s="12"/>
      <c r="F52" s="5"/>
      <c r="G52" s="5"/>
      <c r="H52" s="5"/>
      <c r="I52" s="5"/>
      <c r="J52" s="6"/>
    </row>
    <row r="53" spans="1:10" ht="12.75">
      <c r="A53" s="4"/>
      <c r="B53" s="5"/>
      <c r="C53" s="5"/>
      <c r="D53" s="5"/>
      <c r="E53" s="5"/>
      <c r="F53" s="5"/>
      <c r="G53" s="5"/>
      <c r="H53" s="5"/>
      <c r="I53" s="5"/>
      <c r="J53" s="6"/>
    </row>
    <row r="54" spans="1:10" ht="12.75">
      <c r="A54" s="7" t="s">
        <v>25</v>
      </c>
      <c r="B54" s="306">
        <f>+'Title Page'!B51</f>
        <v>43601</v>
      </c>
      <c r="C54" s="306"/>
      <c r="D54" s="8"/>
      <c r="E54" s="8"/>
      <c r="F54" s="8"/>
      <c r="G54" s="8"/>
      <c r="H54" s="93" t="s">
        <v>26</v>
      </c>
      <c r="I54" s="306">
        <f>+'Title Page'!I51</f>
        <v>43647</v>
      </c>
      <c r="J54" s="307"/>
    </row>
    <row r="55" spans="1:10" ht="12.75">
      <c r="A55" s="302" t="s">
        <v>1</v>
      </c>
      <c r="B55" s="288"/>
      <c r="C55" s="288"/>
      <c r="D55" s="288"/>
      <c r="E55" s="288"/>
      <c r="F55" s="288"/>
      <c r="G55" s="288"/>
      <c r="H55" s="288"/>
      <c r="I55" s="288"/>
      <c r="J55" s="289"/>
    </row>
    <row r="56" spans="1:10" ht="12.75">
      <c r="A56" s="4"/>
      <c r="B56" s="5"/>
      <c r="C56" s="5"/>
      <c r="D56" s="5"/>
      <c r="E56" s="5"/>
      <c r="F56" s="5"/>
      <c r="G56" s="5"/>
      <c r="H56" s="5"/>
      <c r="I56" s="5"/>
      <c r="J56" s="6"/>
    </row>
    <row r="57" spans="1:10" ht="12.75">
      <c r="A57" s="4" t="s">
        <v>7</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A55:J55"/>
    <mergeCell ref="C7:H7"/>
    <mergeCell ref="D43:G43"/>
    <mergeCell ref="H2:J2"/>
    <mergeCell ref="B54:C54"/>
    <mergeCell ref="I54:J54"/>
  </mergeCells>
  <printOptions horizontalCentered="1" verticalCentered="1"/>
  <pageMargins left="0.5" right="0.5" top="0.5" bottom="0.5" header="0.5" footer="0.5"/>
  <pageSetup fitToHeight="1" fitToWidth="1" horizontalDpi="600" verticalDpi="600" orientation="portrait" scale="97" r:id="rId1"/>
</worksheet>
</file>

<file path=xl/worksheets/sheet20.xml><?xml version="1.0" encoding="utf-8"?>
<worksheet xmlns="http://schemas.openxmlformats.org/spreadsheetml/2006/main" xmlns:r="http://schemas.openxmlformats.org/officeDocument/2006/relationships">
  <dimension ref="A1:N58"/>
  <sheetViews>
    <sheetView zoomScalePageLayoutView="0" workbookViewId="0" topLeftCell="A1">
      <selection activeCell="N54" sqref="N54"/>
    </sheetView>
  </sheetViews>
  <sheetFormatPr defaultColWidth="9.140625" defaultRowHeight="12.75"/>
  <cols>
    <col min="1" max="1" width="10.140625" style="142" customWidth="1"/>
    <col min="2" max="16384" width="9.140625" style="142" customWidth="1"/>
  </cols>
  <sheetData>
    <row r="1" spans="1:10" ht="12.75">
      <c r="A1" s="139"/>
      <c r="B1" s="140"/>
      <c r="C1" s="140"/>
      <c r="D1" s="140"/>
      <c r="E1" s="140"/>
      <c r="F1" s="140"/>
      <c r="G1" s="140"/>
      <c r="H1" s="140"/>
      <c r="I1" s="140"/>
      <c r="J1" s="141"/>
    </row>
    <row r="2" spans="1:10" ht="12.75">
      <c r="A2" s="4" t="s">
        <v>4</v>
      </c>
      <c r="B2" s="36">
        <v>8</v>
      </c>
      <c r="C2" s="5"/>
      <c r="D2" s="5"/>
      <c r="E2" s="5"/>
      <c r="F2" s="5"/>
      <c r="G2" s="5"/>
      <c r="H2" s="342" t="s">
        <v>394</v>
      </c>
      <c r="I2" s="299"/>
      <c r="J2" s="300"/>
    </row>
    <row r="3" spans="1:10" ht="12.75">
      <c r="A3" s="143"/>
      <c r="B3" s="145"/>
      <c r="C3" s="145"/>
      <c r="D3" s="145"/>
      <c r="E3" s="145"/>
      <c r="F3" s="145"/>
      <c r="G3" s="145"/>
      <c r="H3" s="145"/>
      <c r="I3" s="145"/>
      <c r="J3" s="148"/>
    </row>
    <row r="4" spans="1:10" ht="12.75">
      <c r="A4" s="143" t="s">
        <v>5</v>
      </c>
      <c r="B4" s="145"/>
      <c r="C4" s="145"/>
      <c r="D4" s="145" t="str">
        <f>+'Item 160, page 28'!D4</f>
        <v>Rabanco LTD (C)</v>
      </c>
      <c r="E4" s="145"/>
      <c r="F4" s="145"/>
      <c r="G4" s="145"/>
      <c r="H4" s="145"/>
      <c r="I4" s="145"/>
      <c r="J4" s="148"/>
    </row>
    <row r="5" spans="1:10" ht="12.75">
      <c r="A5" s="149" t="s">
        <v>6</v>
      </c>
      <c r="B5" s="144"/>
      <c r="C5" s="144"/>
      <c r="D5" s="144" t="str">
        <f>+'Item 160, page 28'!D5</f>
        <v>Tri-County Disposal. Rabanco Recycling, Republic Services (C)</v>
      </c>
      <c r="E5" s="144"/>
      <c r="F5" s="144"/>
      <c r="G5" s="144"/>
      <c r="H5" s="144"/>
      <c r="I5" s="144"/>
      <c r="J5" s="147"/>
    </row>
    <row r="6" spans="1:10" ht="12.75">
      <c r="A6" s="143"/>
      <c r="B6" s="145"/>
      <c r="C6" s="145"/>
      <c r="D6" s="145"/>
      <c r="E6" s="145"/>
      <c r="F6" s="145"/>
      <c r="G6" s="145"/>
      <c r="H6" s="145"/>
      <c r="I6" s="145"/>
      <c r="J6" s="148"/>
    </row>
    <row r="7" spans="1:14" ht="12.75">
      <c r="A7" s="315" t="s">
        <v>390</v>
      </c>
      <c r="B7" s="316"/>
      <c r="C7" s="316"/>
      <c r="D7" s="316"/>
      <c r="E7" s="316"/>
      <c r="F7" s="316"/>
      <c r="G7" s="316"/>
      <c r="H7" s="316"/>
      <c r="I7" s="316"/>
      <c r="J7" s="317"/>
      <c r="M7" s="142" t="s">
        <v>253</v>
      </c>
      <c r="N7" s="174">
        <f>+'Item 52'!M6</f>
        <v>0.0663</v>
      </c>
    </row>
    <row r="8" spans="1:10" ht="12.75">
      <c r="A8" s="143"/>
      <c r="B8" s="145"/>
      <c r="C8" s="145"/>
      <c r="D8" s="145"/>
      <c r="E8" s="145"/>
      <c r="F8" s="145"/>
      <c r="G8" s="145"/>
      <c r="H8" s="145"/>
      <c r="I8" s="145"/>
      <c r="J8" s="148"/>
    </row>
    <row r="9" spans="1:10" ht="12.75">
      <c r="A9" s="143" t="s">
        <v>391</v>
      </c>
      <c r="B9" s="145"/>
      <c r="C9" s="145"/>
      <c r="D9" s="145"/>
      <c r="E9" s="145"/>
      <c r="F9" s="145"/>
      <c r="G9" s="145"/>
      <c r="H9" s="145"/>
      <c r="I9" s="145"/>
      <c r="J9" s="148"/>
    </row>
    <row r="10" spans="1:10" ht="12.75">
      <c r="A10" s="143"/>
      <c r="B10" s="145"/>
      <c r="C10" s="145"/>
      <c r="D10" s="145"/>
      <c r="E10" s="145"/>
      <c r="F10" s="145"/>
      <c r="G10" s="145"/>
      <c r="H10" s="145"/>
      <c r="I10" s="145"/>
      <c r="J10" s="148"/>
    </row>
    <row r="11" spans="1:10" ht="12.75">
      <c r="A11" s="143"/>
      <c r="B11" s="152"/>
      <c r="C11" s="321" t="s">
        <v>392</v>
      </c>
      <c r="D11" s="334"/>
      <c r="E11" s="334"/>
      <c r="F11" s="141"/>
      <c r="G11" s="192" t="s">
        <v>398</v>
      </c>
      <c r="H11" s="185" t="s">
        <v>400</v>
      </c>
      <c r="I11" s="145"/>
      <c r="J11" s="148"/>
    </row>
    <row r="12" spans="1:10" ht="12.75">
      <c r="A12" s="143"/>
      <c r="B12" s="145"/>
      <c r="C12" s="326" t="s">
        <v>393</v>
      </c>
      <c r="D12" s="365"/>
      <c r="E12" s="365"/>
      <c r="F12" s="223"/>
      <c r="G12" s="187" t="s">
        <v>399</v>
      </c>
      <c r="H12" s="190" t="s">
        <v>383</v>
      </c>
      <c r="I12" s="145"/>
      <c r="J12" s="148"/>
    </row>
    <row r="13" spans="1:10" ht="12.75">
      <c r="A13" s="143"/>
      <c r="B13" s="153"/>
      <c r="C13" s="204" t="s">
        <v>395</v>
      </c>
      <c r="D13" s="201"/>
      <c r="E13" s="224"/>
      <c r="F13" s="183"/>
      <c r="G13" s="225">
        <v>10</v>
      </c>
      <c r="H13" s="226">
        <v>15</v>
      </c>
      <c r="I13" s="146"/>
      <c r="J13" s="148"/>
    </row>
    <row r="14" spans="1:10" ht="12.75">
      <c r="A14" s="143"/>
      <c r="B14" s="153"/>
      <c r="C14" s="204" t="s">
        <v>396</v>
      </c>
      <c r="D14" s="201"/>
      <c r="E14" s="224"/>
      <c r="F14" s="183"/>
      <c r="G14" s="225">
        <v>10</v>
      </c>
      <c r="H14" s="226">
        <v>15</v>
      </c>
      <c r="I14" s="146"/>
      <c r="J14" s="148"/>
    </row>
    <row r="15" spans="1:14" ht="12.75">
      <c r="A15" s="143"/>
      <c r="B15" s="145"/>
      <c r="C15" s="204" t="s">
        <v>397</v>
      </c>
      <c r="D15" s="201"/>
      <c r="E15" s="224"/>
      <c r="F15" s="183"/>
      <c r="G15" s="227" t="str">
        <f>TEXT(N15,"$0.00")&amp;" (A)"</f>
        <v>$4.27 (A)</v>
      </c>
      <c r="H15" s="222"/>
      <c r="I15" s="145"/>
      <c r="J15" s="148"/>
      <c r="M15" s="142">
        <v>4</v>
      </c>
      <c r="N15" s="142">
        <f>+M15*(1+N7)</f>
        <v>4.2652</v>
      </c>
    </row>
    <row r="16" spans="1:10" ht="12.75">
      <c r="A16" s="143"/>
      <c r="B16" s="145"/>
      <c r="C16" s="182"/>
      <c r="D16" s="201"/>
      <c r="E16" s="224"/>
      <c r="F16" s="183"/>
      <c r="G16" s="201"/>
      <c r="H16" s="222"/>
      <c r="I16" s="145"/>
      <c r="J16" s="148"/>
    </row>
    <row r="17" spans="1:10" ht="12.75">
      <c r="A17" s="143"/>
      <c r="B17" s="145"/>
      <c r="C17" s="182"/>
      <c r="D17" s="201"/>
      <c r="E17" s="224"/>
      <c r="F17" s="183"/>
      <c r="G17" s="201"/>
      <c r="H17" s="222"/>
      <c r="I17" s="145"/>
      <c r="J17" s="148"/>
    </row>
    <row r="18" spans="1:10" ht="12.75">
      <c r="A18" s="154"/>
      <c r="B18" s="155"/>
      <c r="C18" s="182"/>
      <c r="D18" s="201"/>
      <c r="E18" s="224"/>
      <c r="F18" s="183"/>
      <c r="G18" s="201"/>
      <c r="H18" s="222"/>
      <c r="I18" s="155"/>
      <c r="J18" s="156"/>
    </row>
    <row r="19" spans="1:10" ht="12.75">
      <c r="A19" s="143"/>
      <c r="B19" s="145"/>
      <c r="C19" s="182"/>
      <c r="D19" s="201"/>
      <c r="E19" s="224"/>
      <c r="F19" s="183"/>
      <c r="G19" s="201"/>
      <c r="H19" s="222"/>
      <c r="I19" s="145"/>
      <c r="J19" s="148"/>
    </row>
    <row r="20" spans="1:10" ht="12.75">
      <c r="A20" s="143"/>
      <c r="B20" s="145"/>
      <c r="C20" s="145"/>
      <c r="D20" s="145"/>
      <c r="E20" s="145"/>
      <c r="F20" s="145"/>
      <c r="G20" s="145"/>
      <c r="H20" s="145"/>
      <c r="I20" s="145"/>
      <c r="J20" s="148"/>
    </row>
    <row r="21" spans="1:10" ht="12.75">
      <c r="A21" s="143"/>
      <c r="B21" s="145"/>
      <c r="C21" s="145"/>
      <c r="D21" s="145"/>
      <c r="E21" s="145"/>
      <c r="F21" s="145"/>
      <c r="G21" s="145"/>
      <c r="H21" s="145"/>
      <c r="I21" s="145"/>
      <c r="J21" s="148"/>
    </row>
    <row r="22" spans="1:10" ht="12.75">
      <c r="A22" s="143"/>
      <c r="B22" s="145"/>
      <c r="C22" s="145"/>
      <c r="D22" s="145"/>
      <c r="E22" s="145"/>
      <c r="F22" s="145"/>
      <c r="G22" s="145"/>
      <c r="H22" s="145"/>
      <c r="I22" s="145"/>
      <c r="J22" s="148"/>
    </row>
    <row r="23" spans="1:10" ht="12.75">
      <c r="A23" s="143"/>
      <c r="B23" s="145"/>
      <c r="C23" s="145"/>
      <c r="D23" s="145"/>
      <c r="E23" s="145"/>
      <c r="F23" s="145"/>
      <c r="G23" s="145"/>
      <c r="H23" s="145"/>
      <c r="I23" s="145"/>
      <c r="J23" s="148"/>
    </row>
    <row r="24" spans="1:10" ht="12.75">
      <c r="A24" s="143"/>
      <c r="B24" s="145"/>
      <c r="C24" s="145"/>
      <c r="D24" s="145"/>
      <c r="E24" s="145"/>
      <c r="F24" s="145"/>
      <c r="G24" s="145"/>
      <c r="H24" s="145"/>
      <c r="I24" s="145"/>
      <c r="J24" s="148"/>
    </row>
    <row r="25" spans="1:10" ht="12.75">
      <c r="A25" s="143"/>
      <c r="B25" s="145"/>
      <c r="C25" s="145"/>
      <c r="D25" s="145"/>
      <c r="E25" s="145"/>
      <c r="F25" s="145"/>
      <c r="G25" s="145"/>
      <c r="H25" s="145"/>
      <c r="I25" s="145"/>
      <c r="J25" s="148"/>
    </row>
    <row r="26" spans="1:10" ht="12.75">
      <c r="A26" s="315"/>
      <c r="B26" s="316"/>
      <c r="C26" s="316"/>
      <c r="D26" s="316"/>
      <c r="E26" s="316"/>
      <c r="F26" s="316"/>
      <c r="G26" s="316"/>
      <c r="H26" s="316"/>
      <c r="I26" s="316"/>
      <c r="J26" s="317"/>
    </row>
    <row r="27" spans="1:10" ht="12.75">
      <c r="A27" s="143"/>
      <c r="B27" s="145"/>
      <c r="C27" s="145"/>
      <c r="D27" s="145"/>
      <c r="E27" s="145"/>
      <c r="F27" s="145"/>
      <c r="G27" s="145"/>
      <c r="H27" s="145"/>
      <c r="I27" s="145"/>
      <c r="J27" s="148"/>
    </row>
    <row r="28" spans="1:10" ht="12.75">
      <c r="A28" s="143"/>
      <c r="B28" s="145"/>
      <c r="C28" s="145"/>
      <c r="D28" s="145"/>
      <c r="E28" s="145"/>
      <c r="F28" s="145"/>
      <c r="G28" s="145"/>
      <c r="H28" s="145"/>
      <c r="I28" s="145"/>
      <c r="J28" s="148"/>
    </row>
    <row r="29" spans="1:10" ht="12.75">
      <c r="A29" s="143"/>
      <c r="B29" s="145"/>
      <c r="C29" s="145"/>
      <c r="D29" s="145"/>
      <c r="E29" s="145"/>
      <c r="F29" s="145"/>
      <c r="G29" s="145"/>
      <c r="H29" s="145"/>
      <c r="I29" s="145"/>
      <c r="J29" s="148"/>
    </row>
    <row r="30" spans="1:10" ht="12.75">
      <c r="A30" s="143"/>
      <c r="B30" s="145"/>
      <c r="C30" s="145"/>
      <c r="D30" s="145"/>
      <c r="E30" s="145"/>
      <c r="F30" s="145"/>
      <c r="G30" s="145"/>
      <c r="H30" s="145"/>
      <c r="I30" s="145"/>
      <c r="J30" s="148"/>
    </row>
    <row r="31" spans="1:10" ht="12.75">
      <c r="A31" s="154"/>
      <c r="B31" s="155"/>
      <c r="C31" s="155"/>
      <c r="D31" s="155"/>
      <c r="E31" s="155"/>
      <c r="F31" s="155"/>
      <c r="G31" s="155"/>
      <c r="H31" s="155"/>
      <c r="I31" s="155"/>
      <c r="J31" s="156"/>
    </row>
    <row r="32" spans="1:10" ht="12.75">
      <c r="A32" s="143"/>
      <c r="B32" s="145"/>
      <c r="C32" s="145"/>
      <c r="D32" s="145"/>
      <c r="E32" s="145"/>
      <c r="F32" s="145"/>
      <c r="G32" s="145"/>
      <c r="H32" s="145"/>
      <c r="I32" s="145"/>
      <c r="J32" s="148"/>
    </row>
    <row r="33" spans="1:10" ht="12.75">
      <c r="A33" s="180"/>
      <c r="B33" s="145"/>
      <c r="C33" s="145"/>
      <c r="D33" s="145"/>
      <c r="E33" s="145"/>
      <c r="F33" s="145"/>
      <c r="G33" s="145"/>
      <c r="H33" s="145"/>
      <c r="I33" s="145"/>
      <c r="J33" s="148"/>
    </row>
    <row r="34" spans="1:10" ht="12.75">
      <c r="A34" s="143"/>
      <c r="B34" s="145"/>
      <c r="C34" s="308"/>
      <c r="D34" s="308"/>
      <c r="E34" s="308"/>
      <c r="F34" s="145"/>
      <c r="G34" s="145"/>
      <c r="H34" s="145"/>
      <c r="I34" s="145"/>
      <c r="J34" s="148"/>
    </row>
    <row r="35" spans="1:10" ht="12.75">
      <c r="A35" s="143"/>
      <c r="B35" s="145"/>
      <c r="C35" s="308"/>
      <c r="D35" s="308"/>
      <c r="E35" s="308"/>
      <c r="F35" s="308"/>
      <c r="G35" s="308"/>
      <c r="H35" s="308"/>
      <c r="I35" s="145"/>
      <c r="J35" s="148"/>
    </row>
    <row r="36" spans="1:10" ht="12.75">
      <c r="A36" s="143"/>
      <c r="B36" s="145"/>
      <c r="C36" s="146"/>
      <c r="D36" s="145"/>
      <c r="E36" s="153"/>
      <c r="F36" s="146"/>
      <c r="G36" s="145"/>
      <c r="H36" s="153"/>
      <c r="I36" s="145"/>
      <c r="J36" s="148"/>
    </row>
    <row r="37" spans="1:10" ht="12.75">
      <c r="A37" s="143"/>
      <c r="B37" s="145"/>
      <c r="C37" s="146"/>
      <c r="D37" s="145"/>
      <c r="E37" s="153"/>
      <c r="F37" s="146"/>
      <c r="G37" s="145"/>
      <c r="H37" s="153"/>
      <c r="I37" s="145"/>
      <c r="J37" s="148"/>
    </row>
    <row r="38" spans="1:10" ht="12.75">
      <c r="A38" s="143"/>
      <c r="B38" s="145"/>
      <c r="C38" s="146"/>
      <c r="D38" s="145"/>
      <c r="E38" s="153"/>
      <c r="F38" s="146"/>
      <c r="G38" s="145"/>
      <c r="H38" s="153"/>
      <c r="I38" s="145"/>
      <c r="J38" s="148"/>
    </row>
    <row r="39" spans="1:10" ht="12.75">
      <c r="A39" s="143"/>
      <c r="B39" s="145"/>
      <c r="C39" s="146"/>
      <c r="D39" s="145"/>
      <c r="E39" s="153"/>
      <c r="F39" s="146"/>
      <c r="G39" s="145"/>
      <c r="H39" s="153"/>
      <c r="I39" s="145"/>
      <c r="J39" s="148"/>
    </row>
    <row r="40" spans="1:10" ht="12.75">
      <c r="A40" s="143"/>
      <c r="B40" s="145"/>
      <c r="C40" s="146"/>
      <c r="D40" s="145"/>
      <c r="E40" s="153"/>
      <c r="F40" s="146"/>
      <c r="G40" s="145"/>
      <c r="H40" s="153"/>
      <c r="I40" s="145"/>
      <c r="J40" s="148"/>
    </row>
    <row r="41" spans="1:10" ht="12.75">
      <c r="A41" s="143"/>
      <c r="B41" s="145"/>
      <c r="C41" s="146"/>
      <c r="D41" s="145"/>
      <c r="E41" s="153"/>
      <c r="F41" s="146"/>
      <c r="G41" s="145"/>
      <c r="H41" s="153"/>
      <c r="I41" s="145"/>
      <c r="J41" s="148"/>
    </row>
    <row r="42" spans="1:10" ht="12.75">
      <c r="A42" s="143"/>
      <c r="B42" s="145"/>
      <c r="C42" s="146"/>
      <c r="D42" s="145"/>
      <c r="E42" s="153"/>
      <c r="F42" s="146"/>
      <c r="G42" s="145"/>
      <c r="H42" s="153"/>
      <c r="I42" s="145"/>
      <c r="J42" s="148"/>
    </row>
    <row r="43" spans="1:10" ht="12.75">
      <c r="A43" s="143"/>
      <c r="B43" s="145"/>
      <c r="C43" s="145"/>
      <c r="D43" s="155"/>
      <c r="E43" s="155"/>
      <c r="F43" s="155"/>
      <c r="G43" s="155"/>
      <c r="H43" s="145"/>
      <c r="I43" s="145"/>
      <c r="J43" s="148"/>
    </row>
    <row r="44" spans="1:10" ht="12.75">
      <c r="A44" s="143"/>
      <c r="B44" s="145"/>
      <c r="C44" s="145"/>
      <c r="D44" s="145"/>
      <c r="E44" s="145"/>
      <c r="F44" s="145"/>
      <c r="G44" s="145"/>
      <c r="H44" s="145"/>
      <c r="I44" s="145"/>
      <c r="J44" s="148"/>
    </row>
    <row r="45" spans="1:10" ht="12.75">
      <c r="A45" s="143"/>
      <c r="B45" s="145"/>
      <c r="C45" s="145"/>
      <c r="D45" s="145"/>
      <c r="E45" s="145"/>
      <c r="F45" s="145"/>
      <c r="G45" s="145"/>
      <c r="H45" s="145"/>
      <c r="I45" s="145"/>
      <c r="J45" s="148"/>
    </row>
    <row r="46" spans="1:10" ht="12.75">
      <c r="A46" s="143"/>
      <c r="B46" s="145"/>
      <c r="C46" s="145"/>
      <c r="D46" s="145"/>
      <c r="E46" s="145"/>
      <c r="F46" s="145"/>
      <c r="G46" s="145"/>
      <c r="H46" s="145"/>
      <c r="I46" s="145"/>
      <c r="J46" s="148"/>
    </row>
    <row r="47" spans="1:10" ht="12.75">
      <c r="A47" s="143"/>
      <c r="B47" s="145"/>
      <c r="C47" s="145"/>
      <c r="D47" s="145"/>
      <c r="E47" s="145"/>
      <c r="F47" s="145"/>
      <c r="G47" s="145"/>
      <c r="H47" s="145"/>
      <c r="I47" s="145"/>
      <c r="J47" s="148"/>
    </row>
    <row r="48" spans="1:10" ht="12.75">
      <c r="A48" s="143"/>
      <c r="B48" s="145"/>
      <c r="C48" s="145"/>
      <c r="D48" s="145"/>
      <c r="E48" s="145"/>
      <c r="F48" s="145"/>
      <c r="G48" s="145"/>
      <c r="H48" s="145"/>
      <c r="I48" s="145"/>
      <c r="J48" s="148"/>
    </row>
    <row r="49" spans="1:10" ht="12.75">
      <c r="A49" s="143"/>
      <c r="B49" s="145"/>
      <c r="C49" s="145"/>
      <c r="D49" s="145"/>
      <c r="E49" s="145"/>
      <c r="F49" s="145"/>
      <c r="G49" s="145"/>
      <c r="H49" s="145"/>
      <c r="I49" s="145"/>
      <c r="J49" s="148"/>
    </row>
    <row r="50" spans="1:10" ht="12.75">
      <c r="A50" s="143"/>
      <c r="B50" s="145"/>
      <c r="C50" s="145"/>
      <c r="D50" s="145"/>
      <c r="E50" s="145"/>
      <c r="F50" s="145"/>
      <c r="G50" s="145"/>
      <c r="H50" s="145"/>
      <c r="I50" s="145"/>
      <c r="J50" s="148"/>
    </row>
    <row r="51" spans="1:10" ht="12.75">
      <c r="A51" s="149"/>
      <c r="B51" s="144"/>
      <c r="C51" s="144"/>
      <c r="D51" s="144"/>
      <c r="E51" s="144"/>
      <c r="F51" s="144"/>
      <c r="G51" s="144"/>
      <c r="H51" s="144"/>
      <c r="I51" s="144"/>
      <c r="J51" s="147"/>
    </row>
    <row r="52" spans="1:10" ht="12.75">
      <c r="A52" s="143" t="s">
        <v>8</v>
      </c>
      <c r="B52" s="145" t="str">
        <f>+'Item 160, page 28'!B52</f>
        <v>Sarah Martinez-Russell</v>
      </c>
      <c r="C52" s="145"/>
      <c r="D52" s="145"/>
      <c r="E52" s="145"/>
      <c r="F52" s="145"/>
      <c r="G52" s="145"/>
      <c r="H52" s="145"/>
      <c r="I52" s="145"/>
      <c r="J52" s="148"/>
    </row>
    <row r="53" spans="1:10" ht="12.75">
      <c r="A53" s="143"/>
      <c r="B53" s="145"/>
      <c r="C53" s="145"/>
      <c r="D53" s="145"/>
      <c r="E53" s="145"/>
      <c r="F53" s="145"/>
      <c r="G53" s="145"/>
      <c r="H53" s="145"/>
      <c r="I53" s="145"/>
      <c r="J53" s="148"/>
    </row>
    <row r="54" spans="1:10" ht="12.75">
      <c r="A54" s="149" t="s">
        <v>25</v>
      </c>
      <c r="B54" s="163">
        <f>+'Item 160, page 28'!B54</f>
        <v>43601</v>
      </c>
      <c r="C54" s="144"/>
      <c r="D54" s="144"/>
      <c r="E54" s="144"/>
      <c r="F54" s="144"/>
      <c r="G54" s="144"/>
      <c r="H54" s="144" t="s">
        <v>26</v>
      </c>
      <c r="I54" s="144"/>
      <c r="J54" s="175">
        <f>+'Item 160, page 28'!J54</f>
        <v>43647</v>
      </c>
    </row>
    <row r="55" spans="1:10" ht="12.75">
      <c r="A55" s="312" t="s">
        <v>1</v>
      </c>
      <c r="B55" s="313"/>
      <c r="C55" s="313"/>
      <c r="D55" s="313"/>
      <c r="E55" s="313"/>
      <c r="F55" s="313"/>
      <c r="G55" s="313"/>
      <c r="H55" s="313"/>
      <c r="I55" s="313"/>
      <c r="J55" s="314"/>
    </row>
    <row r="56" spans="1:10" ht="12.75">
      <c r="A56" s="143"/>
      <c r="B56" s="145"/>
      <c r="C56" s="145"/>
      <c r="D56" s="145"/>
      <c r="E56" s="145"/>
      <c r="F56" s="145"/>
      <c r="G56" s="145"/>
      <c r="H56" s="145"/>
      <c r="I56" s="145"/>
      <c r="J56" s="148"/>
    </row>
    <row r="57" spans="1:10" ht="12.75">
      <c r="A57" s="143" t="s">
        <v>7</v>
      </c>
      <c r="B57" s="145"/>
      <c r="C57" s="145"/>
      <c r="D57" s="145"/>
      <c r="E57" s="145"/>
      <c r="F57" s="145"/>
      <c r="G57" s="145"/>
      <c r="H57" s="145"/>
      <c r="I57" s="145"/>
      <c r="J57" s="148"/>
    </row>
    <row r="58" spans="1:10" ht="12.75">
      <c r="A58" s="149"/>
      <c r="B58" s="144"/>
      <c r="C58" s="144"/>
      <c r="D58" s="144"/>
      <c r="E58" s="144"/>
      <c r="F58" s="144"/>
      <c r="G58" s="144"/>
      <c r="H58" s="144"/>
      <c r="I58" s="144"/>
      <c r="J58" s="147"/>
    </row>
  </sheetData>
  <sheetProtection/>
  <mergeCells count="9">
    <mergeCell ref="C34:E34"/>
    <mergeCell ref="C35:E35"/>
    <mergeCell ref="F35:H35"/>
    <mergeCell ref="A55:J55"/>
    <mergeCell ref="H2:J2"/>
    <mergeCell ref="A7:J7"/>
    <mergeCell ref="C11:E11"/>
    <mergeCell ref="C12:E12"/>
    <mergeCell ref="A26:J26"/>
  </mergeCells>
  <printOptions horizontalCentered="1" verticalCentered="1"/>
  <pageMargins left="0.5" right="0.5" top="0.5" bottom="0.5"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V58"/>
  <sheetViews>
    <sheetView showGridLines="0" zoomScalePageLayoutView="0" workbookViewId="0" topLeftCell="A28">
      <selection activeCell="G50" sqref="G50"/>
    </sheetView>
  </sheetViews>
  <sheetFormatPr defaultColWidth="9.140625" defaultRowHeight="12.75"/>
  <cols>
    <col min="1" max="1" width="10.140625" style="0" customWidth="1"/>
    <col min="3" max="3" width="10.140625" style="0" customWidth="1"/>
    <col min="4" max="4" width="10.00390625" style="0" customWidth="1"/>
    <col min="5" max="5" width="8.28125" style="0" customWidth="1"/>
    <col min="6" max="6" width="7.28125" style="0" customWidth="1"/>
    <col min="7" max="7" width="8.28125" style="0" customWidth="1"/>
    <col min="8" max="10" width="11.57421875" style="0" customWidth="1"/>
    <col min="11" max="11" width="8.00390625" style="0" customWidth="1"/>
    <col min="12" max="12" width="7.8515625" style="0" customWidth="1"/>
    <col min="13" max="13" width="7.7109375" style="0" customWidth="1"/>
  </cols>
  <sheetData>
    <row r="1" spans="1:16" ht="12.75">
      <c r="A1" s="1"/>
      <c r="B1" s="2"/>
      <c r="C1" s="2"/>
      <c r="D1" s="2"/>
      <c r="E1" s="2"/>
      <c r="F1" s="2"/>
      <c r="G1" s="2"/>
      <c r="H1" s="2"/>
      <c r="I1" s="2"/>
      <c r="J1" s="2"/>
      <c r="K1" s="2"/>
      <c r="L1" s="2"/>
      <c r="M1" s="3"/>
      <c r="O1" t="s">
        <v>253</v>
      </c>
      <c r="P1">
        <v>0.0663</v>
      </c>
    </row>
    <row r="2" spans="1:13" ht="12.75">
      <c r="A2" s="4" t="s">
        <v>4</v>
      </c>
      <c r="B2" s="36">
        <v>8</v>
      </c>
      <c r="C2" s="5"/>
      <c r="D2" s="5"/>
      <c r="E2" s="5"/>
      <c r="F2" s="5"/>
      <c r="G2" s="5"/>
      <c r="H2" s="299"/>
      <c r="I2" s="299"/>
      <c r="J2" s="5"/>
      <c r="K2" s="366" t="s">
        <v>406</v>
      </c>
      <c r="L2" s="367"/>
      <c r="M2" s="368"/>
    </row>
    <row r="3" spans="1:13" ht="12.75">
      <c r="A3" s="4"/>
      <c r="B3" s="5"/>
      <c r="C3" s="5"/>
      <c r="D3" s="5"/>
      <c r="E3" s="5"/>
      <c r="F3" s="5"/>
      <c r="G3" s="5"/>
      <c r="H3" s="5"/>
      <c r="I3" s="5"/>
      <c r="J3" s="5"/>
      <c r="K3" s="5"/>
      <c r="L3" s="5"/>
      <c r="M3" s="6"/>
    </row>
    <row r="4" spans="1:13" ht="12.75">
      <c r="A4" s="4" t="s">
        <v>5</v>
      </c>
      <c r="B4" s="5"/>
      <c r="C4" s="5"/>
      <c r="D4" s="5" t="s">
        <v>220</v>
      </c>
      <c r="E4" s="5"/>
      <c r="F4" s="5"/>
      <c r="G4" s="5"/>
      <c r="H4" s="5"/>
      <c r="I4" s="5"/>
      <c r="J4" s="5"/>
      <c r="K4" s="5"/>
      <c r="L4" s="5"/>
      <c r="M4" s="6"/>
    </row>
    <row r="5" spans="1:13" ht="12.75">
      <c r="A5" s="7" t="s">
        <v>6</v>
      </c>
      <c r="B5" s="8"/>
      <c r="C5" s="8"/>
      <c r="D5" s="91" t="s">
        <v>221</v>
      </c>
      <c r="E5" s="8"/>
      <c r="F5" s="8"/>
      <c r="G5" s="8"/>
      <c r="H5" s="8"/>
      <c r="I5" s="8"/>
      <c r="J5" s="8"/>
      <c r="K5" s="8"/>
      <c r="L5" s="8"/>
      <c r="M5" s="9"/>
    </row>
    <row r="6" spans="1:13" ht="12.75">
      <c r="A6" s="4"/>
      <c r="B6" s="5"/>
      <c r="C6" s="5"/>
      <c r="D6" s="5"/>
      <c r="E6" s="5"/>
      <c r="F6" s="5"/>
      <c r="G6" s="5"/>
      <c r="H6" s="5"/>
      <c r="I6" s="5"/>
      <c r="J6" s="5"/>
      <c r="K6" s="5"/>
      <c r="L6" s="5"/>
      <c r="M6" s="6"/>
    </row>
    <row r="7" spans="1:13" ht="12.75">
      <c r="A7" s="345" t="s">
        <v>132</v>
      </c>
      <c r="B7" s="303"/>
      <c r="C7" s="303"/>
      <c r="D7" s="303"/>
      <c r="E7" s="303"/>
      <c r="F7" s="303"/>
      <c r="G7" s="303"/>
      <c r="H7" s="303"/>
      <c r="I7" s="303"/>
      <c r="J7" s="303"/>
      <c r="K7" s="5"/>
      <c r="L7" s="5"/>
      <c r="M7" s="6"/>
    </row>
    <row r="8" spans="1:13" ht="12.75">
      <c r="A8" s="369" t="s">
        <v>133</v>
      </c>
      <c r="B8" s="299"/>
      <c r="C8" s="299"/>
      <c r="D8" s="299"/>
      <c r="E8" s="299"/>
      <c r="F8" s="299"/>
      <c r="G8" s="299"/>
      <c r="H8" s="299"/>
      <c r="I8" s="299"/>
      <c r="J8" s="299"/>
      <c r="K8" s="5"/>
      <c r="L8" s="5"/>
      <c r="M8" s="6"/>
    </row>
    <row r="9" spans="1:13" ht="12.75">
      <c r="A9" s="369" t="s">
        <v>134</v>
      </c>
      <c r="B9" s="299"/>
      <c r="C9" s="299"/>
      <c r="D9" s="299"/>
      <c r="E9" s="299"/>
      <c r="F9" s="299"/>
      <c r="G9" s="299"/>
      <c r="H9" s="299"/>
      <c r="I9" s="299"/>
      <c r="J9" s="299"/>
      <c r="K9" s="5"/>
      <c r="L9" s="5"/>
      <c r="M9" s="6"/>
    </row>
    <row r="10" spans="1:13" ht="12.75">
      <c r="A10" s="4"/>
      <c r="B10" s="5"/>
      <c r="C10" s="5"/>
      <c r="D10" s="5"/>
      <c r="E10" s="5"/>
      <c r="F10" s="5"/>
      <c r="G10" s="5"/>
      <c r="H10" s="5"/>
      <c r="I10" s="5"/>
      <c r="J10" s="5"/>
      <c r="K10" s="5"/>
      <c r="L10" s="5"/>
      <c r="M10" s="6"/>
    </row>
    <row r="11" spans="1:13" ht="12.75">
      <c r="A11" s="4" t="s">
        <v>33</v>
      </c>
      <c r="B11" s="12"/>
      <c r="C11" s="5"/>
      <c r="D11" s="5"/>
      <c r="E11" s="5"/>
      <c r="F11" s="5"/>
      <c r="G11" s="5"/>
      <c r="H11" s="5"/>
      <c r="I11" s="5"/>
      <c r="J11" s="5"/>
      <c r="K11" s="5"/>
      <c r="L11" s="5"/>
      <c r="M11" s="6"/>
    </row>
    <row r="12" spans="1:13" ht="12.75">
      <c r="A12" s="4"/>
      <c r="B12" s="5"/>
      <c r="C12" s="5"/>
      <c r="D12" s="5"/>
      <c r="E12" s="5"/>
      <c r="F12" s="5"/>
      <c r="G12" s="5"/>
      <c r="H12" s="5"/>
      <c r="I12" s="5"/>
      <c r="J12" s="5"/>
      <c r="K12" s="5"/>
      <c r="L12" s="5"/>
      <c r="M12" s="6"/>
    </row>
    <row r="13" spans="1:13" ht="12.75">
      <c r="A13" s="4"/>
      <c r="B13" s="19"/>
      <c r="C13" s="11"/>
      <c r="D13" s="357" t="s">
        <v>135</v>
      </c>
      <c r="E13" s="370"/>
      <c r="F13" s="370"/>
      <c r="G13" s="370"/>
      <c r="H13" s="370"/>
      <c r="I13" s="370"/>
      <c r="J13" s="370"/>
      <c r="K13" s="13"/>
      <c r="L13" s="13"/>
      <c r="M13" s="15"/>
    </row>
    <row r="14" spans="1:13" ht="12.75">
      <c r="A14" s="64" t="s">
        <v>144</v>
      </c>
      <c r="B14" s="57"/>
      <c r="C14" s="58"/>
      <c r="D14" s="45" t="s">
        <v>129</v>
      </c>
      <c r="E14" s="45" t="s">
        <v>130</v>
      </c>
      <c r="F14" s="45" t="s">
        <v>131</v>
      </c>
      <c r="G14" s="45" t="s">
        <v>103</v>
      </c>
      <c r="H14" s="45" t="s">
        <v>34</v>
      </c>
      <c r="I14" s="45" t="s">
        <v>104</v>
      </c>
      <c r="J14" s="45" t="s">
        <v>105</v>
      </c>
      <c r="K14" s="45" t="s">
        <v>106</v>
      </c>
      <c r="L14" s="45" t="s">
        <v>107</v>
      </c>
      <c r="M14" s="45" t="s">
        <v>108</v>
      </c>
    </row>
    <row r="15" spans="1:13" ht="12.75">
      <c r="A15" s="55" t="s">
        <v>136</v>
      </c>
      <c r="B15" s="13"/>
      <c r="C15" s="15"/>
      <c r="D15" s="100"/>
      <c r="E15" s="100"/>
      <c r="F15" s="100"/>
      <c r="G15" s="100"/>
      <c r="H15" s="94" t="s">
        <v>407</v>
      </c>
      <c r="I15" s="94" t="s">
        <v>408</v>
      </c>
      <c r="J15" s="94" t="s">
        <v>409</v>
      </c>
      <c r="K15" s="67"/>
      <c r="L15" s="67"/>
      <c r="M15" s="67"/>
    </row>
    <row r="16" spans="1:22" ht="12.75">
      <c r="A16" s="55" t="s">
        <v>137</v>
      </c>
      <c r="B16" s="13"/>
      <c r="C16" s="15"/>
      <c r="D16" s="94" t="s">
        <v>410</v>
      </c>
      <c r="E16" s="74"/>
      <c r="F16" s="99"/>
      <c r="G16" s="74"/>
      <c r="H16" s="94" t="s">
        <v>411</v>
      </c>
      <c r="I16" s="94" t="s">
        <v>412</v>
      </c>
      <c r="J16" s="94" t="s">
        <v>413</v>
      </c>
      <c r="K16" s="75"/>
      <c r="L16" s="76"/>
      <c r="M16" s="75" t="s">
        <v>178</v>
      </c>
      <c r="N16" s="231" t="s">
        <v>160</v>
      </c>
      <c r="O16" s="136" t="s">
        <v>414</v>
      </c>
      <c r="P16" s="232">
        <v>35.19</v>
      </c>
      <c r="Q16" t="str">
        <f>CONCATENATE(N16,P16,O16)</f>
        <v>$35.19(A)</v>
      </c>
      <c r="S16" t="s">
        <v>415</v>
      </c>
      <c r="T16" t="s">
        <v>415</v>
      </c>
      <c r="U16" t="s">
        <v>416</v>
      </c>
      <c r="V16" t="s">
        <v>417</v>
      </c>
    </row>
    <row r="17" spans="1:19" ht="12.75">
      <c r="A17" s="55" t="s">
        <v>138</v>
      </c>
      <c r="B17" s="13"/>
      <c r="C17" s="15"/>
      <c r="D17" s="94" t="str">
        <f>D16</f>
        <v>$3.04(A)</v>
      </c>
      <c r="E17" s="74"/>
      <c r="F17" s="99"/>
      <c r="G17" s="74"/>
      <c r="H17" s="94" t="str">
        <f>H16</f>
        <v>$18.45(A)</v>
      </c>
      <c r="I17" s="94" t="str">
        <f>I16</f>
        <v>$23.41(A)</v>
      </c>
      <c r="J17" s="94" t="str">
        <f>J16</f>
        <v>$30.92(A)</v>
      </c>
      <c r="K17" s="75"/>
      <c r="L17" s="76"/>
      <c r="M17" s="75" t="s">
        <v>178</v>
      </c>
      <c r="N17" s="231" t="s">
        <v>160</v>
      </c>
      <c r="O17" s="136" t="s">
        <v>414</v>
      </c>
      <c r="P17">
        <v>39.45</v>
      </c>
      <c r="Q17" t="str">
        <f>CONCATENATE(N17,P17,O17)</f>
        <v>$39.45(A)</v>
      </c>
      <c r="S17" t="s">
        <v>416</v>
      </c>
    </row>
    <row r="18" spans="1:19" ht="12.75">
      <c r="A18" s="59" t="s">
        <v>139</v>
      </c>
      <c r="B18" s="60"/>
      <c r="C18" s="61"/>
      <c r="D18" s="96" t="s">
        <v>418</v>
      </c>
      <c r="E18" s="99"/>
      <c r="F18" s="99"/>
      <c r="G18" s="99"/>
      <c r="H18" s="94" t="s">
        <v>419</v>
      </c>
      <c r="I18" s="94" t="s">
        <v>420</v>
      </c>
      <c r="J18" s="94" t="s">
        <v>421</v>
      </c>
      <c r="K18" s="76"/>
      <c r="L18" s="76"/>
      <c r="M18" s="75" t="s">
        <v>178</v>
      </c>
      <c r="N18" s="231" t="s">
        <v>160</v>
      </c>
      <c r="O18" s="136" t="s">
        <v>414</v>
      </c>
      <c r="P18">
        <v>46.92</v>
      </c>
      <c r="Q18" t="str">
        <f>CONCATENATE(N18,P18,O18)</f>
        <v>$46.92(A)</v>
      </c>
      <c r="S18" t="s">
        <v>417</v>
      </c>
    </row>
    <row r="19" spans="1:13" ht="12.75">
      <c r="A19" s="56" t="s">
        <v>140</v>
      </c>
      <c r="B19" s="13"/>
      <c r="C19" s="15"/>
      <c r="D19" s="62"/>
      <c r="E19" s="62"/>
      <c r="F19" s="62"/>
      <c r="G19" s="62"/>
      <c r="H19" s="62"/>
      <c r="I19" s="62"/>
      <c r="J19" s="62"/>
      <c r="K19" s="62"/>
      <c r="L19" s="62"/>
      <c r="M19" s="63"/>
    </row>
    <row r="20" spans="1:13" ht="12.75">
      <c r="A20" s="55" t="s">
        <v>78</v>
      </c>
      <c r="B20" s="13"/>
      <c r="C20" s="15"/>
      <c r="D20" s="100"/>
      <c r="E20" s="100"/>
      <c r="F20" s="100"/>
      <c r="G20" s="100"/>
      <c r="H20" s="100"/>
      <c r="I20" s="100"/>
      <c r="J20" s="100"/>
      <c r="K20" s="67"/>
      <c r="L20" s="67"/>
      <c r="M20" s="67"/>
    </row>
    <row r="21" spans="1:13" ht="12.75">
      <c r="A21" s="55" t="s">
        <v>141</v>
      </c>
      <c r="B21" s="13"/>
      <c r="C21" s="15"/>
      <c r="D21" s="100"/>
      <c r="E21" s="100"/>
      <c r="F21" s="100"/>
      <c r="G21" s="100"/>
      <c r="H21" s="94" t="s">
        <v>411</v>
      </c>
      <c r="I21" s="94" t="s">
        <v>412</v>
      </c>
      <c r="J21" s="94" t="s">
        <v>413</v>
      </c>
      <c r="K21" s="67"/>
      <c r="L21" s="67"/>
      <c r="M21" s="67"/>
    </row>
    <row r="22" spans="1:13" ht="12.75">
      <c r="A22" s="55" t="s">
        <v>142</v>
      </c>
      <c r="B22" s="13"/>
      <c r="C22" s="15"/>
      <c r="D22" s="100"/>
      <c r="E22" s="100"/>
      <c r="F22" s="100"/>
      <c r="G22" s="100"/>
      <c r="H22" s="87" t="s">
        <v>422</v>
      </c>
      <c r="I22" s="87" t="s">
        <v>423</v>
      </c>
      <c r="J22" s="87" t="s">
        <v>424</v>
      </c>
      <c r="K22" s="67"/>
      <c r="L22" s="67"/>
      <c r="M22" s="67"/>
    </row>
    <row r="23" spans="1:13" ht="12.75">
      <c r="A23" s="55" t="s">
        <v>143</v>
      </c>
      <c r="B23" s="13"/>
      <c r="C23" s="15"/>
      <c r="D23" s="108"/>
      <c r="E23" s="108"/>
      <c r="F23" s="108"/>
      <c r="G23" s="108"/>
      <c r="H23" s="87" t="s">
        <v>415</v>
      </c>
      <c r="I23" s="87" t="s">
        <v>416</v>
      </c>
      <c r="J23" s="87" t="s">
        <v>417</v>
      </c>
      <c r="K23" s="30"/>
      <c r="L23" s="30"/>
      <c r="M23" s="16"/>
    </row>
    <row r="24" spans="1:13" ht="12.75">
      <c r="A24" s="4"/>
      <c r="B24" s="5"/>
      <c r="C24" s="5"/>
      <c r="D24" s="12"/>
      <c r="E24" s="12"/>
      <c r="F24" s="12"/>
      <c r="G24" s="12"/>
      <c r="H24" s="12"/>
      <c r="I24" s="12"/>
      <c r="J24" s="12"/>
      <c r="K24" s="5"/>
      <c r="L24" s="5"/>
      <c r="M24" s="6"/>
    </row>
    <row r="25" spans="1:13" ht="12.75">
      <c r="A25" s="4"/>
      <c r="B25" s="5"/>
      <c r="C25" s="5"/>
      <c r="D25" s="12"/>
      <c r="E25" s="12"/>
      <c r="F25" s="12"/>
      <c r="G25" s="12"/>
      <c r="H25" s="12"/>
      <c r="I25" s="12"/>
      <c r="J25" s="12"/>
      <c r="K25" s="5"/>
      <c r="L25" s="5"/>
      <c r="M25" s="6"/>
    </row>
    <row r="26" spans="1:13" ht="12.75">
      <c r="A26" s="29" t="s">
        <v>145</v>
      </c>
      <c r="B26" s="24" t="s">
        <v>146</v>
      </c>
      <c r="C26" s="5"/>
      <c r="D26" s="12"/>
      <c r="E26" s="12"/>
      <c r="F26" s="12"/>
      <c r="G26" s="12"/>
      <c r="H26" s="12"/>
      <c r="I26" s="12"/>
      <c r="J26" s="12"/>
      <c r="K26" s="5"/>
      <c r="L26" s="5"/>
      <c r="M26" s="6"/>
    </row>
    <row r="27" spans="1:13" ht="12.75">
      <c r="A27" s="29"/>
      <c r="B27" s="24" t="s">
        <v>147</v>
      </c>
      <c r="C27" s="5"/>
      <c r="D27" s="12"/>
      <c r="E27" s="12"/>
      <c r="F27" s="12"/>
      <c r="G27" s="12"/>
      <c r="H27" s="12"/>
      <c r="I27" s="12"/>
      <c r="J27" s="12"/>
      <c r="K27" s="5"/>
      <c r="L27" s="5"/>
      <c r="M27" s="6"/>
    </row>
    <row r="28" spans="1:13" ht="12.75">
      <c r="A28" s="29"/>
      <c r="B28" s="24" t="s">
        <v>148</v>
      </c>
      <c r="C28" s="5"/>
      <c r="D28" s="12"/>
      <c r="E28" s="12"/>
      <c r="F28" s="12"/>
      <c r="G28" s="12"/>
      <c r="H28" s="12"/>
      <c r="I28" s="12"/>
      <c r="J28" s="12"/>
      <c r="K28" s="5"/>
      <c r="L28" s="5"/>
      <c r="M28" s="6"/>
    </row>
    <row r="29" spans="1:13" ht="12.75">
      <c r="A29" s="29"/>
      <c r="B29" s="24" t="s">
        <v>149</v>
      </c>
      <c r="C29" s="5"/>
      <c r="D29" s="12"/>
      <c r="E29" s="12"/>
      <c r="F29" s="12"/>
      <c r="G29" s="12"/>
      <c r="H29" s="12"/>
      <c r="I29" s="12"/>
      <c r="J29" s="12"/>
      <c r="K29" s="5"/>
      <c r="L29" s="5"/>
      <c r="M29" s="6"/>
    </row>
    <row r="30" spans="1:13" ht="12.75">
      <c r="A30" s="29"/>
      <c r="B30" s="24"/>
      <c r="C30" s="5"/>
      <c r="D30" s="12"/>
      <c r="E30" s="12"/>
      <c r="F30" s="12"/>
      <c r="G30" s="12"/>
      <c r="H30" s="12"/>
      <c r="I30" s="12"/>
      <c r="J30" s="12"/>
      <c r="K30" s="5"/>
      <c r="L30" s="5"/>
      <c r="M30" s="6"/>
    </row>
    <row r="31" spans="1:13" ht="12.75">
      <c r="A31" s="65" t="s">
        <v>80</v>
      </c>
      <c r="B31" s="53" t="s">
        <v>121</v>
      </c>
      <c r="C31" s="22"/>
      <c r="D31" s="90"/>
      <c r="E31" s="90"/>
      <c r="F31" s="90"/>
      <c r="G31" s="90"/>
      <c r="H31" s="90"/>
      <c r="I31" s="90"/>
      <c r="J31" s="90"/>
      <c r="K31" s="5"/>
      <c r="L31" s="5"/>
      <c r="M31" s="6"/>
    </row>
    <row r="32" spans="1:13" ht="12.75">
      <c r="A32" s="29"/>
      <c r="B32" s="24" t="s">
        <v>150</v>
      </c>
      <c r="C32" s="5"/>
      <c r="D32" s="12"/>
      <c r="E32" s="12"/>
      <c r="F32" s="12"/>
      <c r="G32" s="12"/>
      <c r="H32" s="12"/>
      <c r="I32" s="12"/>
      <c r="J32" s="12"/>
      <c r="K32" s="5"/>
      <c r="L32" s="5"/>
      <c r="M32" s="6"/>
    </row>
    <row r="33" spans="1:13" ht="12.75">
      <c r="A33" s="34"/>
      <c r="B33" s="24"/>
      <c r="C33" s="5"/>
      <c r="D33" s="12"/>
      <c r="E33" s="12"/>
      <c r="F33" s="12"/>
      <c r="G33" s="12"/>
      <c r="H33" s="12"/>
      <c r="I33" s="12"/>
      <c r="J33" s="12"/>
      <c r="K33" s="5"/>
      <c r="L33" s="5"/>
      <c r="M33" s="6"/>
    </row>
    <row r="34" spans="1:13" ht="12.75">
      <c r="A34" s="29" t="s">
        <v>82</v>
      </c>
      <c r="B34" s="24" t="s">
        <v>30</v>
      </c>
      <c r="C34" s="5"/>
      <c r="D34" s="12"/>
      <c r="E34" s="12"/>
      <c r="F34" s="12"/>
      <c r="G34" s="12"/>
      <c r="H34" s="12"/>
      <c r="I34" s="12"/>
      <c r="J34" s="12"/>
      <c r="K34" s="5"/>
      <c r="L34" s="5"/>
      <c r="M34" s="6"/>
    </row>
    <row r="35" spans="1:13" ht="12.75">
      <c r="A35" s="29"/>
      <c r="B35" s="24" t="s">
        <v>87</v>
      </c>
      <c r="C35" s="5"/>
      <c r="D35" s="12"/>
      <c r="E35" s="12"/>
      <c r="F35" s="12"/>
      <c r="G35" s="12"/>
      <c r="H35" s="12"/>
      <c r="I35" s="12"/>
      <c r="J35" s="84"/>
      <c r="K35" s="5"/>
      <c r="L35" s="5"/>
      <c r="M35" s="6"/>
    </row>
    <row r="36" spans="1:13" ht="12.75">
      <c r="A36" s="29"/>
      <c r="B36" s="33"/>
      <c r="C36" s="3"/>
      <c r="D36" s="353" t="s">
        <v>66</v>
      </c>
      <c r="E36" s="354"/>
      <c r="F36" s="12"/>
      <c r="G36" s="104"/>
      <c r="H36" s="105"/>
      <c r="I36" s="353" t="s">
        <v>66</v>
      </c>
      <c r="J36" s="354"/>
      <c r="K36" s="5"/>
      <c r="L36" s="5"/>
      <c r="M36" s="6"/>
    </row>
    <row r="37" spans="1:13" ht="12.75">
      <c r="A37" s="29"/>
      <c r="B37" s="347" t="s">
        <v>39</v>
      </c>
      <c r="C37" s="348"/>
      <c r="D37" s="351" t="s">
        <v>88</v>
      </c>
      <c r="E37" s="352"/>
      <c r="F37" s="12"/>
      <c r="G37" s="351" t="s">
        <v>39</v>
      </c>
      <c r="H37" s="352"/>
      <c r="I37" s="351" t="s">
        <v>88</v>
      </c>
      <c r="J37" s="352"/>
      <c r="K37" s="5"/>
      <c r="L37" s="5"/>
      <c r="M37" s="6"/>
    </row>
    <row r="38" spans="1:16" ht="12.75">
      <c r="A38" s="29"/>
      <c r="B38" s="54" t="s">
        <v>23</v>
      </c>
      <c r="C38" s="15"/>
      <c r="D38" s="359" t="s">
        <v>425</v>
      </c>
      <c r="E38" s="344"/>
      <c r="F38" s="12"/>
      <c r="G38" s="54" t="s">
        <v>72</v>
      </c>
      <c r="H38" s="31"/>
      <c r="I38" s="109" t="s">
        <v>91</v>
      </c>
      <c r="J38" s="31"/>
      <c r="K38" s="5"/>
      <c r="L38" s="5"/>
      <c r="M38" s="6"/>
      <c r="O38">
        <v>2.85</v>
      </c>
      <c r="P38">
        <f>O38*P1+O38</f>
        <v>3.038955</v>
      </c>
    </row>
    <row r="39" spans="1:13" ht="12.75">
      <c r="A39" s="29"/>
      <c r="B39" s="54" t="s">
        <v>69</v>
      </c>
      <c r="C39" s="15"/>
      <c r="D39" s="355" t="s">
        <v>91</v>
      </c>
      <c r="E39" s="356"/>
      <c r="F39" s="12"/>
      <c r="G39" s="54"/>
      <c r="H39" s="31"/>
      <c r="I39" s="47"/>
      <c r="J39" s="31"/>
      <c r="K39" s="5"/>
      <c r="L39" s="5"/>
      <c r="M39" s="6"/>
    </row>
    <row r="40" spans="1:13" ht="12.75">
      <c r="A40" s="4"/>
      <c r="B40" s="54" t="s">
        <v>89</v>
      </c>
      <c r="C40" s="15"/>
      <c r="D40" s="357" t="s">
        <v>91</v>
      </c>
      <c r="E40" s="358"/>
      <c r="F40" s="5"/>
      <c r="G40" s="54"/>
      <c r="H40" s="15"/>
      <c r="I40" s="30"/>
      <c r="J40" s="15"/>
      <c r="K40" s="5"/>
      <c r="L40" s="5"/>
      <c r="M40" s="6"/>
    </row>
    <row r="41" spans="1:13" ht="12.75">
      <c r="A41" s="4"/>
      <c r="B41" s="54" t="s">
        <v>71</v>
      </c>
      <c r="C41" s="15"/>
      <c r="D41" s="357" t="s">
        <v>91</v>
      </c>
      <c r="E41" s="358"/>
      <c r="F41" s="5"/>
      <c r="G41" s="54"/>
      <c r="H41" s="15"/>
      <c r="I41" s="30"/>
      <c r="J41" s="15"/>
      <c r="K41" s="5"/>
      <c r="L41" s="5"/>
      <c r="M41" s="6"/>
    </row>
    <row r="42" spans="1:13" ht="12.75">
      <c r="A42" s="4"/>
      <c r="B42" s="5"/>
      <c r="C42" s="5"/>
      <c r="D42" s="22"/>
      <c r="E42" s="22"/>
      <c r="F42" s="22"/>
      <c r="G42" s="22"/>
      <c r="H42" s="5"/>
      <c r="I42" s="5"/>
      <c r="J42" s="5"/>
      <c r="K42" s="5"/>
      <c r="L42" s="5"/>
      <c r="M42" s="6"/>
    </row>
    <row r="43" spans="1:16" ht="12.75">
      <c r="A43" s="4" t="s">
        <v>57</v>
      </c>
      <c r="B43" s="24" t="s">
        <v>75</v>
      </c>
      <c r="C43" s="5"/>
      <c r="D43" s="5"/>
      <c r="E43" s="5"/>
      <c r="F43" s="5"/>
      <c r="G43" s="5"/>
      <c r="H43" s="5"/>
      <c r="I43" s="5"/>
      <c r="J43" s="5"/>
      <c r="K43" s="5"/>
      <c r="L43" s="5"/>
      <c r="M43" s="6"/>
      <c r="O43">
        <v>5.55</v>
      </c>
      <c r="P43">
        <f>O43*P1+O43</f>
        <v>5.917965</v>
      </c>
    </row>
    <row r="44" spans="1:13" ht="12.75">
      <c r="A44" s="4"/>
      <c r="B44" s="46" t="s">
        <v>426</v>
      </c>
      <c r="C44" s="5"/>
      <c r="D44" s="5"/>
      <c r="E44" s="5"/>
      <c r="F44" s="5"/>
      <c r="G44" s="5"/>
      <c r="H44" s="5"/>
      <c r="I44" s="5"/>
      <c r="J44" s="5"/>
      <c r="K44" s="5"/>
      <c r="L44" s="5"/>
      <c r="M44" s="6"/>
    </row>
    <row r="45" spans="1:13" ht="12.75">
      <c r="A45" s="4"/>
      <c r="B45" s="24" t="s">
        <v>76</v>
      </c>
      <c r="C45" s="5"/>
      <c r="D45" s="5"/>
      <c r="E45" s="5"/>
      <c r="F45" s="5"/>
      <c r="G45" s="5"/>
      <c r="H45" s="5"/>
      <c r="I45" s="5"/>
      <c r="J45" s="5"/>
      <c r="K45" s="5"/>
      <c r="L45" s="5"/>
      <c r="M45" s="6"/>
    </row>
    <row r="46" spans="1:13" ht="12.75">
      <c r="A46" s="4"/>
      <c r="B46" s="24" t="s">
        <v>77</v>
      </c>
      <c r="C46" s="5"/>
      <c r="D46" s="5"/>
      <c r="E46" s="5"/>
      <c r="F46" s="5"/>
      <c r="G46" s="5"/>
      <c r="H46" s="5"/>
      <c r="I46" s="5"/>
      <c r="J46" s="5"/>
      <c r="K46" s="5"/>
      <c r="L46" s="5"/>
      <c r="M46" s="6"/>
    </row>
    <row r="47" spans="1:13" ht="12.75">
      <c r="A47" s="4"/>
      <c r="B47" s="5"/>
      <c r="C47" s="5"/>
      <c r="D47" s="5"/>
      <c r="E47" s="5"/>
      <c r="F47" s="5"/>
      <c r="G47" s="5"/>
      <c r="H47" s="5"/>
      <c r="I47" s="5"/>
      <c r="J47" s="5"/>
      <c r="K47" s="5"/>
      <c r="L47" s="5"/>
      <c r="M47" s="6"/>
    </row>
    <row r="48" spans="1:13" ht="12.75">
      <c r="A48" s="4"/>
      <c r="B48" s="5"/>
      <c r="C48" s="5"/>
      <c r="D48" s="5"/>
      <c r="E48" s="5"/>
      <c r="F48" s="5"/>
      <c r="G48" s="5"/>
      <c r="H48" s="5"/>
      <c r="I48" s="5"/>
      <c r="J48" s="5"/>
      <c r="K48" s="5"/>
      <c r="L48" s="5"/>
      <c r="M48" s="6"/>
    </row>
    <row r="49" spans="1:16" ht="12.75">
      <c r="A49" s="29" t="s">
        <v>151</v>
      </c>
      <c r="B49" s="5"/>
      <c r="C49" s="5"/>
      <c r="D49" s="5"/>
      <c r="E49" s="5"/>
      <c r="F49" s="5"/>
      <c r="G49" s="5"/>
      <c r="H49" s="5"/>
      <c r="I49" s="5"/>
      <c r="J49" s="5"/>
      <c r="K49" s="5"/>
      <c r="L49" s="5"/>
      <c r="M49" s="6"/>
      <c r="O49">
        <v>1</v>
      </c>
      <c r="P49">
        <f>O49*$P$1+O49</f>
        <v>1.0663</v>
      </c>
    </row>
    <row r="50" spans="1:16" ht="12.75">
      <c r="A50" s="4"/>
      <c r="B50" s="133" t="s">
        <v>427</v>
      </c>
      <c r="C50" s="5"/>
      <c r="D50" s="5"/>
      <c r="E50" s="5"/>
      <c r="F50" s="5"/>
      <c r="G50" s="5"/>
      <c r="H50" s="5"/>
      <c r="I50" s="5"/>
      <c r="J50" s="5"/>
      <c r="K50" s="5"/>
      <c r="L50" s="5"/>
      <c r="M50" s="6"/>
      <c r="O50">
        <v>2</v>
      </c>
      <c r="P50">
        <f>O50*$P$1+O50</f>
        <v>2.1326</v>
      </c>
    </row>
    <row r="51" spans="1:13" ht="12.75">
      <c r="A51" s="7"/>
      <c r="B51" s="127" t="s">
        <v>428</v>
      </c>
      <c r="C51" s="8"/>
      <c r="D51" s="8"/>
      <c r="E51" s="8"/>
      <c r="F51" s="8"/>
      <c r="G51" s="8"/>
      <c r="H51" s="8"/>
      <c r="I51" s="8"/>
      <c r="J51" s="8"/>
      <c r="K51" s="5"/>
      <c r="L51" s="5"/>
      <c r="M51" s="6"/>
    </row>
    <row r="52" spans="1:13" ht="12.75">
      <c r="A52" s="4" t="s">
        <v>8</v>
      </c>
      <c r="B52" s="92" t="str">
        <f>+'[1]Item 100, page 22b'!B52</f>
        <v>Sarah Martinez-Russell</v>
      </c>
      <c r="C52" s="5"/>
      <c r="D52" s="5"/>
      <c r="E52" s="5"/>
      <c r="F52" s="5"/>
      <c r="G52" s="5"/>
      <c r="H52" s="5"/>
      <c r="I52" s="5"/>
      <c r="J52" s="5"/>
      <c r="K52" s="2"/>
      <c r="L52" s="2"/>
      <c r="M52" s="3"/>
    </row>
    <row r="53" spans="1:13" ht="12.75">
      <c r="A53" s="4"/>
      <c r="B53" s="5"/>
      <c r="C53" s="5"/>
      <c r="D53" s="5"/>
      <c r="E53" s="5"/>
      <c r="F53" s="5"/>
      <c r="G53" s="5"/>
      <c r="H53" s="5"/>
      <c r="I53" s="5"/>
      <c r="J53" s="5"/>
      <c r="K53" s="5"/>
      <c r="L53" s="5"/>
      <c r="M53" s="6"/>
    </row>
    <row r="54" spans="1:13" ht="12.75">
      <c r="A54" s="7" t="s">
        <v>25</v>
      </c>
      <c r="B54" s="306">
        <f>+'[1]Item 100, page 22b'!B54:C54</f>
        <v>43601</v>
      </c>
      <c r="C54" s="306"/>
      <c r="D54" s="8"/>
      <c r="E54" s="8"/>
      <c r="F54" s="8"/>
      <c r="G54" s="8"/>
      <c r="H54" s="8"/>
      <c r="I54" s="8"/>
      <c r="J54" s="8" t="s">
        <v>155</v>
      </c>
      <c r="K54" s="93" t="s">
        <v>26</v>
      </c>
      <c r="L54" s="306">
        <v>43647</v>
      </c>
      <c r="M54" s="307"/>
    </row>
    <row r="55" spans="1:13" ht="12.75">
      <c r="A55" s="336" t="s">
        <v>1</v>
      </c>
      <c r="B55" s="337"/>
      <c r="C55" s="337"/>
      <c r="D55" s="337"/>
      <c r="E55" s="337"/>
      <c r="F55" s="337"/>
      <c r="G55" s="337"/>
      <c r="H55" s="337"/>
      <c r="I55" s="337"/>
      <c r="J55" s="337"/>
      <c r="K55" s="5"/>
      <c r="L55" s="5"/>
      <c r="M55" s="6"/>
    </row>
    <row r="56" spans="1:13" ht="12.75">
      <c r="A56" s="4"/>
      <c r="B56" s="5"/>
      <c r="C56" s="5"/>
      <c r="D56" s="5"/>
      <c r="E56" s="5"/>
      <c r="F56" s="5"/>
      <c r="G56" s="5"/>
      <c r="H56" s="5"/>
      <c r="I56" s="5"/>
      <c r="J56" s="5"/>
      <c r="K56" s="5"/>
      <c r="L56" s="5"/>
      <c r="M56" s="6"/>
    </row>
    <row r="57" spans="1:13" ht="12.75">
      <c r="A57" s="4" t="s">
        <v>7</v>
      </c>
      <c r="B57" s="5"/>
      <c r="C57" s="5"/>
      <c r="D57" s="5"/>
      <c r="E57" s="5"/>
      <c r="F57" s="5"/>
      <c r="G57" s="5"/>
      <c r="H57" s="5"/>
      <c r="I57" s="5"/>
      <c r="J57" s="5"/>
      <c r="K57" s="5"/>
      <c r="L57" s="5"/>
      <c r="M57" s="6"/>
    </row>
    <row r="58" spans="1:13" ht="12.75">
      <c r="A58" s="7"/>
      <c r="B58" s="8"/>
      <c r="C58" s="8"/>
      <c r="D58" s="8"/>
      <c r="E58" s="8"/>
      <c r="F58" s="8"/>
      <c r="G58" s="8"/>
      <c r="H58" s="8"/>
      <c r="I58" s="8"/>
      <c r="J58" s="8"/>
      <c r="K58" s="8"/>
      <c r="L58" s="8"/>
      <c r="M58" s="9"/>
    </row>
  </sheetData>
  <sheetProtection/>
  <mergeCells count="19">
    <mergeCell ref="K2:M2"/>
    <mergeCell ref="H2:I2"/>
    <mergeCell ref="D37:E37"/>
    <mergeCell ref="A55:J55"/>
    <mergeCell ref="A7:J7"/>
    <mergeCell ref="A8:J8"/>
    <mergeCell ref="A9:J9"/>
    <mergeCell ref="D13:J13"/>
    <mergeCell ref="D36:E36"/>
    <mergeCell ref="I36:J36"/>
    <mergeCell ref="B37:C37"/>
    <mergeCell ref="G37:H37"/>
    <mergeCell ref="B54:C54"/>
    <mergeCell ref="L54:M54"/>
    <mergeCell ref="D41:E41"/>
    <mergeCell ref="D39:E39"/>
    <mergeCell ref="I37:J37"/>
    <mergeCell ref="D38:E38"/>
    <mergeCell ref="D40:E40"/>
  </mergeCells>
  <printOptions horizontalCentered="1" verticalCentered="1"/>
  <pageMargins left="0.25" right="0.25" top="0.5" bottom="0.5" header="0.5" footer="0.5"/>
  <pageSetup fitToHeight="1" fitToWidth="1" horizontalDpi="600" verticalDpi="600" orientation="portrait" scale="85" r:id="rId1"/>
</worksheet>
</file>

<file path=xl/worksheets/sheet22.xml><?xml version="1.0" encoding="utf-8"?>
<worksheet xmlns="http://schemas.openxmlformats.org/spreadsheetml/2006/main" xmlns:r="http://schemas.openxmlformats.org/officeDocument/2006/relationships">
  <sheetPr>
    <pageSetUpPr fitToPage="1"/>
  </sheetPr>
  <dimension ref="A1:AA58"/>
  <sheetViews>
    <sheetView showGridLines="0" zoomScalePageLayoutView="0" workbookViewId="0" topLeftCell="A1">
      <selection activeCell="I33" sqref="I33"/>
    </sheetView>
  </sheetViews>
  <sheetFormatPr defaultColWidth="9.140625" defaultRowHeight="12.75"/>
  <cols>
    <col min="1" max="1" width="10.421875" style="142" customWidth="1"/>
    <col min="2" max="2" width="9.140625" style="142" customWidth="1"/>
    <col min="3" max="3" width="10.421875" style="142" customWidth="1"/>
    <col min="4" max="4" width="10.00390625" style="142" customWidth="1"/>
    <col min="5" max="5" width="8.28125" style="142" customWidth="1"/>
    <col min="6" max="6" width="7.28125" style="142" customWidth="1"/>
    <col min="7" max="7" width="8.28125" style="142" customWidth="1"/>
    <col min="8" max="10" width="10.8515625" style="142" customWidth="1"/>
    <col min="11" max="11" width="8.00390625" style="142" customWidth="1"/>
    <col min="12" max="12" width="7.8515625" style="142" customWidth="1"/>
    <col min="13" max="13" width="7.7109375" style="142" customWidth="1"/>
    <col min="14" max="16384" width="9.140625" style="142" customWidth="1"/>
  </cols>
  <sheetData>
    <row r="1" spans="1:16" ht="12.75">
      <c r="A1" s="139"/>
      <c r="B1" s="140"/>
      <c r="C1" s="140"/>
      <c r="D1" s="140"/>
      <c r="E1" s="140"/>
      <c r="F1" s="140"/>
      <c r="G1" s="140"/>
      <c r="H1" s="140"/>
      <c r="I1" s="140"/>
      <c r="J1" s="140"/>
      <c r="K1" s="140"/>
      <c r="L1" s="140"/>
      <c r="M1" s="141"/>
      <c r="O1" s="142" t="s">
        <v>253</v>
      </c>
      <c r="P1" s="142">
        <v>0.0663</v>
      </c>
    </row>
    <row r="2" spans="1:13" ht="12.75">
      <c r="A2" s="143" t="s">
        <v>4</v>
      </c>
      <c r="B2" s="187">
        <v>8</v>
      </c>
      <c r="C2" s="145"/>
      <c r="D2" s="145"/>
      <c r="E2" s="145"/>
      <c r="F2" s="145"/>
      <c r="G2" s="145"/>
      <c r="H2" s="308"/>
      <c r="I2" s="308"/>
      <c r="J2" s="145"/>
      <c r="K2" s="371" t="s">
        <v>441</v>
      </c>
      <c r="L2" s="363"/>
      <c r="M2" s="372"/>
    </row>
    <row r="3" spans="1:13" ht="12.75">
      <c r="A3" s="143"/>
      <c r="B3" s="145"/>
      <c r="C3" s="145"/>
      <c r="D3" s="145"/>
      <c r="E3" s="145"/>
      <c r="F3" s="145"/>
      <c r="G3" s="145"/>
      <c r="H3" s="145"/>
      <c r="I3" s="145"/>
      <c r="J3" s="145"/>
      <c r="K3" s="145"/>
      <c r="L3" s="145"/>
      <c r="M3" s="148"/>
    </row>
    <row r="4" spans="1:13" ht="12.75">
      <c r="A4" s="143" t="s">
        <v>5</v>
      </c>
      <c r="B4" s="145"/>
      <c r="C4" s="145"/>
      <c r="D4" s="145" t="s">
        <v>220</v>
      </c>
      <c r="E4" s="145"/>
      <c r="F4" s="145"/>
      <c r="G4" s="145"/>
      <c r="H4" s="145"/>
      <c r="I4" s="145"/>
      <c r="J4" s="145"/>
      <c r="K4" s="145"/>
      <c r="L4" s="145"/>
      <c r="M4" s="148"/>
    </row>
    <row r="5" spans="1:13" ht="12.75">
      <c r="A5" s="149" t="s">
        <v>6</v>
      </c>
      <c r="B5" s="144"/>
      <c r="C5" s="144"/>
      <c r="D5" s="267" t="s">
        <v>221</v>
      </c>
      <c r="E5" s="144"/>
      <c r="F5" s="144"/>
      <c r="G5" s="144"/>
      <c r="H5" s="144"/>
      <c r="I5" s="144"/>
      <c r="J5" s="144"/>
      <c r="K5" s="144"/>
      <c r="L5" s="144"/>
      <c r="M5" s="147"/>
    </row>
    <row r="6" spans="1:13" ht="12.75">
      <c r="A6" s="143"/>
      <c r="B6" s="145"/>
      <c r="C6" s="145"/>
      <c r="D6" s="145"/>
      <c r="E6" s="145"/>
      <c r="F6" s="145"/>
      <c r="G6" s="145"/>
      <c r="H6" s="145"/>
      <c r="I6" s="145"/>
      <c r="J6" s="145"/>
      <c r="K6" s="145"/>
      <c r="L6" s="145"/>
      <c r="M6" s="148"/>
    </row>
    <row r="7" spans="1:13" ht="12.75">
      <c r="A7" s="315" t="s">
        <v>132</v>
      </c>
      <c r="B7" s="316"/>
      <c r="C7" s="316"/>
      <c r="D7" s="316"/>
      <c r="E7" s="316"/>
      <c r="F7" s="316"/>
      <c r="G7" s="316"/>
      <c r="H7" s="316"/>
      <c r="I7" s="316"/>
      <c r="J7" s="316"/>
      <c r="K7" s="145"/>
      <c r="L7" s="145"/>
      <c r="M7" s="148"/>
    </row>
    <row r="8" spans="1:13" ht="12.75">
      <c r="A8" s="332" t="s">
        <v>133</v>
      </c>
      <c r="B8" s="308"/>
      <c r="C8" s="308"/>
      <c r="D8" s="308"/>
      <c r="E8" s="308"/>
      <c r="F8" s="308"/>
      <c r="G8" s="308"/>
      <c r="H8" s="308"/>
      <c r="I8" s="308"/>
      <c r="J8" s="308"/>
      <c r="K8" s="145"/>
      <c r="L8" s="145"/>
      <c r="M8" s="148"/>
    </row>
    <row r="9" spans="1:13" ht="12.75">
      <c r="A9" s="332" t="s">
        <v>134</v>
      </c>
      <c r="B9" s="308"/>
      <c r="C9" s="308"/>
      <c r="D9" s="308"/>
      <c r="E9" s="308"/>
      <c r="F9" s="308"/>
      <c r="G9" s="308"/>
      <c r="H9" s="308"/>
      <c r="I9" s="308"/>
      <c r="J9" s="308"/>
      <c r="K9" s="145"/>
      <c r="L9" s="145"/>
      <c r="M9" s="148"/>
    </row>
    <row r="10" spans="1:13" ht="12.75">
      <c r="A10" s="143"/>
      <c r="B10" s="145"/>
      <c r="C10" s="145"/>
      <c r="D10" s="145"/>
      <c r="E10" s="145"/>
      <c r="F10" s="145"/>
      <c r="G10" s="145"/>
      <c r="H10" s="145"/>
      <c r="I10" s="145"/>
      <c r="J10" s="145"/>
      <c r="K10" s="145"/>
      <c r="L10" s="145"/>
      <c r="M10" s="148"/>
    </row>
    <row r="11" spans="1:13" ht="12.75">
      <c r="A11" s="266" t="s">
        <v>440</v>
      </c>
      <c r="B11" s="152"/>
      <c r="C11" s="145"/>
      <c r="D11" s="145"/>
      <c r="E11" s="145"/>
      <c r="F11" s="145"/>
      <c r="G11" s="145"/>
      <c r="H11" s="145"/>
      <c r="I11" s="145"/>
      <c r="J11" s="145"/>
      <c r="K11" s="145"/>
      <c r="L11" s="145"/>
      <c r="M11" s="148"/>
    </row>
    <row r="12" spans="1:13" ht="12.75">
      <c r="A12" s="143"/>
      <c r="B12" s="145"/>
      <c r="C12" s="145"/>
      <c r="D12" s="145"/>
      <c r="E12" s="145"/>
      <c r="F12" s="145"/>
      <c r="G12" s="145"/>
      <c r="H12" s="145"/>
      <c r="I12" s="145"/>
      <c r="J12" s="145"/>
      <c r="K12" s="145"/>
      <c r="L12" s="145"/>
      <c r="M12" s="148"/>
    </row>
    <row r="13" spans="1:13" ht="12.75">
      <c r="A13" s="143"/>
      <c r="B13" s="153"/>
      <c r="C13" s="146"/>
      <c r="D13" s="318" t="s">
        <v>135</v>
      </c>
      <c r="E13" s="319"/>
      <c r="F13" s="319"/>
      <c r="G13" s="319"/>
      <c r="H13" s="319"/>
      <c r="I13" s="319"/>
      <c r="J13" s="319"/>
      <c r="K13" s="201"/>
      <c r="L13" s="201"/>
      <c r="M13" s="202"/>
    </row>
    <row r="14" spans="1:13" ht="12.75">
      <c r="A14" s="265" t="s">
        <v>144</v>
      </c>
      <c r="B14" s="264"/>
      <c r="C14" s="263"/>
      <c r="D14" s="262" t="s">
        <v>439</v>
      </c>
      <c r="E14" s="262" t="s">
        <v>438</v>
      </c>
      <c r="F14" s="262" t="s">
        <v>437</v>
      </c>
      <c r="G14" s="261" t="s">
        <v>103</v>
      </c>
      <c r="H14" s="261" t="s">
        <v>34</v>
      </c>
      <c r="I14" s="261" t="s">
        <v>104</v>
      </c>
      <c r="J14" s="261" t="s">
        <v>105</v>
      </c>
      <c r="K14" s="261" t="s">
        <v>106</v>
      </c>
      <c r="L14" s="261" t="s">
        <v>107</v>
      </c>
      <c r="M14" s="261" t="s">
        <v>108</v>
      </c>
    </row>
    <row r="15" spans="1:13" ht="12.75">
      <c r="A15" s="247" t="s">
        <v>136</v>
      </c>
      <c r="B15" s="201"/>
      <c r="C15" s="202"/>
      <c r="D15" s="249"/>
      <c r="E15" s="249"/>
      <c r="F15" s="249"/>
      <c r="G15" s="249"/>
      <c r="H15" s="245" t="s">
        <v>407</v>
      </c>
      <c r="I15" s="245" t="s">
        <v>408</v>
      </c>
      <c r="J15" s="245" t="s">
        <v>409</v>
      </c>
      <c r="K15" s="248"/>
      <c r="L15" s="248"/>
      <c r="M15" s="248"/>
    </row>
    <row r="16" spans="1:27" ht="12.75">
      <c r="A16" s="247" t="s">
        <v>137</v>
      </c>
      <c r="B16" s="201"/>
      <c r="C16" s="202"/>
      <c r="D16" s="245" t="s">
        <v>410</v>
      </c>
      <c r="E16" s="260" t="s">
        <v>436</v>
      </c>
      <c r="F16" s="255" t="s">
        <v>435</v>
      </c>
      <c r="G16" s="260" t="s">
        <v>431</v>
      </c>
      <c r="H16" s="245" t="s">
        <v>411</v>
      </c>
      <c r="I16" s="245" t="s">
        <v>412</v>
      </c>
      <c r="J16" s="245" t="s">
        <v>413</v>
      </c>
      <c r="K16" s="253"/>
      <c r="L16" s="254"/>
      <c r="M16" s="253" t="s">
        <v>178</v>
      </c>
      <c r="N16" s="142" t="s">
        <v>160</v>
      </c>
      <c r="O16" s="142" t="s">
        <v>414</v>
      </c>
      <c r="P16" s="142">
        <v>35.19</v>
      </c>
      <c r="Q16" s="142" t="str">
        <f aca="true" t="shared" si="0" ref="Q16:Q23">CONCATENATE(N16,P16,O16)</f>
        <v>$35.19(A)</v>
      </c>
      <c r="S16" s="142" t="s">
        <v>415</v>
      </c>
      <c r="T16" s="142" t="s">
        <v>415</v>
      </c>
      <c r="U16" s="142" t="s">
        <v>416</v>
      </c>
      <c r="V16" s="142" t="s">
        <v>417</v>
      </c>
      <c r="W16" s="142" t="s">
        <v>413</v>
      </c>
      <c r="X16" s="142" t="s">
        <v>419</v>
      </c>
      <c r="Y16" s="142" t="s">
        <v>420</v>
      </c>
      <c r="Z16" s="142" t="s">
        <v>421</v>
      </c>
      <c r="AA16" s="142" t="s">
        <v>413</v>
      </c>
    </row>
    <row r="17" spans="1:19" ht="12.75">
      <c r="A17" s="247" t="s">
        <v>138</v>
      </c>
      <c r="B17" s="201"/>
      <c r="C17" s="202"/>
      <c r="D17" s="245" t="str">
        <f aca="true" t="shared" si="1" ref="D17:J17">D16</f>
        <v>$3.04(A)</v>
      </c>
      <c r="E17" s="245" t="str">
        <f t="shared" si="1"/>
        <v>$4.59(A)</v>
      </c>
      <c r="F17" s="245" t="str">
        <f t="shared" si="1"/>
        <v>$6.66(A)</v>
      </c>
      <c r="G17" s="245" t="str">
        <f t="shared" si="1"/>
        <v>$12.32(A)</v>
      </c>
      <c r="H17" s="245" t="str">
        <f t="shared" si="1"/>
        <v>$18.45(A)</v>
      </c>
      <c r="I17" s="245" t="str">
        <f t="shared" si="1"/>
        <v>$23.41(A)</v>
      </c>
      <c r="J17" s="245" t="str">
        <f t="shared" si="1"/>
        <v>$30.92(A)</v>
      </c>
      <c r="K17" s="253"/>
      <c r="L17" s="254"/>
      <c r="M17" s="253" t="s">
        <v>178</v>
      </c>
      <c r="N17" s="142" t="s">
        <v>160</v>
      </c>
      <c r="O17" s="142" t="s">
        <v>414</v>
      </c>
      <c r="P17" s="142">
        <v>39.45</v>
      </c>
      <c r="Q17" s="142" t="str">
        <f t="shared" si="0"/>
        <v>$39.45(A)</v>
      </c>
      <c r="S17" s="142" t="s">
        <v>416</v>
      </c>
    </row>
    <row r="18" spans="1:19" ht="12.75">
      <c r="A18" s="259" t="s">
        <v>139</v>
      </c>
      <c r="B18" s="258"/>
      <c r="C18" s="257"/>
      <c r="D18" s="256" t="s">
        <v>418</v>
      </c>
      <c r="E18" s="255" t="s">
        <v>434</v>
      </c>
      <c r="F18" s="255" t="s">
        <v>433</v>
      </c>
      <c r="G18" s="255" t="s">
        <v>432</v>
      </c>
      <c r="H18" s="245" t="s">
        <v>419</v>
      </c>
      <c r="I18" s="245" t="s">
        <v>420</v>
      </c>
      <c r="J18" s="245" t="s">
        <v>421</v>
      </c>
      <c r="K18" s="254"/>
      <c r="L18" s="254"/>
      <c r="M18" s="253" t="s">
        <v>178</v>
      </c>
      <c r="N18" s="142" t="s">
        <v>160</v>
      </c>
      <c r="O18" s="142" t="s">
        <v>414</v>
      </c>
      <c r="P18" s="142">
        <v>46.92</v>
      </c>
      <c r="Q18" s="142" t="str">
        <f t="shared" si="0"/>
        <v>$46.92(A)</v>
      </c>
      <c r="S18" s="142" t="s">
        <v>417</v>
      </c>
    </row>
    <row r="19" spans="1:19" ht="12.75">
      <c r="A19" s="252" t="s">
        <v>140</v>
      </c>
      <c r="B19" s="201"/>
      <c r="C19" s="202"/>
      <c r="D19" s="251"/>
      <c r="E19" s="251"/>
      <c r="F19" s="251"/>
      <c r="G19" s="251"/>
      <c r="H19" s="251"/>
      <c r="I19" s="251"/>
      <c r="J19" s="251"/>
      <c r="K19" s="251"/>
      <c r="L19" s="251"/>
      <c r="M19" s="250"/>
      <c r="N19" s="142" t="s">
        <v>160</v>
      </c>
      <c r="O19" s="142" t="s">
        <v>414</v>
      </c>
      <c r="P19" s="142">
        <v>30.92</v>
      </c>
      <c r="Q19" s="142" t="str">
        <f t="shared" si="0"/>
        <v>$30.92(A)</v>
      </c>
      <c r="S19" s="142" t="s">
        <v>413</v>
      </c>
    </row>
    <row r="20" spans="1:19" ht="12.75">
      <c r="A20" s="247" t="s">
        <v>78</v>
      </c>
      <c r="B20" s="201"/>
      <c r="C20" s="202"/>
      <c r="D20" s="249"/>
      <c r="E20" s="249"/>
      <c r="F20" s="249"/>
      <c r="G20" s="249"/>
      <c r="H20" s="249"/>
      <c r="I20" s="249"/>
      <c r="J20" s="249"/>
      <c r="K20" s="248"/>
      <c r="L20" s="248"/>
      <c r="M20" s="248"/>
      <c r="N20" s="142" t="s">
        <v>160</v>
      </c>
      <c r="O20" s="142" t="s">
        <v>414</v>
      </c>
      <c r="P20" s="142">
        <v>23.83</v>
      </c>
      <c r="Q20" s="142" t="str">
        <f t="shared" si="0"/>
        <v>$23.83(A)</v>
      </c>
      <c r="S20" s="142" t="s">
        <v>419</v>
      </c>
    </row>
    <row r="21" spans="1:19" ht="12.75">
      <c r="A21" s="247" t="s">
        <v>141</v>
      </c>
      <c r="B21" s="201"/>
      <c r="C21" s="202"/>
      <c r="D21" s="249"/>
      <c r="E21" s="249"/>
      <c r="F21" s="249"/>
      <c r="G21" s="249" t="s">
        <v>431</v>
      </c>
      <c r="H21" s="245" t="s">
        <v>411</v>
      </c>
      <c r="I21" s="245" t="s">
        <v>412</v>
      </c>
      <c r="J21" s="245" t="s">
        <v>413</v>
      </c>
      <c r="K21" s="248"/>
      <c r="L21" s="248"/>
      <c r="M21" s="248"/>
      <c r="N21" s="142" t="s">
        <v>160</v>
      </c>
      <c r="O21" s="142" t="s">
        <v>414</v>
      </c>
      <c r="P21" s="142">
        <v>26.76</v>
      </c>
      <c r="Q21" s="142" t="str">
        <f t="shared" si="0"/>
        <v>$26.76(A)</v>
      </c>
      <c r="S21" s="142" t="s">
        <v>420</v>
      </c>
    </row>
    <row r="22" spans="1:19" ht="12.75">
      <c r="A22" s="247" t="s">
        <v>142</v>
      </c>
      <c r="B22" s="201"/>
      <c r="C22" s="202"/>
      <c r="D22" s="249"/>
      <c r="E22" s="249"/>
      <c r="F22" s="249"/>
      <c r="G22" s="249"/>
      <c r="H22" s="245" t="s">
        <v>422</v>
      </c>
      <c r="I22" s="245" t="s">
        <v>423</v>
      </c>
      <c r="J22" s="245" t="s">
        <v>424</v>
      </c>
      <c r="K22" s="248"/>
      <c r="L22" s="248"/>
      <c r="M22" s="248"/>
      <c r="N22" s="142" t="s">
        <v>160</v>
      </c>
      <c r="O22" s="142" t="s">
        <v>414</v>
      </c>
      <c r="P22" s="142">
        <v>35.99</v>
      </c>
      <c r="Q22" s="142" t="str">
        <f t="shared" si="0"/>
        <v>$35.99(A)</v>
      </c>
      <c r="S22" s="142" t="s">
        <v>421</v>
      </c>
    </row>
    <row r="23" spans="1:19" ht="12.75">
      <c r="A23" s="247" t="s">
        <v>143</v>
      </c>
      <c r="B23" s="201"/>
      <c r="C23" s="202"/>
      <c r="D23" s="246"/>
      <c r="E23" s="246"/>
      <c r="F23" s="246"/>
      <c r="G23" s="246"/>
      <c r="H23" s="245" t="s">
        <v>415</v>
      </c>
      <c r="I23" s="245" t="s">
        <v>416</v>
      </c>
      <c r="J23" s="245" t="s">
        <v>417</v>
      </c>
      <c r="K23" s="200"/>
      <c r="L23" s="200"/>
      <c r="M23" s="244"/>
      <c r="N23" s="142" t="s">
        <v>160</v>
      </c>
      <c r="O23" s="142" t="s">
        <v>414</v>
      </c>
      <c r="P23" s="142">
        <v>0</v>
      </c>
      <c r="Q23" s="142" t="str">
        <f t="shared" si="0"/>
        <v>$0(A)</v>
      </c>
      <c r="S23" s="142" t="s">
        <v>413</v>
      </c>
    </row>
    <row r="24" spans="1:13" ht="12.75">
      <c r="A24" s="143"/>
      <c r="B24" s="145"/>
      <c r="C24" s="145"/>
      <c r="D24" s="152"/>
      <c r="E24" s="152"/>
      <c r="F24" s="152"/>
      <c r="G24" s="152"/>
      <c r="H24" s="152"/>
      <c r="I24" s="152"/>
      <c r="J24" s="152"/>
      <c r="K24" s="145"/>
      <c r="L24" s="145"/>
      <c r="M24" s="148"/>
    </row>
    <row r="25" spans="1:13" ht="12.75">
      <c r="A25" s="143"/>
      <c r="B25" s="145"/>
      <c r="C25" s="145"/>
      <c r="D25" s="152"/>
      <c r="E25" s="152"/>
      <c r="F25" s="152"/>
      <c r="G25" s="152"/>
      <c r="H25" s="152"/>
      <c r="I25" s="152"/>
      <c r="J25" s="152"/>
      <c r="K25" s="145"/>
      <c r="L25" s="145"/>
      <c r="M25" s="148"/>
    </row>
    <row r="26" spans="1:13" ht="12.75">
      <c r="A26" s="170" t="s">
        <v>145</v>
      </c>
      <c r="B26" s="178" t="s">
        <v>146</v>
      </c>
      <c r="C26" s="145"/>
      <c r="D26" s="152"/>
      <c r="E26" s="152"/>
      <c r="F26" s="152"/>
      <c r="G26" s="152"/>
      <c r="H26" s="152"/>
      <c r="I26" s="152"/>
      <c r="J26" s="152"/>
      <c r="K26" s="145"/>
      <c r="L26" s="145"/>
      <c r="M26" s="148"/>
    </row>
    <row r="27" spans="1:13" ht="12.75">
      <c r="A27" s="170"/>
      <c r="B27" s="178" t="s">
        <v>147</v>
      </c>
      <c r="C27" s="145"/>
      <c r="D27" s="152"/>
      <c r="E27" s="152"/>
      <c r="F27" s="152"/>
      <c r="G27" s="152"/>
      <c r="H27" s="152"/>
      <c r="I27" s="152"/>
      <c r="J27" s="152"/>
      <c r="K27" s="145"/>
      <c r="L27" s="145"/>
      <c r="M27" s="148"/>
    </row>
    <row r="28" spans="1:13" ht="12.75">
      <c r="A28" s="170"/>
      <c r="B28" s="178" t="s">
        <v>148</v>
      </c>
      <c r="C28" s="145"/>
      <c r="D28" s="152"/>
      <c r="E28" s="152"/>
      <c r="F28" s="152"/>
      <c r="G28" s="152"/>
      <c r="H28" s="152"/>
      <c r="I28" s="152"/>
      <c r="J28" s="152"/>
      <c r="K28" s="145"/>
      <c r="L28" s="145"/>
      <c r="M28" s="148"/>
    </row>
    <row r="29" spans="1:13" ht="12.75">
      <c r="A29" s="170"/>
      <c r="B29" s="178" t="s">
        <v>149</v>
      </c>
      <c r="C29" s="145"/>
      <c r="D29" s="152"/>
      <c r="E29" s="152"/>
      <c r="F29" s="152"/>
      <c r="G29" s="152"/>
      <c r="H29" s="152"/>
      <c r="I29" s="152"/>
      <c r="J29" s="152"/>
      <c r="K29" s="145"/>
      <c r="L29" s="145"/>
      <c r="M29" s="148"/>
    </row>
    <row r="30" spans="1:13" ht="12.75">
      <c r="A30" s="170"/>
      <c r="B30" s="178"/>
      <c r="C30" s="145"/>
      <c r="D30" s="152"/>
      <c r="E30" s="152"/>
      <c r="F30" s="152"/>
      <c r="G30" s="152"/>
      <c r="H30" s="152"/>
      <c r="I30" s="152"/>
      <c r="J30" s="152"/>
      <c r="K30" s="145"/>
      <c r="L30" s="145"/>
      <c r="M30" s="148"/>
    </row>
    <row r="31" spans="1:13" ht="12.75">
      <c r="A31" s="243" t="s">
        <v>80</v>
      </c>
      <c r="B31" s="242" t="s">
        <v>121</v>
      </c>
      <c r="C31" s="155"/>
      <c r="D31" s="241"/>
      <c r="E31" s="241"/>
      <c r="F31" s="241"/>
      <c r="G31" s="241"/>
      <c r="H31" s="241"/>
      <c r="I31" s="241"/>
      <c r="J31" s="241"/>
      <c r="K31" s="145"/>
      <c r="L31" s="145"/>
      <c r="M31" s="148"/>
    </row>
    <row r="32" spans="1:13" ht="12.75">
      <c r="A32" s="170"/>
      <c r="B32" s="178" t="s">
        <v>150</v>
      </c>
      <c r="C32" s="145"/>
      <c r="D32" s="152"/>
      <c r="E32" s="152"/>
      <c r="F32" s="152"/>
      <c r="G32" s="152"/>
      <c r="H32" s="152"/>
      <c r="I32" s="152"/>
      <c r="J32" s="152"/>
      <c r="K32" s="145"/>
      <c r="L32" s="145"/>
      <c r="M32" s="148"/>
    </row>
    <row r="33" spans="1:13" ht="12.75">
      <c r="A33" s="172"/>
      <c r="B33" s="178"/>
      <c r="C33" s="145"/>
      <c r="D33" s="152"/>
      <c r="E33" s="152"/>
      <c r="F33" s="152"/>
      <c r="G33" s="152"/>
      <c r="H33" s="152"/>
      <c r="I33" s="152"/>
      <c r="J33" s="152"/>
      <c r="K33" s="145"/>
      <c r="L33" s="145"/>
      <c r="M33" s="148"/>
    </row>
    <row r="34" spans="1:13" ht="12.75">
      <c r="A34" s="170" t="s">
        <v>82</v>
      </c>
      <c r="B34" s="178" t="s">
        <v>30</v>
      </c>
      <c r="C34" s="145"/>
      <c r="D34" s="152"/>
      <c r="E34" s="152"/>
      <c r="F34" s="152"/>
      <c r="G34" s="152"/>
      <c r="H34" s="152"/>
      <c r="I34" s="152"/>
      <c r="J34" s="152"/>
      <c r="K34" s="145"/>
      <c r="L34" s="145"/>
      <c r="M34" s="148"/>
    </row>
    <row r="35" spans="1:13" ht="12.75">
      <c r="A35" s="170"/>
      <c r="B35" s="178" t="s">
        <v>87</v>
      </c>
      <c r="C35" s="145"/>
      <c r="D35" s="152"/>
      <c r="E35" s="152"/>
      <c r="F35" s="152"/>
      <c r="G35" s="152"/>
      <c r="H35" s="152"/>
      <c r="I35" s="152"/>
      <c r="J35" s="240"/>
      <c r="K35" s="145"/>
      <c r="L35" s="145"/>
      <c r="M35" s="148"/>
    </row>
    <row r="36" spans="1:13" ht="12.75">
      <c r="A36" s="170"/>
      <c r="B36" s="205"/>
      <c r="C36" s="141"/>
      <c r="D36" s="328" t="s">
        <v>66</v>
      </c>
      <c r="E36" s="329"/>
      <c r="F36" s="152"/>
      <c r="G36" s="191"/>
      <c r="H36" s="239"/>
      <c r="I36" s="328" t="s">
        <v>66</v>
      </c>
      <c r="J36" s="329"/>
      <c r="K36" s="145"/>
      <c r="L36" s="145"/>
      <c r="M36" s="148"/>
    </row>
    <row r="37" spans="1:13" ht="12.75">
      <c r="A37" s="170"/>
      <c r="B37" s="326" t="s">
        <v>39</v>
      </c>
      <c r="C37" s="327"/>
      <c r="D37" s="330" t="s">
        <v>88</v>
      </c>
      <c r="E37" s="331"/>
      <c r="F37" s="152"/>
      <c r="G37" s="330" t="s">
        <v>39</v>
      </c>
      <c r="H37" s="331"/>
      <c r="I37" s="330" t="s">
        <v>88</v>
      </c>
      <c r="J37" s="331"/>
      <c r="K37" s="145"/>
      <c r="L37" s="145"/>
      <c r="M37" s="148"/>
    </row>
    <row r="38" spans="1:16" ht="12.75">
      <c r="A38" s="170"/>
      <c r="B38" s="235" t="s">
        <v>23</v>
      </c>
      <c r="C38" s="202"/>
      <c r="D38" s="375" t="s">
        <v>91</v>
      </c>
      <c r="E38" s="376"/>
      <c r="F38" s="152"/>
      <c r="G38" s="236" t="s">
        <v>354</v>
      </c>
      <c r="H38" s="237"/>
      <c r="I38" s="238" t="s">
        <v>430</v>
      </c>
      <c r="J38" s="237"/>
      <c r="K38" s="145"/>
      <c r="L38" s="145"/>
      <c r="M38" s="148"/>
      <c r="O38" s="142">
        <v>4.3</v>
      </c>
      <c r="P38" s="142">
        <f>O38*$P$1+O38</f>
        <v>4.58509</v>
      </c>
    </row>
    <row r="39" spans="1:16" ht="12.75">
      <c r="A39" s="170"/>
      <c r="B39" s="235" t="s">
        <v>69</v>
      </c>
      <c r="C39" s="202"/>
      <c r="D39" s="377" t="s">
        <v>91</v>
      </c>
      <c r="E39" s="378"/>
      <c r="F39" s="152"/>
      <c r="G39" s="236" t="s">
        <v>355</v>
      </c>
      <c r="H39" s="237"/>
      <c r="I39" s="238" t="s">
        <v>429</v>
      </c>
      <c r="J39" s="237"/>
      <c r="K39" s="145"/>
      <c r="L39" s="145"/>
      <c r="M39" s="148"/>
      <c r="O39" s="142">
        <v>6.25</v>
      </c>
      <c r="P39" s="142">
        <f>O39*$P$1+O39</f>
        <v>6.664375</v>
      </c>
    </row>
    <row r="40" spans="1:13" ht="12.75">
      <c r="A40" s="143"/>
      <c r="B40" s="235" t="s">
        <v>89</v>
      </c>
      <c r="C40" s="202"/>
      <c r="D40" s="318" t="s">
        <v>91</v>
      </c>
      <c r="E40" s="320"/>
      <c r="F40" s="145"/>
      <c r="G40" s="235"/>
      <c r="H40" s="202"/>
      <c r="I40" s="200"/>
      <c r="J40" s="202"/>
      <c r="K40" s="145"/>
      <c r="L40" s="145"/>
      <c r="M40" s="148"/>
    </row>
    <row r="41" spans="1:13" ht="12.75">
      <c r="A41" s="143"/>
      <c r="B41" s="236" t="s">
        <v>345</v>
      </c>
      <c r="C41" s="202"/>
      <c r="D41" s="379" t="str">
        <f>'[1]Item 240 p.1'!D38:E38</f>
        <v>$ 3.04(A)</v>
      </c>
      <c r="E41" s="320"/>
      <c r="F41" s="145"/>
      <c r="G41" s="235"/>
      <c r="H41" s="202"/>
      <c r="I41" s="200"/>
      <c r="J41" s="202"/>
      <c r="K41" s="145"/>
      <c r="L41" s="145"/>
      <c r="M41" s="148"/>
    </row>
    <row r="42" spans="1:13" ht="12.75">
      <c r="A42" s="143"/>
      <c r="B42" s="145"/>
      <c r="C42" s="145"/>
      <c r="D42" s="155"/>
      <c r="E42" s="155"/>
      <c r="F42" s="155"/>
      <c r="G42" s="155"/>
      <c r="H42" s="145"/>
      <c r="I42" s="145"/>
      <c r="J42" s="145"/>
      <c r="K42" s="145"/>
      <c r="L42" s="145"/>
      <c r="M42" s="148"/>
    </row>
    <row r="43" spans="1:13" ht="12.75">
      <c r="A43" s="143"/>
      <c r="B43" s="178"/>
      <c r="C43" s="145"/>
      <c r="D43" s="145"/>
      <c r="E43" s="145"/>
      <c r="F43" s="145"/>
      <c r="G43" s="145"/>
      <c r="H43" s="145"/>
      <c r="I43" s="145"/>
      <c r="J43" s="145"/>
      <c r="K43" s="145"/>
      <c r="L43" s="145"/>
      <c r="M43" s="148"/>
    </row>
    <row r="44" spans="1:13" ht="12.75">
      <c r="A44" s="143" t="s">
        <v>151</v>
      </c>
      <c r="B44" s="178"/>
      <c r="C44" s="145"/>
      <c r="D44" s="145"/>
      <c r="E44" s="145"/>
      <c r="F44" s="145"/>
      <c r="G44" s="145"/>
      <c r="H44" s="145"/>
      <c r="I44" s="145"/>
      <c r="J44" s="145"/>
      <c r="K44" s="145"/>
      <c r="L44" s="145"/>
      <c r="M44" s="148"/>
    </row>
    <row r="45" spans="1:13" ht="12.75">
      <c r="A45" s="143"/>
      <c r="B45" s="178" t="s">
        <v>427</v>
      </c>
      <c r="C45" s="145"/>
      <c r="D45" s="145"/>
      <c r="E45" s="145"/>
      <c r="F45" s="145"/>
      <c r="G45" s="145"/>
      <c r="H45" s="145"/>
      <c r="I45" s="145"/>
      <c r="J45" s="145"/>
      <c r="K45" s="145"/>
      <c r="L45" s="145"/>
      <c r="M45" s="148"/>
    </row>
    <row r="46" spans="1:13" ht="12.75">
      <c r="A46" s="143"/>
      <c r="B46" s="178" t="s">
        <v>428</v>
      </c>
      <c r="C46" s="145"/>
      <c r="D46" s="145"/>
      <c r="E46" s="145"/>
      <c r="F46" s="145"/>
      <c r="G46" s="145"/>
      <c r="H46" s="145"/>
      <c r="I46" s="145"/>
      <c r="J46" s="145"/>
      <c r="K46" s="145"/>
      <c r="L46" s="145"/>
      <c r="M46" s="148"/>
    </row>
    <row r="47" spans="1:13" ht="12.75">
      <c r="A47" s="143"/>
      <c r="B47" s="145"/>
      <c r="C47" s="145"/>
      <c r="D47" s="145"/>
      <c r="E47" s="145"/>
      <c r="F47" s="145"/>
      <c r="G47" s="145"/>
      <c r="H47" s="145"/>
      <c r="I47" s="145"/>
      <c r="J47" s="145"/>
      <c r="K47" s="145"/>
      <c r="L47" s="145"/>
      <c r="M47" s="148"/>
    </row>
    <row r="48" spans="1:13" ht="12.75">
      <c r="A48" s="143"/>
      <c r="B48" s="145"/>
      <c r="C48" s="145"/>
      <c r="D48" s="145"/>
      <c r="E48" s="145"/>
      <c r="F48" s="145"/>
      <c r="G48" s="145"/>
      <c r="H48" s="145"/>
      <c r="I48" s="145"/>
      <c r="J48" s="145"/>
      <c r="K48" s="145"/>
      <c r="L48" s="145"/>
      <c r="M48" s="148"/>
    </row>
    <row r="49" spans="1:13" ht="12.75">
      <c r="A49" s="170"/>
      <c r="B49" s="178"/>
      <c r="C49" s="145"/>
      <c r="D49" s="145"/>
      <c r="E49" s="145"/>
      <c r="F49" s="145"/>
      <c r="G49" s="145"/>
      <c r="H49" s="145"/>
      <c r="I49" s="145"/>
      <c r="J49" s="145"/>
      <c r="K49" s="145"/>
      <c r="L49" s="145"/>
      <c r="M49" s="148"/>
    </row>
    <row r="50" spans="1:13" ht="12.75">
      <c r="A50" s="143"/>
      <c r="B50" s="145"/>
      <c r="C50" s="145"/>
      <c r="D50" s="145"/>
      <c r="E50" s="145"/>
      <c r="F50" s="145"/>
      <c r="G50" s="145"/>
      <c r="H50" s="145"/>
      <c r="I50" s="145"/>
      <c r="J50" s="145"/>
      <c r="K50" s="145"/>
      <c r="L50" s="145"/>
      <c r="M50" s="148"/>
    </row>
    <row r="51" spans="1:13" ht="12.75">
      <c r="A51" s="149"/>
      <c r="B51" s="144"/>
      <c r="C51" s="144"/>
      <c r="D51" s="144"/>
      <c r="E51" s="144"/>
      <c r="F51" s="144"/>
      <c r="G51" s="144"/>
      <c r="H51" s="144"/>
      <c r="I51" s="144"/>
      <c r="J51" s="144"/>
      <c r="K51" s="145"/>
      <c r="L51" s="145"/>
      <c r="M51" s="148"/>
    </row>
    <row r="52" spans="1:13" ht="12.75">
      <c r="A52" s="143" t="s">
        <v>8</v>
      </c>
      <c r="B52" s="234" t="str">
        <f>+'[1]Item 100, page 22b'!B52</f>
        <v>Sarah Martinez-Russell</v>
      </c>
      <c r="C52" s="145"/>
      <c r="D52" s="145"/>
      <c r="E52" s="145"/>
      <c r="F52" s="145"/>
      <c r="G52" s="145"/>
      <c r="H52" s="145"/>
      <c r="I52" s="145"/>
      <c r="J52" s="145"/>
      <c r="K52" s="140"/>
      <c r="L52" s="140"/>
      <c r="M52" s="141"/>
    </row>
    <row r="53" spans="1:13" ht="12.75">
      <c r="A53" s="143"/>
      <c r="B53" s="145"/>
      <c r="C53" s="145"/>
      <c r="D53" s="145"/>
      <c r="E53" s="145"/>
      <c r="F53" s="145"/>
      <c r="G53" s="145"/>
      <c r="H53" s="145"/>
      <c r="I53" s="145"/>
      <c r="J53" s="145"/>
      <c r="K53" s="145"/>
      <c r="L53" s="145"/>
      <c r="M53" s="148"/>
    </row>
    <row r="54" spans="1:13" ht="12.75">
      <c r="A54" s="149" t="s">
        <v>25</v>
      </c>
      <c r="B54" s="373">
        <f>+'[1]Item 100, page 22b'!B54:C54</f>
        <v>43601</v>
      </c>
      <c r="C54" s="373"/>
      <c r="D54" s="144"/>
      <c r="E54" s="144"/>
      <c r="F54" s="144"/>
      <c r="G54" s="144"/>
      <c r="H54" s="144"/>
      <c r="I54" s="144"/>
      <c r="J54" s="144" t="s">
        <v>155</v>
      </c>
      <c r="K54" s="233" t="s">
        <v>26</v>
      </c>
      <c r="L54" s="373">
        <f>'[1]Item 240 p.1'!L54:M54</f>
        <v>43647</v>
      </c>
      <c r="M54" s="374"/>
    </row>
    <row r="55" spans="1:13" ht="12.75">
      <c r="A55" s="312" t="s">
        <v>1</v>
      </c>
      <c r="B55" s="313"/>
      <c r="C55" s="313"/>
      <c r="D55" s="313"/>
      <c r="E55" s="313"/>
      <c r="F55" s="313"/>
      <c r="G55" s="313"/>
      <c r="H55" s="313"/>
      <c r="I55" s="313"/>
      <c r="J55" s="313"/>
      <c r="K55" s="145"/>
      <c r="L55" s="145"/>
      <c r="M55" s="148"/>
    </row>
    <row r="56" spans="1:13" ht="12.75">
      <c r="A56" s="143"/>
      <c r="B56" s="145"/>
      <c r="C56" s="145"/>
      <c r="D56" s="145"/>
      <c r="E56" s="145"/>
      <c r="F56" s="145"/>
      <c r="G56" s="145"/>
      <c r="H56" s="145"/>
      <c r="I56" s="145"/>
      <c r="J56" s="145"/>
      <c r="K56" s="145"/>
      <c r="L56" s="145"/>
      <c r="M56" s="148"/>
    </row>
    <row r="57" spans="1:13" ht="12.75">
      <c r="A57" s="143" t="s">
        <v>7</v>
      </c>
      <c r="B57" s="145"/>
      <c r="C57" s="145"/>
      <c r="D57" s="145"/>
      <c r="E57" s="145"/>
      <c r="F57" s="145"/>
      <c r="G57" s="145"/>
      <c r="H57" s="145"/>
      <c r="I57" s="145"/>
      <c r="J57" s="145"/>
      <c r="K57" s="145"/>
      <c r="L57" s="145"/>
      <c r="M57" s="148"/>
    </row>
    <row r="58" spans="1:13" ht="12.75">
      <c r="A58" s="149"/>
      <c r="B58" s="144"/>
      <c r="C58" s="144"/>
      <c r="D58" s="144"/>
      <c r="E58" s="144"/>
      <c r="F58" s="144"/>
      <c r="G58" s="144"/>
      <c r="H58" s="144"/>
      <c r="I58" s="144"/>
      <c r="J58" s="144"/>
      <c r="K58" s="144"/>
      <c r="L58" s="144"/>
      <c r="M58" s="147"/>
    </row>
  </sheetData>
  <sheetProtection/>
  <mergeCells count="19">
    <mergeCell ref="A55:J55"/>
    <mergeCell ref="D38:E38"/>
    <mergeCell ref="D39:E39"/>
    <mergeCell ref="D40:E40"/>
    <mergeCell ref="D41:E41"/>
    <mergeCell ref="B54:C54"/>
    <mergeCell ref="L54:M54"/>
    <mergeCell ref="D36:E36"/>
    <mergeCell ref="I36:J36"/>
    <mergeCell ref="B37:C37"/>
    <mergeCell ref="D37:E37"/>
    <mergeCell ref="G37:H37"/>
    <mergeCell ref="I37:J37"/>
    <mergeCell ref="H2:I2"/>
    <mergeCell ref="K2:M2"/>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80" r:id="rId1"/>
</worksheet>
</file>

<file path=xl/worksheets/sheet23.xml><?xml version="1.0" encoding="utf-8"?>
<worksheet xmlns="http://schemas.openxmlformats.org/spreadsheetml/2006/main" xmlns:r="http://schemas.openxmlformats.org/officeDocument/2006/relationships">
  <sheetPr>
    <pageSetUpPr fitToPage="1"/>
  </sheetPr>
  <dimension ref="A1:M58"/>
  <sheetViews>
    <sheetView showGridLines="0" zoomScalePageLayoutView="0" workbookViewId="0" topLeftCell="A1">
      <selection activeCell="N16" sqref="N16:S23"/>
    </sheetView>
  </sheetViews>
  <sheetFormatPr defaultColWidth="9.140625" defaultRowHeight="12.75"/>
  <cols>
    <col min="1" max="1" width="10.421875" style="142" customWidth="1"/>
    <col min="2" max="2" width="9.140625" style="142" customWidth="1"/>
    <col min="3" max="3" width="10.421875" style="142" customWidth="1"/>
    <col min="4" max="4" width="10.00390625" style="142" customWidth="1"/>
    <col min="5" max="5" width="8.28125" style="142" customWidth="1"/>
    <col min="6" max="6" width="7.28125" style="142" customWidth="1"/>
    <col min="7" max="7" width="8.28125" style="142" customWidth="1"/>
    <col min="8" max="10" width="10.8515625" style="142" customWidth="1"/>
    <col min="11" max="11" width="8.00390625" style="142" customWidth="1"/>
    <col min="12" max="12" width="7.8515625" style="142" customWidth="1"/>
    <col min="13" max="13" width="7.7109375" style="142" customWidth="1"/>
    <col min="14" max="16384" width="9.140625" style="142" customWidth="1"/>
  </cols>
  <sheetData>
    <row r="1" spans="1:13" ht="12.75">
      <c r="A1" s="139"/>
      <c r="B1" s="140"/>
      <c r="C1" s="140"/>
      <c r="D1" s="140"/>
      <c r="E1" s="140"/>
      <c r="F1" s="140"/>
      <c r="G1" s="140"/>
      <c r="H1" s="140"/>
      <c r="I1" s="140"/>
      <c r="J1" s="140"/>
      <c r="K1" s="140"/>
      <c r="L1" s="140"/>
      <c r="M1" s="141"/>
    </row>
    <row r="2" spans="1:13" ht="12.75">
      <c r="A2" s="143" t="s">
        <v>4</v>
      </c>
      <c r="B2" s="187">
        <v>8</v>
      </c>
      <c r="C2" s="145"/>
      <c r="D2" s="145"/>
      <c r="E2" s="145"/>
      <c r="F2" s="145"/>
      <c r="G2" s="145"/>
      <c r="H2" s="308"/>
      <c r="I2" s="308"/>
      <c r="J2" s="145"/>
      <c r="K2" s="371" t="s">
        <v>444</v>
      </c>
      <c r="L2" s="363"/>
      <c r="M2" s="372"/>
    </row>
    <row r="3" spans="1:13" ht="12.75">
      <c r="A3" s="143"/>
      <c r="B3" s="145"/>
      <c r="C3" s="145"/>
      <c r="D3" s="145"/>
      <c r="E3" s="145"/>
      <c r="F3" s="145"/>
      <c r="G3" s="145"/>
      <c r="H3" s="145"/>
      <c r="I3" s="145"/>
      <c r="J3" s="145"/>
      <c r="K3" s="145"/>
      <c r="L3" s="145"/>
      <c r="M3" s="148"/>
    </row>
    <row r="4" spans="1:13" ht="12.75">
      <c r="A4" s="143" t="s">
        <v>5</v>
      </c>
      <c r="B4" s="145"/>
      <c r="C4" s="145"/>
      <c r="D4" s="145" t="s">
        <v>220</v>
      </c>
      <c r="E4" s="145"/>
      <c r="F4" s="145"/>
      <c r="G4" s="145"/>
      <c r="H4" s="145"/>
      <c r="I4" s="145"/>
      <c r="J4" s="145"/>
      <c r="K4" s="145"/>
      <c r="L4" s="145"/>
      <c r="M4" s="148"/>
    </row>
    <row r="5" spans="1:13" ht="12.75">
      <c r="A5" s="149" t="s">
        <v>6</v>
      </c>
      <c r="B5" s="144"/>
      <c r="C5" s="144"/>
      <c r="D5" s="267" t="s">
        <v>221</v>
      </c>
      <c r="E5" s="144"/>
      <c r="F5" s="144"/>
      <c r="G5" s="144"/>
      <c r="H5" s="144"/>
      <c r="I5" s="144"/>
      <c r="J5" s="144"/>
      <c r="K5" s="144"/>
      <c r="L5" s="144"/>
      <c r="M5" s="147"/>
    </row>
    <row r="6" spans="1:13" ht="12.75">
      <c r="A6" s="143"/>
      <c r="B6" s="145"/>
      <c r="C6" s="145"/>
      <c r="D6" s="145"/>
      <c r="E6" s="145"/>
      <c r="F6" s="145"/>
      <c r="G6" s="145"/>
      <c r="H6" s="145"/>
      <c r="I6" s="145"/>
      <c r="J6" s="145"/>
      <c r="K6" s="145"/>
      <c r="L6" s="145"/>
      <c r="M6" s="148"/>
    </row>
    <row r="7" spans="1:13" ht="12.75">
      <c r="A7" s="315" t="s">
        <v>132</v>
      </c>
      <c r="B7" s="316"/>
      <c r="C7" s="316"/>
      <c r="D7" s="316"/>
      <c r="E7" s="316"/>
      <c r="F7" s="316"/>
      <c r="G7" s="316"/>
      <c r="H7" s="316"/>
      <c r="I7" s="316"/>
      <c r="J7" s="316"/>
      <c r="K7" s="145"/>
      <c r="L7" s="145"/>
      <c r="M7" s="148"/>
    </row>
    <row r="8" spans="1:13" ht="12.75">
      <c r="A8" s="332" t="s">
        <v>133</v>
      </c>
      <c r="B8" s="308"/>
      <c r="C8" s="308"/>
      <c r="D8" s="308"/>
      <c r="E8" s="308"/>
      <c r="F8" s="308"/>
      <c r="G8" s="308"/>
      <c r="H8" s="308"/>
      <c r="I8" s="308"/>
      <c r="J8" s="308"/>
      <c r="K8" s="145"/>
      <c r="L8" s="145"/>
      <c r="M8" s="148"/>
    </row>
    <row r="9" spans="1:13" ht="12.75">
      <c r="A9" s="332" t="s">
        <v>134</v>
      </c>
      <c r="B9" s="308"/>
      <c r="C9" s="308"/>
      <c r="D9" s="308"/>
      <c r="E9" s="308"/>
      <c r="F9" s="308"/>
      <c r="G9" s="308"/>
      <c r="H9" s="308"/>
      <c r="I9" s="308"/>
      <c r="J9" s="308"/>
      <c r="K9" s="145"/>
      <c r="L9" s="145"/>
      <c r="M9" s="148"/>
    </row>
    <row r="10" spans="1:13" ht="12.75">
      <c r="A10" s="143"/>
      <c r="B10" s="145"/>
      <c r="C10" s="145"/>
      <c r="D10" s="145"/>
      <c r="E10" s="145"/>
      <c r="F10" s="145"/>
      <c r="G10" s="145"/>
      <c r="H10" s="145"/>
      <c r="I10" s="145"/>
      <c r="J10" s="145"/>
      <c r="K10" s="145"/>
      <c r="L10" s="145"/>
      <c r="M10" s="148"/>
    </row>
    <row r="11" spans="1:13" ht="12.75">
      <c r="A11" s="266" t="s">
        <v>443</v>
      </c>
      <c r="B11" s="152"/>
      <c r="C11" s="145"/>
      <c r="D11" s="145"/>
      <c r="E11" s="145"/>
      <c r="F11" s="145"/>
      <c r="G11" s="145"/>
      <c r="H11" s="145"/>
      <c r="I11" s="145"/>
      <c r="J11" s="145"/>
      <c r="K11" s="145"/>
      <c r="L11" s="145"/>
      <c r="M11" s="148"/>
    </row>
    <row r="12" spans="1:13" ht="12.75">
      <c r="A12" s="143"/>
      <c r="B12" s="145"/>
      <c r="C12" s="145"/>
      <c r="D12" s="145"/>
      <c r="E12" s="145"/>
      <c r="F12" s="145"/>
      <c r="G12" s="145"/>
      <c r="H12" s="145"/>
      <c r="I12" s="145"/>
      <c r="J12" s="145"/>
      <c r="K12" s="145"/>
      <c r="L12" s="145"/>
      <c r="M12" s="148"/>
    </row>
    <row r="13" spans="1:13" ht="12.75">
      <c r="A13" s="143"/>
      <c r="B13" s="153"/>
      <c r="C13" s="146"/>
      <c r="D13" s="318" t="s">
        <v>135</v>
      </c>
      <c r="E13" s="319"/>
      <c r="F13" s="319"/>
      <c r="G13" s="319"/>
      <c r="H13" s="319"/>
      <c r="I13" s="319"/>
      <c r="J13" s="319"/>
      <c r="K13" s="201"/>
      <c r="L13" s="201"/>
      <c r="M13" s="202"/>
    </row>
    <row r="14" spans="1:13" ht="12.75">
      <c r="A14" s="265" t="s">
        <v>144</v>
      </c>
      <c r="B14" s="264"/>
      <c r="C14" s="263"/>
      <c r="D14" s="261" t="s">
        <v>129</v>
      </c>
      <c r="E14" s="261" t="s">
        <v>130</v>
      </c>
      <c r="F14" s="261" t="s">
        <v>131</v>
      </c>
      <c r="G14" s="261" t="s">
        <v>103</v>
      </c>
      <c r="H14" s="261" t="s">
        <v>34</v>
      </c>
      <c r="I14" s="261" t="s">
        <v>104</v>
      </c>
      <c r="J14" s="261" t="s">
        <v>105</v>
      </c>
      <c r="K14" s="261" t="s">
        <v>106</v>
      </c>
      <c r="L14" s="261" t="s">
        <v>107</v>
      </c>
      <c r="M14" s="261" t="s">
        <v>108</v>
      </c>
    </row>
    <row r="15" spans="1:13" ht="12.75">
      <c r="A15" s="247" t="s">
        <v>136</v>
      </c>
      <c r="B15" s="201"/>
      <c r="C15" s="202"/>
      <c r="D15" s="249"/>
      <c r="E15" s="249"/>
      <c r="F15" s="249"/>
      <c r="G15" s="249"/>
      <c r="H15" s="245" t="s">
        <v>407</v>
      </c>
      <c r="I15" s="245" t="s">
        <v>408</v>
      </c>
      <c r="J15" s="245" t="s">
        <v>409</v>
      </c>
      <c r="K15" s="248"/>
      <c r="L15" s="248"/>
      <c r="M15" s="248"/>
    </row>
    <row r="16" spans="1:13" ht="12.75">
      <c r="A16" s="247" t="s">
        <v>137</v>
      </c>
      <c r="B16" s="201"/>
      <c r="C16" s="202"/>
      <c r="D16" s="245" t="s">
        <v>410</v>
      </c>
      <c r="E16" s="260"/>
      <c r="F16" s="255"/>
      <c r="G16" s="260"/>
      <c r="H16" s="245" t="s">
        <v>411</v>
      </c>
      <c r="I16" s="245" t="s">
        <v>412</v>
      </c>
      <c r="J16" s="245" t="s">
        <v>413</v>
      </c>
      <c r="K16" s="253"/>
      <c r="L16" s="254"/>
      <c r="M16" s="253" t="s">
        <v>178</v>
      </c>
    </row>
    <row r="17" spans="1:13" ht="12.75">
      <c r="A17" s="247" t="s">
        <v>138</v>
      </c>
      <c r="B17" s="201"/>
      <c r="C17" s="202"/>
      <c r="D17" s="245" t="str">
        <f>D16</f>
        <v>$3.04(A)</v>
      </c>
      <c r="E17" s="260"/>
      <c r="F17" s="255"/>
      <c r="G17" s="260"/>
      <c r="H17" s="245" t="str">
        <f>H16</f>
        <v>$18.45(A)</v>
      </c>
      <c r="I17" s="245" t="str">
        <f>I16</f>
        <v>$23.41(A)</v>
      </c>
      <c r="J17" s="245" t="str">
        <f>J16</f>
        <v>$30.92(A)</v>
      </c>
      <c r="K17" s="253"/>
      <c r="L17" s="254"/>
      <c r="M17" s="253" t="s">
        <v>178</v>
      </c>
    </row>
    <row r="18" spans="1:13" ht="12.75">
      <c r="A18" s="259" t="s">
        <v>139</v>
      </c>
      <c r="B18" s="258"/>
      <c r="C18" s="257"/>
      <c r="D18" s="256" t="s">
        <v>418</v>
      </c>
      <c r="E18" s="255"/>
      <c r="F18" s="255"/>
      <c r="G18" s="255"/>
      <c r="H18" s="245" t="s">
        <v>419</v>
      </c>
      <c r="I18" s="245" t="s">
        <v>420</v>
      </c>
      <c r="J18" s="245" t="s">
        <v>421</v>
      </c>
      <c r="K18" s="254"/>
      <c r="L18" s="254"/>
      <c r="M18" s="253" t="s">
        <v>178</v>
      </c>
    </row>
    <row r="19" spans="1:13" ht="12.75">
      <c r="A19" s="252" t="s">
        <v>140</v>
      </c>
      <c r="B19" s="201"/>
      <c r="C19" s="202"/>
      <c r="D19" s="251"/>
      <c r="E19" s="251"/>
      <c r="F19" s="251"/>
      <c r="G19" s="251"/>
      <c r="H19" s="251"/>
      <c r="I19" s="251"/>
      <c r="J19" s="251"/>
      <c r="K19" s="251"/>
      <c r="L19" s="251"/>
      <c r="M19" s="250"/>
    </row>
    <row r="20" spans="1:13" ht="12.75">
      <c r="A20" s="247" t="s">
        <v>78</v>
      </c>
      <c r="B20" s="201"/>
      <c r="C20" s="202"/>
      <c r="D20" s="249"/>
      <c r="E20" s="249"/>
      <c r="F20" s="249"/>
      <c r="G20" s="249"/>
      <c r="H20" s="249"/>
      <c r="I20" s="249"/>
      <c r="J20" s="249"/>
      <c r="K20" s="248"/>
      <c r="L20" s="248"/>
      <c r="M20" s="248"/>
    </row>
    <row r="21" spans="1:13" ht="12.75">
      <c r="A21" s="247" t="s">
        <v>141</v>
      </c>
      <c r="B21" s="201"/>
      <c r="C21" s="202"/>
      <c r="D21" s="249"/>
      <c r="E21" s="249"/>
      <c r="F21" s="249"/>
      <c r="G21" s="249"/>
      <c r="H21" s="245" t="s">
        <v>411</v>
      </c>
      <c r="I21" s="245" t="s">
        <v>412</v>
      </c>
      <c r="J21" s="245" t="s">
        <v>413</v>
      </c>
      <c r="K21" s="248"/>
      <c r="L21" s="248"/>
      <c r="M21" s="248"/>
    </row>
    <row r="22" spans="1:13" ht="12.75">
      <c r="A22" s="247" t="s">
        <v>142</v>
      </c>
      <c r="B22" s="201"/>
      <c r="C22" s="202"/>
      <c r="D22" s="249"/>
      <c r="E22" s="249"/>
      <c r="F22" s="249"/>
      <c r="G22" s="249"/>
      <c r="H22" s="245" t="s">
        <v>422</v>
      </c>
      <c r="I22" s="245" t="s">
        <v>423</v>
      </c>
      <c r="J22" s="245" t="s">
        <v>424</v>
      </c>
      <c r="K22" s="248"/>
      <c r="L22" s="248"/>
      <c r="M22" s="248"/>
    </row>
    <row r="23" spans="1:13" ht="12.75">
      <c r="A23" s="247" t="s">
        <v>143</v>
      </c>
      <c r="B23" s="201"/>
      <c r="C23" s="202"/>
      <c r="D23" s="246"/>
      <c r="E23" s="246"/>
      <c r="F23" s="246"/>
      <c r="G23" s="246"/>
      <c r="H23" s="245" t="s">
        <v>415</v>
      </c>
      <c r="I23" s="245" t="s">
        <v>416</v>
      </c>
      <c r="J23" s="245" t="s">
        <v>417</v>
      </c>
      <c r="K23" s="200"/>
      <c r="L23" s="200"/>
      <c r="M23" s="244"/>
    </row>
    <row r="24" spans="1:13" ht="12.75">
      <c r="A24" s="143"/>
      <c r="B24" s="145"/>
      <c r="C24" s="145"/>
      <c r="D24" s="152"/>
      <c r="E24" s="152"/>
      <c r="F24" s="152"/>
      <c r="G24" s="152"/>
      <c r="H24" s="152"/>
      <c r="I24" s="152"/>
      <c r="J24" s="152"/>
      <c r="K24" s="145"/>
      <c r="L24" s="145"/>
      <c r="M24" s="148"/>
    </row>
    <row r="25" spans="1:13" ht="12.75">
      <c r="A25" s="143"/>
      <c r="B25" s="145"/>
      <c r="C25" s="145"/>
      <c r="D25" s="152"/>
      <c r="E25" s="152"/>
      <c r="F25" s="152"/>
      <c r="G25" s="152"/>
      <c r="H25" s="152"/>
      <c r="I25" s="152"/>
      <c r="J25" s="152"/>
      <c r="K25" s="145"/>
      <c r="L25" s="145"/>
      <c r="M25" s="148"/>
    </row>
    <row r="26" spans="1:13" ht="12.75">
      <c r="A26" s="170" t="s">
        <v>145</v>
      </c>
      <c r="B26" s="178" t="s">
        <v>146</v>
      </c>
      <c r="C26" s="145"/>
      <c r="D26" s="152"/>
      <c r="E26" s="152"/>
      <c r="F26" s="152"/>
      <c r="G26" s="152"/>
      <c r="H26" s="152"/>
      <c r="I26" s="152"/>
      <c r="J26" s="152"/>
      <c r="K26" s="145"/>
      <c r="L26" s="145"/>
      <c r="M26" s="148"/>
    </row>
    <row r="27" spans="1:13" ht="12.75">
      <c r="A27" s="170"/>
      <c r="B27" s="178" t="s">
        <v>147</v>
      </c>
      <c r="C27" s="145"/>
      <c r="D27" s="152"/>
      <c r="E27" s="152"/>
      <c r="F27" s="152"/>
      <c r="G27" s="152"/>
      <c r="H27" s="152"/>
      <c r="I27" s="152"/>
      <c r="J27" s="152"/>
      <c r="K27" s="145"/>
      <c r="L27" s="145"/>
      <c r="M27" s="148"/>
    </row>
    <row r="28" spans="1:13" ht="12.75">
      <c r="A28" s="170"/>
      <c r="B28" s="178" t="s">
        <v>148</v>
      </c>
      <c r="C28" s="145"/>
      <c r="D28" s="152"/>
      <c r="E28" s="152"/>
      <c r="F28" s="152"/>
      <c r="G28" s="152"/>
      <c r="H28" s="152"/>
      <c r="I28" s="152"/>
      <c r="J28" s="152"/>
      <c r="K28" s="145"/>
      <c r="L28" s="145"/>
      <c r="M28" s="148"/>
    </row>
    <row r="29" spans="1:13" ht="12.75">
      <c r="A29" s="170"/>
      <c r="B29" s="178" t="s">
        <v>149</v>
      </c>
      <c r="C29" s="145"/>
      <c r="D29" s="152"/>
      <c r="E29" s="152"/>
      <c r="F29" s="152"/>
      <c r="G29" s="152"/>
      <c r="H29" s="152"/>
      <c r="I29" s="152"/>
      <c r="J29" s="152"/>
      <c r="K29" s="145"/>
      <c r="L29" s="145"/>
      <c r="M29" s="148"/>
    </row>
    <row r="30" spans="1:13" ht="12.75">
      <c r="A30" s="170"/>
      <c r="B30" s="178"/>
      <c r="C30" s="145"/>
      <c r="D30" s="152"/>
      <c r="E30" s="152"/>
      <c r="F30" s="152"/>
      <c r="G30" s="152"/>
      <c r="H30" s="152"/>
      <c r="I30" s="152"/>
      <c r="J30" s="152"/>
      <c r="K30" s="145"/>
      <c r="L30" s="145"/>
      <c r="M30" s="148"/>
    </row>
    <row r="31" spans="1:13" ht="12.75">
      <c r="A31" s="243" t="s">
        <v>80</v>
      </c>
      <c r="B31" s="242" t="s">
        <v>121</v>
      </c>
      <c r="C31" s="155"/>
      <c r="D31" s="241"/>
      <c r="E31" s="241"/>
      <c r="F31" s="241"/>
      <c r="G31" s="241"/>
      <c r="H31" s="241"/>
      <c r="I31" s="241"/>
      <c r="J31" s="241"/>
      <c r="K31" s="145"/>
      <c r="L31" s="145"/>
      <c r="M31" s="148"/>
    </row>
    <row r="32" spans="1:13" ht="12.75">
      <c r="A32" s="170"/>
      <c r="B32" s="178" t="s">
        <v>150</v>
      </c>
      <c r="C32" s="145"/>
      <c r="D32" s="152"/>
      <c r="E32" s="152"/>
      <c r="F32" s="152"/>
      <c r="G32" s="152"/>
      <c r="H32" s="152"/>
      <c r="I32" s="152"/>
      <c r="J32" s="152"/>
      <c r="K32" s="145"/>
      <c r="L32" s="145"/>
      <c r="M32" s="148"/>
    </row>
    <row r="33" spans="1:13" ht="12.75">
      <c r="A33" s="172"/>
      <c r="B33" s="178"/>
      <c r="C33" s="145"/>
      <c r="D33" s="152"/>
      <c r="E33" s="152"/>
      <c r="F33" s="152"/>
      <c r="G33" s="152"/>
      <c r="H33" s="152"/>
      <c r="I33" s="152"/>
      <c r="J33" s="152"/>
      <c r="K33" s="145"/>
      <c r="L33" s="145"/>
      <c r="M33" s="148"/>
    </row>
    <row r="34" spans="1:13" ht="12.75">
      <c r="A34" s="170" t="s">
        <v>82</v>
      </c>
      <c r="B34" s="178" t="s">
        <v>30</v>
      </c>
      <c r="C34" s="145"/>
      <c r="D34" s="152"/>
      <c r="E34" s="152"/>
      <c r="F34" s="152"/>
      <c r="G34" s="152"/>
      <c r="H34" s="152"/>
      <c r="I34" s="152"/>
      <c r="J34" s="152"/>
      <c r="K34" s="145"/>
      <c r="L34" s="145"/>
      <c r="M34" s="148"/>
    </row>
    <row r="35" spans="1:13" ht="12.75">
      <c r="A35" s="170"/>
      <c r="B35" s="178" t="s">
        <v>87</v>
      </c>
      <c r="C35" s="145"/>
      <c r="D35" s="152"/>
      <c r="E35" s="152"/>
      <c r="F35" s="152"/>
      <c r="G35" s="152"/>
      <c r="H35" s="152"/>
      <c r="I35" s="152"/>
      <c r="J35" s="240"/>
      <c r="K35" s="145"/>
      <c r="L35" s="145"/>
      <c r="M35" s="148"/>
    </row>
    <row r="36" spans="1:13" ht="12.75">
      <c r="A36" s="170"/>
      <c r="B36" s="205"/>
      <c r="C36" s="141"/>
      <c r="D36" s="328" t="s">
        <v>66</v>
      </c>
      <c r="E36" s="329"/>
      <c r="F36" s="152"/>
      <c r="G36" s="191"/>
      <c r="H36" s="239"/>
      <c r="I36" s="328" t="s">
        <v>66</v>
      </c>
      <c r="J36" s="329"/>
      <c r="K36" s="145"/>
      <c r="L36" s="145"/>
      <c r="M36" s="148"/>
    </row>
    <row r="37" spans="1:13" ht="12.75">
      <c r="A37" s="170"/>
      <c r="B37" s="326" t="s">
        <v>39</v>
      </c>
      <c r="C37" s="327"/>
      <c r="D37" s="330" t="s">
        <v>88</v>
      </c>
      <c r="E37" s="331"/>
      <c r="F37" s="152"/>
      <c r="G37" s="330" t="s">
        <v>39</v>
      </c>
      <c r="H37" s="331"/>
      <c r="I37" s="330" t="s">
        <v>88</v>
      </c>
      <c r="J37" s="331"/>
      <c r="K37" s="145"/>
      <c r="L37" s="145"/>
      <c r="M37" s="148"/>
    </row>
    <row r="38" spans="1:13" ht="12.75">
      <c r="A38" s="170"/>
      <c r="B38" s="235" t="s">
        <v>23</v>
      </c>
      <c r="C38" s="202"/>
      <c r="D38" s="380" t="str">
        <f>'[1]Item 240 p.1'!D38:E38</f>
        <v>$ 3.04(A)</v>
      </c>
      <c r="E38" s="376"/>
      <c r="F38" s="152"/>
      <c r="G38" s="235" t="s">
        <v>72</v>
      </c>
      <c r="H38" s="237"/>
      <c r="I38" s="269" t="s">
        <v>91</v>
      </c>
      <c r="J38" s="237"/>
      <c r="K38" s="145"/>
      <c r="L38" s="145"/>
      <c r="M38" s="148"/>
    </row>
    <row r="39" spans="1:13" ht="12.75">
      <c r="A39" s="170"/>
      <c r="B39" s="235" t="s">
        <v>69</v>
      </c>
      <c r="C39" s="202"/>
      <c r="D39" s="377" t="s">
        <v>91</v>
      </c>
      <c r="E39" s="378"/>
      <c r="F39" s="152"/>
      <c r="G39" s="235"/>
      <c r="H39" s="237"/>
      <c r="I39" s="268"/>
      <c r="J39" s="237"/>
      <c r="K39" s="145"/>
      <c r="L39" s="145"/>
      <c r="M39" s="148"/>
    </row>
    <row r="40" spans="1:13" ht="12.75">
      <c r="A40" s="143"/>
      <c r="B40" s="235" t="s">
        <v>89</v>
      </c>
      <c r="C40" s="202"/>
      <c r="D40" s="318" t="s">
        <v>91</v>
      </c>
      <c r="E40" s="320"/>
      <c r="F40" s="145"/>
      <c r="G40" s="235"/>
      <c r="H40" s="202"/>
      <c r="I40" s="200"/>
      <c r="J40" s="202"/>
      <c r="K40" s="145"/>
      <c r="L40" s="145"/>
      <c r="M40" s="148"/>
    </row>
    <row r="41" spans="1:13" ht="12.75">
      <c r="A41" s="143"/>
      <c r="B41" s="235" t="s">
        <v>71</v>
      </c>
      <c r="C41" s="202"/>
      <c r="D41" s="318" t="s">
        <v>91</v>
      </c>
      <c r="E41" s="320"/>
      <c r="F41" s="145"/>
      <c r="G41" s="235"/>
      <c r="H41" s="202"/>
      <c r="I41" s="200"/>
      <c r="J41" s="202"/>
      <c r="K41" s="145"/>
      <c r="L41" s="145"/>
      <c r="M41" s="148"/>
    </row>
    <row r="42" spans="1:13" ht="12.75">
      <c r="A42" s="143"/>
      <c r="B42" s="145"/>
      <c r="C42" s="145"/>
      <c r="D42" s="155"/>
      <c r="E42" s="155"/>
      <c r="F42" s="155"/>
      <c r="G42" s="155"/>
      <c r="H42" s="145"/>
      <c r="I42" s="145"/>
      <c r="J42" s="145"/>
      <c r="K42" s="145"/>
      <c r="L42" s="145"/>
      <c r="M42" s="148"/>
    </row>
    <row r="43" spans="1:13" ht="12.75">
      <c r="A43" s="143" t="s">
        <v>57</v>
      </c>
      <c r="B43" s="178" t="s">
        <v>75</v>
      </c>
      <c r="C43" s="145"/>
      <c r="D43" s="145"/>
      <c r="E43" s="145"/>
      <c r="F43" s="145"/>
      <c r="G43" s="145"/>
      <c r="H43" s="145"/>
      <c r="I43" s="145"/>
      <c r="J43" s="145"/>
      <c r="K43" s="145"/>
      <c r="L43" s="145"/>
      <c r="M43" s="148"/>
    </row>
    <row r="44" spans="1:13" ht="12.75">
      <c r="A44" s="143"/>
      <c r="B44" s="230" t="s">
        <v>442</v>
      </c>
      <c r="C44" s="145"/>
      <c r="D44" s="145"/>
      <c r="E44" s="145"/>
      <c r="F44" s="145"/>
      <c r="G44" s="145"/>
      <c r="H44" s="145"/>
      <c r="I44" s="145"/>
      <c r="J44" s="145"/>
      <c r="K44" s="145"/>
      <c r="L44" s="145"/>
      <c r="M44" s="148"/>
    </row>
    <row r="45" spans="1:13" ht="12.75">
      <c r="A45" s="143"/>
      <c r="B45" s="178" t="s">
        <v>76</v>
      </c>
      <c r="C45" s="145"/>
      <c r="D45" s="145"/>
      <c r="E45" s="145"/>
      <c r="F45" s="145"/>
      <c r="G45" s="145"/>
      <c r="H45" s="145"/>
      <c r="I45" s="145"/>
      <c r="J45" s="145"/>
      <c r="K45" s="145"/>
      <c r="L45" s="145"/>
      <c r="M45" s="148"/>
    </row>
    <row r="46" spans="1:13" ht="12.75">
      <c r="A46" s="143"/>
      <c r="B46" s="178" t="s">
        <v>77</v>
      </c>
      <c r="C46" s="145"/>
      <c r="D46" s="145"/>
      <c r="E46" s="145"/>
      <c r="F46" s="145"/>
      <c r="G46" s="145"/>
      <c r="H46" s="145"/>
      <c r="I46" s="145"/>
      <c r="J46" s="145"/>
      <c r="K46" s="145"/>
      <c r="L46" s="145"/>
      <c r="M46" s="148"/>
    </row>
    <row r="47" spans="1:13" ht="12.75">
      <c r="A47" s="143"/>
      <c r="B47" s="145"/>
      <c r="C47" s="145"/>
      <c r="D47" s="145"/>
      <c r="E47" s="145"/>
      <c r="F47" s="145"/>
      <c r="G47" s="145"/>
      <c r="H47" s="145"/>
      <c r="I47" s="145"/>
      <c r="J47" s="145"/>
      <c r="K47" s="145"/>
      <c r="L47" s="145"/>
      <c r="M47" s="148"/>
    </row>
    <row r="48" spans="1:13" ht="12.75">
      <c r="A48" s="143"/>
      <c r="B48" s="145"/>
      <c r="C48" s="145"/>
      <c r="D48" s="145"/>
      <c r="E48" s="145"/>
      <c r="F48" s="145"/>
      <c r="G48" s="145"/>
      <c r="H48" s="145"/>
      <c r="I48" s="145"/>
      <c r="J48" s="145"/>
      <c r="K48" s="145"/>
      <c r="L48" s="145"/>
      <c r="M48" s="148"/>
    </row>
    <row r="49" spans="1:13" ht="12.75">
      <c r="A49" s="170" t="s">
        <v>151</v>
      </c>
      <c r="B49" s="178"/>
      <c r="C49" s="145"/>
      <c r="D49" s="145"/>
      <c r="E49" s="145"/>
      <c r="F49" s="145"/>
      <c r="G49" s="145"/>
      <c r="H49" s="145"/>
      <c r="I49" s="145"/>
      <c r="J49" s="145"/>
      <c r="K49" s="145"/>
      <c r="L49" s="145"/>
      <c r="M49" s="148"/>
    </row>
    <row r="50" spans="1:13" ht="12.75">
      <c r="A50" s="143"/>
      <c r="B50" s="145" t="s">
        <v>427</v>
      </c>
      <c r="C50" s="145"/>
      <c r="D50" s="145"/>
      <c r="E50" s="145"/>
      <c r="F50" s="145"/>
      <c r="G50" s="145"/>
      <c r="H50" s="145"/>
      <c r="I50" s="145"/>
      <c r="J50" s="145"/>
      <c r="K50" s="145"/>
      <c r="L50" s="145"/>
      <c r="M50" s="148"/>
    </row>
    <row r="51" spans="1:13" ht="12.75">
      <c r="A51" s="149"/>
      <c r="B51" s="144" t="s">
        <v>428</v>
      </c>
      <c r="C51" s="144"/>
      <c r="D51" s="144"/>
      <c r="E51" s="144"/>
      <c r="F51" s="144"/>
      <c r="G51" s="144"/>
      <c r="H51" s="144"/>
      <c r="I51" s="144"/>
      <c r="J51" s="144"/>
      <c r="K51" s="145"/>
      <c r="L51" s="145"/>
      <c r="M51" s="148"/>
    </row>
    <row r="52" spans="1:13" ht="12.75">
      <c r="A52" s="143" t="s">
        <v>8</v>
      </c>
      <c r="B52" s="234" t="str">
        <f>+'[1]Item 100, page 22b'!B52</f>
        <v>Sarah Martinez-Russell</v>
      </c>
      <c r="C52" s="145"/>
      <c r="D52" s="145"/>
      <c r="E52" s="145"/>
      <c r="F52" s="145"/>
      <c r="G52" s="145"/>
      <c r="H52" s="145"/>
      <c r="I52" s="145"/>
      <c r="J52" s="145"/>
      <c r="K52" s="140"/>
      <c r="L52" s="140"/>
      <c r="M52" s="141"/>
    </row>
    <row r="53" spans="1:13" ht="12.75">
      <c r="A53" s="143"/>
      <c r="B53" s="145"/>
      <c r="C53" s="145"/>
      <c r="D53" s="145"/>
      <c r="E53" s="145"/>
      <c r="F53" s="145"/>
      <c r="G53" s="145"/>
      <c r="H53" s="145"/>
      <c r="I53" s="145"/>
      <c r="J53" s="145"/>
      <c r="K53" s="145"/>
      <c r="L53" s="145"/>
      <c r="M53" s="148"/>
    </row>
    <row r="54" spans="1:13" ht="12.75">
      <c r="A54" s="149" t="s">
        <v>25</v>
      </c>
      <c r="B54" s="373">
        <f>+'[1]Item 100, page 22b'!B54:C54</f>
        <v>43601</v>
      </c>
      <c r="C54" s="373"/>
      <c r="D54" s="144"/>
      <c r="E54" s="144"/>
      <c r="F54" s="144"/>
      <c r="G54" s="144"/>
      <c r="H54" s="144"/>
      <c r="I54" s="144"/>
      <c r="J54" s="144" t="s">
        <v>155</v>
      </c>
      <c r="K54" s="233" t="s">
        <v>26</v>
      </c>
      <c r="L54" s="373">
        <f>'[1]Item 240 p.1'!L54:M54</f>
        <v>43647</v>
      </c>
      <c r="M54" s="374"/>
    </row>
    <row r="55" spans="1:13" ht="12.75">
      <c r="A55" s="312" t="s">
        <v>1</v>
      </c>
      <c r="B55" s="313"/>
      <c r="C55" s="313"/>
      <c r="D55" s="313"/>
      <c r="E55" s="313"/>
      <c r="F55" s="313"/>
      <c r="G55" s="313"/>
      <c r="H55" s="313"/>
      <c r="I55" s="313"/>
      <c r="J55" s="313"/>
      <c r="K55" s="145"/>
      <c r="L55" s="145"/>
      <c r="M55" s="148"/>
    </row>
    <row r="56" spans="1:13" ht="12.75">
      <c r="A56" s="143"/>
      <c r="B56" s="145"/>
      <c r="C56" s="145"/>
      <c r="D56" s="145"/>
      <c r="E56" s="145"/>
      <c r="F56" s="145"/>
      <c r="G56" s="145"/>
      <c r="H56" s="145"/>
      <c r="I56" s="145"/>
      <c r="J56" s="145"/>
      <c r="K56" s="145"/>
      <c r="L56" s="145"/>
      <c r="M56" s="148"/>
    </row>
    <row r="57" spans="1:13" ht="12.75">
      <c r="A57" s="143" t="s">
        <v>7</v>
      </c>
      <c r="B57" s="145"/>
      <c r="C57" s="145"/>
      <c r="D57" s="145"/>
      <c r="E57" s="145"/>
      <c r="F57" s="145"/>
      <c r="G57" s="145"/>
      <c r="H57" s="145"/>
      <c r="I57" s="145"/>
      <c r="J57" s="145"/>
      <c r="K57" s="145"/>
      <c r="L57" s="145"/>
      <c r="M57" s="148"/>
    </row>
    <row r="58" spans="1:13" ht="12.75">
      <c r="A58" s="149"/>
      <c r="B58" s="144"/>
      <c r="C58" s="144"/>
      <c r="D58" s="144"/>
      <c r="E58" s="144"/>
      <c r="F58" s="144"/>
      <c r="G58" s="144"/>
      <c r="H58" s="144"/>
      <c r="I58" s="144"/>
      <c r="J58" s="144"/>
      <c r="K58" s="144"/>
      <c r="L58" s="144"/>
      <c r="M58" s="147"/>
    </row>
  </sheetData>
  <sheetProtection/>
  <mergeCells count="19">
    <mergeCell ref="K2:M2"/>
    <mergeCell ref="H2:I2"/>
    <mergeCell ref="D37:E37"/>
    <mergeCell ref="A55:J55"/>
    <mergeCell ref="A7:J7"/>
    <mergeCell ref="A8:J8"/>
    <mergeCell ref="A9:J9"/>
    <mergeCell ref="D13:J13"/>
    <mergeCell ref="D36:E36"/>
    <mergeCell ref="I36:J36"/>
    <mergeCell ref="B37:C37"/>
    <mergeCell ref="G37:H37"/>
    <mergeCell ref="B54:C54"/>
    <mergeCell ref="L54:M54"/>
    <mergeCell ref="D41:E41"/>
    <mergeCell ref="D39:E39"/>
    <mergeCell ref="I37:J37"/>
    <mergeCell ref="D38:E38"/>
    <mergeCell ref="D40:E40"/>
  </mergeCells>
  <printOptions horizontalCentered="1" verticalCentered="1"/>
  <pageMargins left="0.5" right="0.5" top="0.5" bottom="0.5" header="0.5" footer="0.5"/>
  <pageSetup fitToHeight="1" fitToWidth="1" horizontalDpi="600" verticalDpi="600" orientation="portrait" scale="80" r:id="rId1"/>
</worksheet>
</file>

<file path=xl/worksheets/sheet24.xml><?xml version="1.0" encoding="utf-8"?>
<worksheet xmlns="http://schemas.openxmlformats.org/spreadsheetml/2006/main" xmlns:r="http://schemas.openxmlformats.org/officeDocument/2006/relationships">
  <sheetPr>
    <pageSetUpPr fitToPage="1"/>
  </sheetPr>
  <dimension ref="A1:J56"/>
  <sheetViews>
    <sheetView showGridLines="0" zoomScalePageLayoutView="0" workbookViewId="0" topLeftCell="A1">
      <selection activeCell="N16" sqref="N16:S23"/>
    </sheetView>
  </sheetViews>
  <sheetFormatPr defaultColWidth="9.140625" defaultRowHeight="12.75"/>
  <cols>
    <col min="1" max="1" width="10.28125" style="142" customWidth="1"/>
    <col min="2" max="3" width="9.140625" style="142" customWidth="1"/>
    <col min="4" max="4" width="10.00390625" style="142" customWidth="1"/>
    <col min="5" max="6" width="10.00390625" style="142" bestFit="1" customWidth="1"/>
    <col min="7" max="16384" width="9.140625" style="142" customWidth="1"/>
  </cols>
  <sheetData>
    <row r="1" spans="1:10" ht="12.75">
      <c r="A1" s="139"/>
      <c r="B1" s="140"/>
      <c r="C1" s="140"/>
      <c r="D1" s="140"/>
      <c r="E1" s="140"/>
      <c r="F1" s="140"/>
      <c r="G1" s="140"/>
      <c r="H1" s="140"/>
      <c r="I1" s="140"/>
      <c r="J1" s="141"/>
    </row>
    <row r="2" spans="1:10" ht="12.75">
      <c r="A2" s="143" t="s">
        <v>4</v>
      </c>
      <c r="B2" s="187">
        <v>8</v>
      </c>
      <c r="C2" s="145"/>
      <c r="D2" s="145"/>
      <c r="E2" s="145"/>
      <c r="F2" s="145"/>
      <c r="G2" s="145"/>
      <c r="H2" s="310" t="s">
        <v>447</v>
      </c>
      <c r="I2" s="308"/>
      <c r="J2" s="333"/>
    </row>
    <row r="3" spans="1:10" ht="12.75">
      <c r="A3" s="143"/>
      <c r="B3" s="145"/>
      <c r="C3" s="145"/>
      <c r="D3" s="145"/>
      <c r="E3" s="145"/>
      <c r="F3" s="145"/>
      <c r="G3" s="145"/>
      <c r="H3" s="145"/>
      <c r="I3" s="145"/>
      <c r="J3" s="148"/>
    </row>
    <row r="4" spans="1:10" ht="12.75">
      <c r="A4" s="143" t="s">
        <v>5</v>
      </c>
      <c r="B4" s="145"/>
      <c r="C4" s="145"/>
      <c r="D4" s="145" t="s">
        <v>220</v>
      </c>
      <c r="E4" s="145"/>
      <c r="F4" s="145"/>
      <c r="G4" s="145"/>
      <c r="H4" s="145"/>
      <c r="I4" s="145"/>
      <c r="J4" s="148"/>
    </row>
    <row r="5" spans="1:10" ht="12.75">
      <c r="A5" s="149" t="s">
        <v>6</v>
      </c>
      <c r="B5" s="144"/>
      <c r="C5" s="144"/>
      <c r="D5" s="267" t="s">
        <v>221</v>
      </c>
      <c r="E5" s="144"/>
      <c r="F5" s="144"/>
      <c r="G5" s="144"/>
      <c r="H5" s="144"/>
      <c r="I5" s="144"/>
      <c r="J5" s="147"/>
    </row>
    <row r="6" spans="1:10" ht="12.75">
      <c r="A6" s="143"/>
      <c r="B6" s="145"/>
      <c r="C6" s="145"/>
      <c r="D6" s="145"/>
      <c r="E6" s="145"/>
      <c r="F6" s="145"/>
      <c r="G6" s="145"/>
      <c r="H6" s="145"/>
      <c r="I6" s="145"/>
      <c r="J6" s="148"/>
    </row>
    <row r="7" spans="1:10" ht="12.75">
      <c r="A7" s="309" t="s">
        <v>152</v>
      </c>
      <c r="B7" s="316"/>
      <c r="C7" s="316"/>
      <c r="D7" s="316"/>
      <c r="E7" s="316"/>
      <c r="F7" s="316"/>
      <c r="G7" s="316"/>
      <c r="H7" s="316"/>
      <c r="I7" s="316"/>
      <c r="J7" s="317"/>
    </row>
    <row r="8" spans="1:10" ht="12.75">
      <c r="A8" s="381" t="s">
        <v>153</v>
      </c>
      <c r="B8" s="308"/>
      <c r="C8" s="308"/>
      <c r="D8" s="308"/>
      <c r="E8" s="308"/>
      <c r="F8" s="308"/>
      <c r="G8" s="308"/>
      <c r="H8" s="308"/>
      <c r="I8" s="308"/>
      <c r="J8" s="333"/>
    </row>
    <row r="9" spans="1:10" ht="12.75">
      <c r="A9" s="332" t="s">
        <v>154</v>
      </c>
      <c r="B9" s="364"/>
      <c r="C9" s="364"/>
      <c r="D9" s="364"/>
      <c r="E9" s="364"/>
      <c r="F9" s="364"/>
      <c r="G9" s="364"/>
      <c r="H9" s="364"/>
      <c r="I9" s="364"/>
      <c r="J9" s="382"/>
    </row>
    <row r="10" spans="1:10" ht="12.75">
      <c r="A10" s="332" t="s">
        <v>134</v>
      </c>
      <c r="B10" s="308"/>
      <c r="C10" s="308"/>
      <c r="D10" s="308"/>
      <c r="E10" s="308"/>
      <c r="F10" s="308"/>
      <c r="G10" s="308"/>
      <c r="H10" s="308"/>
      <c r="I10" s="308"/>
      <c r="J10" s="333"/>
    </row>
    <row r="11" spans="1:10" ht="12.75">
      <c r="A11" s="143"/>
      <c r="B11" s="145"/>
      <c r="C11" s="145"/>
      <c r="D11" s="145"/>
      <c r="E11" s="145"/>
      <c r="F11" s="145"/>
      <c r="G11" s="145"/>
      <c r="H11" s="145"/>
      <c r="I11" s="145"/>
      <c r="J11" s="148"/>
    </row>
    <row r="12" spans="1:10" ht="12.75">
      <c r="A12" s="266" t="s">
        <v>443</v>
      </c>
      <c r="B12" s="152"/>
      <c r="C12" s="145"/>
      <c r="D12" s="145"/>
      <c r="E12" s="145"/>
      <c r="F12" s="145"/>
      <c r="G12" s="145"/>
      <c r="H12" s="145"/>
      <c r="I12" s="145"/>
      <c r="J12" s="148"/>
    </row>
    <row r="13" spans="1:10" ht="12.75">
      <c r="A13" s="143"/>
      <c r="B13" s="145"/>
      <c r="C13" s="145"/>
      <c r="D13" s="145"/>
      <c r="E13" s="145"/>
      <c r="F13" s="145"/>
      <c r="G13" s="145"/>
      <c r="H13" s="145"/>
      <c r="I13" s="145"/>
      <c r="J13" s="148"/>
    </row>
    <row r="14" spans="1:10" ht="12.75">
      <c r="A14" s="143"/>
      <c r="B14" s="153"/>
      <c r="C14" s="146"/>
      <c r="D14" s="318" t="s">
        <v>135</v>
      </c>
      <c r="E14" s="319"/>
      <c r="F14" s="319"/>
      <c r="G14" s="319"/>
      <c r="H14" s="319"/>
      <c r="I14" s="319"/>
      <c r="J14" s="320"/>
    </row>
    <row r="15" spans="1:10" ht="12.75">
      <c r="A15" s="265" t="s">
        <v>144</v>
      </c>
      <c r="B15" s="264"/>
      <c r="C15" s="263"/>
      <c r="D15" s="273" t="s">
        <v>166</v>
      </c>
      <c r="E15" s="273"/>
      <c r="F15" s="273"/>
      <c r="G15" s="244"/>
      <c r="H15" s="244"/>
      <c r="I15" s="244"/>
      <c r="J15" s="244"/>
    </row>
    <row r="16" spans="1:10" ht="12.75">
      <c r="A16" s="272" t="s">
        <v>137</v>
      </c>
      <c r="B16" s="201"/>
      <c r="C16" s="202"/>
      <c r="D16" s="271" t="s">
        <v>446</v>
      </c>
      <c r="E16" s="270"/>
      <c r="F16" s="270"/>
      <c r="G16" s="244"/>
      <c r="H16" s="244"/>
      <c r="I16" s="244"/>
      <c r="J16" s="244"/>
    </row>
    <row r="17" spans="1:10" ht="12.75">
      <c r="A17" s="259" t="s">
        <v>138</v>
      </c>
      <c r="B17" s="201"/>
      <c r="C17" s="202"/>
      <c r="D17" s="245" t="str">
        <f>D16</f>
        <v>$ 3.04 (A)</v>
      </c>
      <c r="E17" s="270"/>
      <c r="F17" s="270"/>
      <c r="G17" s="244"/>
      <c r="H17" s="244"/>
      <c r="I17" s="244"/>
      <c r="J17" s="244"/>
    </row>
    <row r="18" spans="1:10" ht="12.75">
      <c r="A18" s="259" t="s">
        <v>139</v>
      </c>
      <c r="B18" s="201"/>
      <c r="C18" s="202"/>
      <c r="D18" s="271" t="s">
        <v>445</v>
      </c>
      <c r="E18" s="270"/>
      <c r="F18" s="270"/>
      <c r="G18" s="244"/>
      <c r="H18" s="244"/>
      <c r="I18" s="244"/>
      <c r="J18" s="244"/>
    </row>
    <row r="19" spans="1:10" ht="12.75">
      <c r="A19" s="259" t="s">
        <v>114</v>
      </c>
      <c r="B19" s="258"/>
      <c r="C19" s="257"/>
      <c r="D19" s="270"/>
      <c r="E19" s="270"/>
      <c r="F19" s="270"/>
      <c r="G19" s="244"/>
      <c r="H19" s="244"/>
      <c r="I19" s="244"/>
      <c r="J19" s="244"/>
    </row>
    <row r="20" spans="1:10" ht="12.75">
      <c r="A20" s="252" t="s">
        <v>140</v>
      </c>
      <c r="B20" s="201"/>
      <c r="C20" s="202"/>
      <c r="D20" s="251"/>
      <c r="E20" s="251"/>
      <c r="F20" s="251"/>
      <c r="G20" s="251"/>
      <c r="H20" s="251"/>
      <c r="I20" s="251"/>
      <c r="J20" s="250"/>
    </row>
    <row r="21" spans="1:10" ht="12.75">
      <c r="A21" s="247" t="s">
        <v>141</v>
      </c>
      <c r="B21" s="201"/>
      <c r="C21" s="202"/>
      <c r="D21" s="244"/>
      <c r="E21" s="244"/>
      <c r="F21" s="244"/>
      <c r="G21" s="244"/>
      <c r="H21" s="244"/>
      <c r="I21" s="244"/>
      <c r="J21" s="244"/>
    </row>
    <row r="22" spans="1:10" ht="12.75">
      <c r="A22" s="143"/>
      <c r="B22" s="145"/>
      <c r="C22" s="145"/>
      <c r="D22" s="145"/>
      <c r="E22" s="145"/>
      <c r="F22" s="145"/>
      <c r="G22" s="145"/>
      <c r="H22" s="145"/>
      <c r="I22" s="145"/>
      <c r="J22" s="148"/>
    </row>
    <row r="23" spans="1:10" ht="12.75">
      <c r="A23" s="143"/>
      <c r="B23" s="145"/>
      <c r="C23" s="145"/>
      <c r="D23" s="145"/>
      <c r="E23" s="145"/>
      <c r="F23" s="145"/>
      <c r="G23" s="145"/>
      <c r="H23" s="145"/>
      <c r="I23" s="145"/>
      <c r="J23" s="148"/>
    </row>
    <row r="24" spans="1:10" ht="12.75">
      <c r="A24" s="170" t="s">
        <v>145</v>
      </c>
      <c r="B24" s="178" t="s">
        <v>146</v>
      </c>
      <c r="C24" s="145"/>
      <c r="D24" s="145"/>
      <c r="E24" s="145"/>
      <c r="F24" s="145"/>
      <c r="G24" s="145"/>
      <c r="H24" s="145"/>
      <c r="I24" s="145"/>
      <c r="J24" s="148"/>
    </row>
    <row r="25" spans="1:10" ht="12.75">
      <c r="A25" s="170"/>
      <c r="B25" s="178" t="s">
        <v>147</v>
      </c>
      <c r="C25" s="145"/>
      <c r="D25" s="145"/>
      <c r="E25" s="145"/>
      <c r="F25" s="145"/>
      <c r="G25" s="145"/>
      <c r="H25" s="145"/>
      <c r="I25" s="145"/>
      <c r="J25" s="148"/>
    </row>
    <row r="26" spans="1:10" ht="12.75">
      <c r="A26" s="170"/>
      <c r="B26" s="178" t="s">
        <v>148</v>
      </c>
      <c r="C26" s="145"/>
      <c r="D26" s="145"/>
      <c r="E26" s="145"/>
      <c r="F26" s="145"/>
      <c r="G26" s="145"/>
      <c r="H26" s="145"/>
      <c r="I26" s="145"/>
      <c r="J26" s="148"/>
    </row>
    <row r="27" spans="1:10" ht="12.75">
      <c r="A27" s="170"/>
      <c r="B27" s="178" t="s">
        <v>149</v>
      </c>
      <c r="C27" s="145"/>
      <c r="D27" s="145"/>
      <c r="E27" s="145"/>
      <c r="F27" s="145"/>
      <c r="G27" s="145"/>
      <c r="H27" s="145"/>
      <c r="I27" s="145"/>
      <c r="J27" s="148"/>
    </row>
    <row r="28" spans="1:10" ht="12.75">
      <c r="A28" s="170"/>
      <c r="B28" s="178"/>
      <c r="C28" s="145"/>
      <c r="D28" s="145"/>
      <c r="E28" s="145"/>
      <c r="F28" s="145"/>
      <c r="G28" s="145"/>
      <c r="H28" s="145"/>
      <c r="I28" s="145"/>
      <c r="J28" s="148"/>
    </row>
    <row r="29" spans="1:10" ht="12.75">
      <c r="A29" s="171" t="s">
        <v>40</v>
      </c>
      <c r="B29" s="230" t="s">
        <v>40</v>
      </c>
      <c r="C29" s="155"/>
      <c r="D29" s="155"/>
      <c r="E29" s="155"/>
      <c r="F29" s="155"/>
      <c r="G29" s="155"/>
      <c r="H29" s="155"/>
      <c r="I29" s="155"/>
      <c r="J29" s="156"/>
    </row>
    <row r="30" spans="1:10" ht="12.75">
      <c r="A30" s="170"/>
      <c r="B30" s="178" t="s">
        <v>40</v>
      </c>
      <c r="C30" s="145"/>
      <c r="D30" s="145"/>
      <c r="E30" s="145"/>
      <c r="F30" s="145"/>
      <c r="G30" s="145"/>
      <c r="H30" s="145"/>
      <c r="I30" s="145"/>
      <c r="J30" s="148"/>
    </row>
    <row r="31" spans="1:10" ht="12.75">
      <c r="A31" s="172"/>
      <c r="B31" s="178"/>
      <c r="C31" s="145"/>
      <c r="D31" s="145"/>
      <c r="E31" s="145"/>
      <c r="F31" s="145"/>
      <c r="G31" s="145"/>
      <c r="H31" s="145"/>
      <c r="I31" s="145"/>
      <c r="J31" s="148"/>
    </row>
    <row r="32" spans="1:10" ht="12.75">
      <c r="A32" s="170"/>
      <c r="B32" s="178"/>
      <c r="C32" s="145"/>
      <c r="D32" s="145"/>
      <c r="E32" s="145"/>
      <c r="F32" s="145"/>
      <c r="G32" s="145"/>
      <c r="H32" s="145"/>
      <c r="I32" s="145"/>
      <c r="J32" s="148"/>
    </row>
    <row r="33" spans="1:10" ht="12.75">
      <c r="A33" s="170" t="s">
        <v>151</v>
      </c>
      <c r="B33" s="178"/>
      <c r="C33" s="145"/>
      <c r="D33" s="145"/>
      <c r="E33" s="145"/>
      <c r="F33" s="145"/>
      <c r="G33" s="145"/>
      <c r="H33" s="145"/>
      <c r="I33" s="145"/>
      <c r="J33" s="148"/>
    </row>
    <row r="34" spans="1:10" ht="12.75">
      <c r="A34" s="170"/>
      <c r="B34" s="178"/>
      <c r="C34" s="145"/>
      <c r="D34" s="145"/>
      <c r="E34" s="145"/>
      <c r="F34" s="145"/>
      <c r="G34" s="145"/>
      <c r="H34" s="145"/>
      <c r="I34" s="145"/>
      <c r="J34" s="148"/>
    </row>
    <row r="35" spans="1:10" ht="12.75">
      <c r="A35" s="170"/>
      <c r="B35" s="178"/>
      <c r="C35" s="145"/>
      <c r="D35" s="145"/>
      <c r="E35" s="145"/>
      <c r="F35" s="145"/>
      <c r="G35" s="145"/>
      <c r="H35" s="145"/>
      <c r="I35" s="145"/>
      <c r="J35" s="148"/>
    </row>
    <row r="36" spans="1:10" ht="12.75">
      <c r="A36" s="170"/>
      <c r="B36" s="178"/>
      <c r="C36" s="145"/>
      <c r="D36" s="145"/>
      <c r="E36" s="145"/>
      <c r="F36" s="145"/>
      <c r="G36" s="145"/>
      <c r="H36" s="145"/>
      <c r="I36" s="145"/>
      <c r="J36" s="148"/>
    </row>
    <row r="37" spans="1:10" ht="12.75">
      <c r="A37" s="170"/>
      <c r="B37" s="178"/>
      <c r="C37" s="145"/>
      <c r="D37" s="145"/>
      <c r="E37" s="145"/>
      <c r="F37" s="145"/>
      <c r="G37" s="145"/>
      <c r="H37" s="145"/>
      <c r="I37" s="145"/>
      <c r="J37" s="148"/>
    </row>
    <row r="38" spans="1:10" ht="12.75">
      <c r="A38" s="143"/>
      <c r="B38" s="178"/>
      <c r="C38" s="145"/>
      <c r="D38" s="145"/>
      <c r="E38" s="145"/>
      <c r="F38" s="145"/>
      <c r="G38" s="145"/>
      <c r="H38" s="145"/>
      <c r="I38" s="145"/>
      <c r="J38" s="148"/>
    </row>
    <row r="39" spans="1:10" ht="12.75">
      <c r="A39" s="143"/>
      <c r="B39" s="145"/>
      <c r="C39" s="145"/>
      <c r="D39" s="145"/>
      <c r="E39" s="145"/>
      <c r="F39" s="145"/>
      <c r="G39" s="145"/>
      <c r="H39" s="145"/>
      <c r="I39" s="145"/>
      <c r="J39" s="148"/>
    </row>
    <row r="40" spans="1:10" ht="12.75">
      <c r="A40" s="143"/>
      <c r="B40" s="145"/>
      <c r="C40" s="145"/>
      <c r="D40" s="145"/>
      <c r="E40" s="145"/>
      <c r="F40" s="145"/>
      <c r="G40" s="145"/>
      <c r="H40" s="145"/>
      <c r="I40" s="145"/>
      <c r="J40" s="148"/>
    </row>
    <row r="41" spans="1:10" ht="12.75">
      <c r="A41" s="143"/>
      <c r="B41" s="145"/>
      <c r="C41" s="145"/>
      <c r="D41" s="155"/>
      <c r="E41" s="155"/>
      <c r="F41" s="155"/>
      <c r="G41" s="155"/>
      <c r="H41" s="145"/>
      <c r="I41" s="145"/>
      <c r="J41" s="148"/>
    </row>
    <row r="42" spans="1:10" ht="12.75">
      <c r="A42" s="143"/>
      <c r="B42" s="145"/>
      <c r="C42" s="145"/>
      <c r="D42" s="145"/>
      <c r="E42" s="145"/>
      <c r="F42" s="145"/>
      <c r="G42" s="145"/>
      <c r="H42" s="145"/>
      <c r="I42" s="145"/>
      <c r="J42" s="148"/>
    </row>
    <row r="43" spans="1:10" ht="12.75">
      <c r="A43" s="143"/>
      <c r="B43" s="145"/>
      <c r="C43" s="145"/>
      <c r="D43" s="145"/>
      <c r="E43" s="145"/>
      <c r="F43" s="145"/>
      <c r="G43" s="145"/>
      <c r="H43" s="145"/>
      <c r="I43" s="145"/>
      <c r="J43" s="148"/>
    </row>
    <row r="44" spans="1:10" ht="12.75">
      <c r="A44" s="143"/>
      <c r="B44" s="145"/>
      <c r="C44" s="145"/>
      <c r="D44" s="145"/>
      <c r="E44" s="145"/>
      <c r="F44" s="145"/>
      <c r="G44" s="145"/>
      <c r="H44" s="145"/>
      <c r="I44" s="145"/>
      <c r="J44" s="148"/>
    </row>
    <row r="45" spans="1:10" ht="12.75">
      <c r="A45" s="143"/>
      <c r="B45" s="145"/>
      <c r="C45" s="145"/>
      <c r="D45" s="145"/>
      <c r="E45" s="145"/>
      <c r="F45" s="145"/>
      <c r="G45" s="145"/>
      <c r="H45" s="145"/>
      <c r="I45" s="145"/>
      <c r="J45" s="148"/>
    </row>
    <row r="46" spans="1:10" ht="12.75">
      <c r="A46" s="143"/>
      <c r="B46" s="145"/>
      <c r="C46" s="145"/>
      <c r="D46" s="145"/>
      <c r="E46" s="145"/>
      <c r="F46" s="145"/>
      <c r="G46" s="145"/>
      <c r="H46" s="145"/>
      <c r="I46" s="145"/>
      <c r="J46" s="148"/>
    </row>
    <row r="47" spans="1:10" ht="12.75">
      <c r="A47" s="143"/>
      <c r="B47" s="145"/>
      <c r="C47" s="145"/>
      <c r="D47" s="145"/>
      <c r="E47" s="145"/>
      <c r="F47" s="145"/>
      <c r="G47" s="145"/>
      <c r="H47" s="145"/>
      <c r="I47" s="145"/>
      <c r="J47" s="148"/>
    </row>
    <row r="48" spans="1:10" ht="12.75">
      <c r="A48" s="143"/>
      <c r="B48" s="145"/>
      <c r="C48" s="145"/>
      <c r="D48" s="145"/>
      <c r="E48" s="145"/>
      <c r="F48" s="145"/>
      <c r="G48" s="145"/>
      <c r="H48" s="145"/>
      <c r="I48" s="145"/>
      <c r="J48" s="148"/>
    </row>
    <row r="49" spans="1:10" ht="12.75">
      <c r="A49" s="149"/>
      <c r="B49" s="144"/>
      <c r="C49" s="144"/>
      <c r="D49" s="144"/>
      <c r="E49" s="144"/>
      <c r="F49" s="144"/>
      <c r="G49" s="144"/>
      <c r="H49" s="144"/>
      <c r="I49" s="144"/>
      <c r="J49" s="147"/>
    </row>
    <row r="50" spans="1:10" ht="12.75">
      <c r="A50" s="143" t="s">
        <v>8</v>
      </c>
      <c r="B50" s="234" t="str">
        <f>+'[1]Item 100, page 22b'!B52</f>
        <v>Sarah Martinez-Russell</v>
      </c>
      <c r="C50" s="145"/>
      <c r="D50" s="145"/>
      <c r="E50" s="145"/>
      <c r="F50" s="145"/>
      <c r="G50" s="145"/>
      <c r="H50" s="145"/>
      <c r="I50" s="145"/>
      <c r="J50" s="148"/>
    </row>
    <row r="51" spans="1:10" ht="12.75">
      <c r="A51" s="143"/>
      <c r="B51" s="145"/>
      <c r="C51" s="145"/>
      <c r="D51" s="145"/>
      <c r="E51" s="145"/>
      <c r="F51" s="145"/>
      <c r="G51" s="145"/>
      <c r="H51" s="145"/>
      <c r="I51" s="145"/>
      <c r="J51" s="148"/>
    </row>
    <row r="52" spans="1:10" ht="12.75">
      <c r="A52" s="149" t="s">
        <v>25</v>
      </c>
      <c r="B52" s="373">
        <f>'[1]Item 240 p.1'!B54:C54</f>
        <v>43601</v>
      </c>
      <c r="C52" s="373"/>
      <c r="D52" s="144"/>
      <c r="E52" s="144"/>
      <c r="F52" s="144"/>
      <c r="G52" s="144"/>
      <c r="H52" s="233" t="s">
        <v>26</v>
      </c>
      <c r="I52" s="373">
        <v>43647</v>
      </c>
      <c r="J52" s="374"/>
    </row>
    <row r="53" spans="1:10" ht="12.75">
      <c r="A53" s="312" t="s">
        <v>1</v>
      </c>
      <c r="B53" s="313"/>
      <c r="C53" s="313"/>
      <c r="D53" s="313"/>
      <c r="E53" s="313"/>
      <c r="F53" s="313"/>
      <c r="G53" s="313"/>
      <c r="H53" s="313"/>
      <c r="I53" s="313"/>
      <c r="J53" s="314"/>
    </row>
    <row r="54" spans="1:10" ht="12.75">
      <c r="A54" s="143"/>
      <c r="B54" s="145"/>
      <c r="C54" s="145"/>
      <c r="D54" s="145"/>
      <c r="E54" s="145"/>
      <c r="F54" s="145"/>
      <c r="G54" s="145"/>
      <c r="H54" s="145"/>
      <c r="I54" s="145"/>
      <c r="J54" s="148"/>
    </row>
    <row r="55" spans="1:10" ht="12.75">
      <c r="A55" s="143" t="s">
        <v>7</v>
      </c>
      <c r="B55" s="145"/>
      <c r="C55" s="145"/>
      <c r="D55" s="145"/>
      <c r="E55" s="145"/>
      <c r="F55" s="145"/>
      <c r="G55" s="145"/>
      <c r="H55" s="145"/>
      <c r="I55" s="145"/>
      <c r="J55" s="148"/>
    </row>
    <row r="56" spans="1:10" ht="12.75">
      <c r="A56" s="149"/>
      <c r="B56" s="144"/>
      <c r="C56" s="144"/>
      <c r="D56" s="144"/>
      <c r="E56" s="144"/>
      <c r="F56" s="144"/>
      <c r="G56" s="144"/>
      <c r="H56" s="144"/>
      <c r="I56" s="144"/>
      <c r="J56" s="147"/>
    </row>
  </sheetData>
  <sheetProtection/>
  <mergeCells count="9">
    <mergeCell ref="H2:J2"/>
    <mergeCell ref="A53:J53"/>
    <mergeCell ref="A7:J7"/>
    <mergeCell ref="A8:J8"/>
    <mergeCell ref="A10:J10"/>
    <mergeCell ref="D14:J14"/>
    <mergeCell ref="A9:J9"/>
    <mergeCell ref="B52:C52"/>
    <mergeCell ref="I52:J52"/>
  </mergeCells>
  <printOptions horizontalCentered="1" verticalCentered="1"/>
  <pageMargins left="0.5" right="0.5" top="0.5" bottom="0.5" header="0.5" footer="0.5"/>
  <pageSetup fitToHeight="1" fitToWidth="1"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J56"/>
  <sheetViews>
    <sheetView showGridLines="0" zoomScalePageLayoutView="0" workbookViewId="0" topLeftCell="A16">
      <selection activeCell="N16" sqref="N16:S23"/>
    </sheetView>
  </sheetViews>
  <sheetFormatPr defaultColWidth="9.140625" defaultRowHeight="12.75"/>
  <cols>
    <col min="1" max="1" width="10.28125" style="142" customWidth="1"/>
    <col min="2" max="3" width="9.140625" style="142" customWidth="1"/>
    <col min="4" max="4" width="10.00390625" style="142" customWidth="1"/>
    <col min="5" max="6" width="10.00390625" style="142" bestFit="1" customWidth="1"/>
    <col min="7" max="16384" width="9.140625" style="142" customWidth="1"/>
  </cols>
  <sheetData>
    <row r="1" spans="1:10" ht="12.75">
      <c r="A1" s="139"/>
      <c r="B1" s="140"/>
      <c r="C1" s="140"/>
      <c r="D1" s="140"/>
      <c r="E1" s="140"/>
      <c r="F1" s="140"/>
      <c r="G1" s="140"/>
      <c r="H1" s="140"/>
      <c r="I1" s="140"/>
      <c r="J1" s="141"/>
    </row>
    <row r="2" spans="1:10" ht="12.75">
      <c r="A2" s="143" t="s">
        <v>4</v>
      </c>
      <c r="B2" s="187">
        <v>8</v>
      </c>
      <c r="C2" s="145"/>
      <c r="D2" s="145"/>
      <c r="E2" s="145"/>
      <c r="F2" s="145"/>
      <c r="G2" s="145"/>
      <c r="H2" s="310" t="s">
        <v>453</v>
      </c>
      <c r="I2" s="308"/>
      <c r="J2" s="333"/>
    </row>
    <row r="3" spans="1:10" ht="12.75">
      <c r="A3" s="143"/>
      <c r="B3" s="145"/>
      <c r="C3" s="145"/>
      <c r="D3" s="145"/>
      <c r="E3" s="145"/>
      <c r="F3" s="145"/>
      <c r="G3" s="145"/>
      <c r="H3" s="145"/>
      <c r="I3" s="145"/>
      <c r="J3" s="148"/>
    </row>
    <row r="4" spans="1:10" ht="12.75">
      <c r="A4" s="143" t="s">
        <v>5</v>
      </c>
      <c r="B4" s="145"/>
      <c r="C4" s="145"/>
      <c r="D4" s="145" t="s">
        <v>220</v>
      </c>
      <c r="E4" s="145"/>
      <c r="F4" s="145"/>
      <c r="G4" s="145"/>
      <c r="H4" s="145"/>
      <c r="I4" s="145"/>
      <c r="J4" s="148"/>
    </row>
    <row r="5" spans="1:10" ht="12.75">
      <c r="A5" s="149" t="s">
        <v>6</v>
      </c>
      <c r="B5" s="144"/>
      <c r="C5" s="144"/>
      <c r="D5" s="267" t="s">
        <v>221</v>
      </c>
      <c r="E5" s="144"/>
      <c r="F5" s="144"/>
      <c r="G5" s="144"/>
      <c r="H5" s="144"/>
      <c r="I5" s="144"/>
      <c r="J5" s="147"/>
    </row>
    <row r="6" spans="1:10" ht="12.75">
      <c r="A6" s="143"/>
      <c r="B6" s="145"/>
      <c r="C6" s="145"/>
      <c r="D6" s="145"/>
      <c r="E6" s="145"/>
      <c r="F6" s="145"/>
      <c r="G6" s="145"/>
      <c r="H6" s="145"/>
      <c r="I6" s="145"/>
      <c r="J6" s="148"/>
    </row>
    <row r="7" spans="1:10" ht="12.75">
      <c r="A7" s="309" t="s">
        <v>152</v>
      </c>
      <c r="B7" s="316"/>
      <c r="C7" s="316"/>
      <c r="D7" s="316"/>
      <c r="E7" s="316"/>
      <c r="F7" s="316"/>
      <c r="G7" s="316"/>
      <c r="H7" s="316"/>
      <c r="I7" s="316"/>
      <c r="J7" s="317"/>
    </row>
    <row r="8" spans="1:10" ht="12.75">
      <c r="A8" s="381" t="s">
        <v>153</v>
      </c>
      <c r="B8" s="308"/>
      <c r="C8" s="308"/>
      <c r="D8" s="308"/>
      <c r="E8" s="308"/>
      <c r="F8" s="308"/>
      <c r="G8" s="308"/>
      <c r="H8" s="308"/>
      <c r="I8" s="308"/>
      <c r="J8" s="333"/>
    </row>
    <row r="9" spans="1:10" ht="12.75">
      <c r="A9" s="332" t="s">
        <v>154</v>
      </c>
      <c r="B9" s="364"/>
      <c r="C9" s="364"/>
      <c r="D9" s="364"/>
      <c r="E9" s="364"/>
      <c r="F9" s="364"/>
      <c r="G9" s="364"/>
      <c r="H9" s="364"/>
      <c r="I9" s="364"/>
      <c r="J9" s="382"/>
    </row>
    <row r="10" spans="1:10" ht="12.75">
      <c r="A10" s="332" t="s">
        <v>134</v>
      </c>
      <c r="B10" s="308"/>
      <c r="C10" s="308"/>
      <c r="D10" s="308"/>
      <c r="E10" s="308"/>
      <c r="F10" s="308"/>
      <c r="G10" s="308"/>
      <c r="H10" s="308"/>
      <c r="I10" s="308"/>
      <c r="J10" s="333"/>
    </row>
    <row r="11" spans="1:10" ht="12.75">
      <c r="A11" s="143"/>
      <c r="B11" s="145"/>
      <c r="C11" s="145"/>
      <c r="D11" s="145"/>
      <c r="E11" s="145"/>
      <c r="F11" s="145"/>
      <c r="G11" s="145"/>
      <c r="H11" s="145"/>
      <c r="I11" s="145"/>
      <c r="J11" s="148"/>
    </row>
    <row r="12" spans="1:10" ht="12.75">
      <c r="A12" s="266" t="s">
        <v>440</v>
      </c>
      <c r="B12" s="152"/>
      <c r="C12" s="145"/>
      <c r="D12" s="145"/>
      <c r="E12" s="145"/>
      <c r="F12" s="145"/>
      <c r="G12" s="145"/>
      <c r="H12" s="145"/>
      <c r="I12" s="145"/>
      <c r="J12" s="148"/>
    </row>
    <row r="13" spans="1:10" ht="12.75">
      <c r="A13" s="143"/>
      <c r="B13" s="145"/>
      <c r="C13" s="145"/>
      <c r="D13" s="145"/>
      <c r="E13" s="145"/>
      <c r="F13" s="145"/>
      <c r="G13" s="145"/>
      <c r="H13" s="145"/>
      <c r="I13" s="145"/>
      <c r="J13" s="148"/>
    </row>
    <row r="14" spans="1:10" ht="12.75">
      <c r="A14" s="143"/>
      <c r="B14" s="153"/>
      <c r="C14" s="146"/>
      <c r="D14" s="318" t="s">
        <v>135</v>
      </c>
      <c r="E14" s="319"/>
      <c r="F14" s="319"/>
      <c r="G14" s="319"/>
      <c r="H14" s="319"/>
      <c r="I14" s="319"/>
      <c r="J14" s="320"/>
    </row>
    <row r="15" spans="1:10" ht="12.75">
      <c r="A15" s="265" t="s">
        <v>144</v>
      </c>
      <c r="B15" s="264"/>
      <c r="C15" s="263"/>
      <c r="D15" s="273" t="s">
        <v>452</v>
      </c>
      <c r="E15" s="273" t="s">
        <v>334</v>
      </c>
      <c r="F15" s="273" t="s">
        <v>335</v>
      </c>
      <c r="G15" s="244"/>
      <c r="H15" s="244"/>
      <c r="I15" s="244"/>
      <c r="J15" s="244"/>
    </row>
    <row r="16" spans="1:10" ht="12.75">
      <c r="A16" s="272" t="s">
        <v>137</v>
      </c>
      <c r="B16" s="201"/>
      <c r="C16" s="202"/>
      <c r="D16" s="271" t="s">
        <v>446</v>
      </c>
      <c r="E16" s="271" t="s">
        <v>451</v>
      </c>
      <c r="F16" s="271" t="s">
        <v>450</v>
      </c>
      <c r="G16" s="244"/>
      <c r="H16" s="244"/>
      <c r="I16" s="244"/>
      <c r="J16" s="244"/>
    </row>
    <row r="17" spans="1:10" ht="12.75">
      <c r="A17" s="259" t="s">
        <v>138</v>
      </c>
      <c r="B17" s="201"/>
      <c r="C17" s="202"/>
      <c r="D17" s="245" t="str">
        <f>D16</f>
        <v>$ 3.04 (A)</v>
      </c>
      <c r="E17" s="245" t="str">
        <f>E16</f>
        <v>$ 4.59 (A)</v>
      </c>
      <c r="F17" s="245" t="str">
        <f>F16</f>
        <v>$ 6.66 (A)</v>
      </c>
      <c r="G17" s="244"/>
      <c r="H17" s="244"/>
      <c r="I17" s="244"/>
      <c r="J17" s="244"/>
    </row>
    <row r="18" spans="1:10" ht="12.75">
      <c r="A18" s="259" t="s">
        <v>139</v>
      </c>
      <c r="B18" s="201"/>
      <c r="C18" s="202"/>
      <c r="D18" s="271" t="s">
        <v>445</v>
      </c>
      <c r="E18" s="271" t="s">
        <v>449</v>
      </c>
      <c r="F18" s="271" t="s">
        <v>448</v>
      </c>
      <c r="G18" s="244"/>
      <c r="H18" s="244"/>
      <c r="I18" s="244"/>
      <c r="J18" s="244"/>
    </row>
    <row r="19" spans="1:10" ht="12.75">
      <c r="A19" s="259" t="s">
        <v>114</v>
      </c>
      <c r="B19" s="258"/>
      <c r="C19" s="257"/>
      <c r="D19" s="270"/>
      <c r="E19" s="270"/>
      <c r="F19" s="270"/>
      <c r="G19" s="244"/>
      <c r="H19" s="244"/>
      <c r="I19" s="244"/>
      <c r="J19" s="244"/>
    </row>
    <row r="20" spans="1:10" ht="12.75">
      <c r="A20" s="252" t="s">
        <v>140</v>
      </c>
      <c r="B20" s="201"/>
      <c r="C20" s="202"/>
      <c r="D20" s="251"/>
      <c r="E20" s="251"/>
      <c r="F20" s="251"/>
      <c r="G20" s="251"/>
      <c r="H20" s="251"/>
      <c r="I20" s="251"/>
      <c r="J20" s="250"/>
    </row>
    <row r="21" spans="1:10" ht="12.75">
      <c r="A21" s="247" t="s">
        <v>141</v>
      </c>
      <c r="B21" s="201"/>
      <c r="C21" s="202"/>
      <c r="D21" s="244"/>
      <c r="E21" s="244"/>
      <c r="F21" s="244"/>
      <c r="G21" s="244"/>
      <c r="H21" s="244"/>
      <c r="I21" s="244"/>
      <c r="J21" s="244"/>
    </row>
    <row r="22" spans="1:10" ht="12.75">
      <c r="A22" s="143"/>
      <c r="B22" s="145"/>
      <c r="C22" s="145"/>
      <c r="D22" s="145"/>
      <c r="E22" s="145"/>
      <c r="F22" s="145"/>
      <c r="G22" s="145"/>
      <c r="H22" s="145"/>
      <c r="I22" s="145"/>
      <c r="J22" s="148"/>
    </row>
    <row r="23" spans="1:10" ht="12.75">
      <c r="A23" s="143"/>
      <c r="B23" s="145"/>
      <c r="C23" s="145"/>
      <c r="D23" s="145"/>
      <c r="E23" s="145"/>
      <c r="F23" s="145"/>
      <c r="G23" s="145"/>
      <c r="H23" s="145"/>
      <c r="I23" s="145"/>
      <c r="J23" s="148"/>
    </row>
    <row r="24" spans="1:10" ht="12.75">
      <c r="A24" s="170" t="s">
        <v>145</v>
      </c>
      <c r="B24" s="178" t="s">
        <v>146</v>
      </c>
      <c r="C24" s="145"/>
      <c r="D24" s="145"/>
      <c r="E24" s="145"/>
      <c r="F24" s="145"/>
      <c r="G24" s="145"/>
      <c r="H24" s="145"/>
      <c r="I24" s="145"/>
      <c r="J24" s="148"/>
    </row>
    <row r="25" spans="1:10" ht="12.75">
      <c r="A25" s="170"/>
      <c r="B25" s="178" t="s">
        <v>147</v>
      </c>
      <c r="C25" s="145"/>
      <c r="D25" s="145"/>
      <c r="E25" s="145"/>
      <c r="F25" s="145"/>
      <c r="G25" s="145"/>
      <c r="H25" s="145"/>
      <c r="I25" s="145"/>
      <c r="J25" s="148"/>
    </row>
    <row r="26" spans="1:10" ht="12.75">
      <c r="A26" s="170"/>
      <c r="B26" s="178" t="s">
        <v>148</v>
      </c>
      <c r="C26" s="145"/>
      <c r="D26" s="145"/>
      <c r="E26" s="145"/>
      <c r="F26" s="145"/>
      <c r="G26" s="145"/>
      <c r="H26" s="145"/>
      <c r="I26" s="145"/>
      <c r="J26" s="148"/>
    </row>
    <row r="27" spans="1:10" ht="12.75">
      <c r="A27" s="170"/>
      <c r="B27" s="178" t="s">
        <v>149</v>
      </c>
      <c r="C27" s="145"/>
      <c r="D27" s="145"/>
      <c r="E27" s="145"/>
      <c r="F27" s="145"/>
      <c r="G27" s="145"/>
      <c r="H27" s="145"/>
      <c r="I27" s="145"/>
      <c r="J27" s="148"/>
    </row>
    <row r="28" spans="1:10" ht="12.75">
      <c r="A28" s="170"/>
      <c r="B28" s="178"/>
      <c r="C28" s="145"/>
      <c r="D28" s="145"/>
      <c r="E28" s="145"/>
      <c r="F28" s="145"/>
      <c r="G28" s="145"/>
      <c r="H28" s="145"/>
      <c r="I28" s="145"/>
      <c r="J28" s="148"/>
    </row>
    <row r="29" spans="1:10" ht="12.75">
      <c r="A29" s="171" t="s">
        <v>40</v>
      </c>
      <c r="B29" s="230" t="s">
        <v>40</v>
      </c>
      <c r="C29" s="155"/>
      <c r="D29" s="155"/>
      <c r="E29" s="155"/>
      <c r="F29" s="155"/>
      <c r="G29" s="155"/>
      <c r="H29" s="155"/>
      <c r="I29" s="155"/>
      <c r="J29" s="156"/>
    </row>
    <row r="30" spans="1:10" ht="12.75">
      <c r="A30" s="170"/>
      <c r="B30" s="178" t="s">
        <v>40</v>
      </c>
      <c r="C30" s="145"/>
      <c r="D30" s="145"/>
      <c r="E30" s="145"/>
      <c r="F30" s="145"/>
      <c r="G30" s="145"/>
      <c r="H30" s="145"/>
      <c r="I30" s="145"/>
      <c r="J30" s="148"/>
    </row>
    <row r="31" spans="1:10" ht="12.75">
      <c r="A31" s="172"/>
      <c r="B31" s="178"/>
      <c r="C31" s="145"/>
      <c r="D31" s="145"/>
      <c r="E31" s="145"/>
      <c r="F31" s="145"/>
      <c r="G31" s="145"/>
      <c r="H31" s="145"/>
      <c r="I31" s="145"/>
      <c r="J31" s="148"/>
    </row>
    <row r="32" spans="1:10" ht="12.75">
      <c r="A32" s="170"/>
      <c r="B32" s="178"/>
      <c r="C32" s="145"/>
      <c r="D32" s="145"/>
      <c r="E32" s="145"/>
      <c r="F32" s="145"/>
      <c r="G32" s="145"/>
      <c r="H32" s="145"/>
      <c r="I32" s="145"/>
      <c r="J32" s="148"/>
    </row>
    <row r="33" spans="1:10" ht="12.75">
      <c r="A33" s="170" t="s">
        <v>151</v>
      </c>
      <c r="B33" s="178"/>
      <c r="C33" s="145"/>
      <c r="D33" s="145"/>
      <c r="E33" s="145"/>
      <c r="F33" s="145"/>
      <c r="G33" s="145"/>
      <c r="H33" s="145"/>
      <c r="I33" s="145"/>
      <c r="J33" s="148"/>
    </row>
    <row r="34" spans="1:10" ht="12.75">
      <c r="A34" s="170"/>
      <c r="B34" s="178" t="s">
        <v>427</v>
      </c>
      <c r="C34" s="145"/>
      <c r="D34" s="145"/>
      <c r="E34" s="145"/>
      <c r="F34" s="145"/>
      <c r="G34" s="145"/>
      <c r="H34" s="145"/>
      <c r="I34" s="145"/>
      <c r="J34" s="148"/>
    </row>
    <row r="35" spans="1:10" ht="12.75">
      <c r="A35" s="170"/>
      <c r="B35" s="178" t="s">
        <v>428</v>
      </c>
      <c r="C35" s="145"/>
      <c r="D35" s="145"/>
      <c r="E35" s="145"/>
      <c r="F35" s="145"/>
      <c r="G35" s="145"/>
      <c r="H35" s="145"/>
      <c r="I35" s="145"/>
      <c r="J35" s="148"/>
    </row>
    <row r="36" spans="1:10" ht="12.75">
      <c r="A36" s="170"/>
      <c r="B36" s="178"/>
      <c r="C36" s="145"/>
      <c r="D36" s="145"/>
      <c r="E36" s="145"/>
      <c r="F36" s="145"/>
      <c r="G36" s="145"/>
      <c r="H36" s="145"/>
      <c r="I36" s="145"/>
      <c r="J36" s="148"/>
    </row>
    <row r="37" spans="1:10" ht="12.75">
      <c r="A37" s="170"/>
      <c r="B37" s="178"/>
      <c r="C37" s="145"/>
      <c r="D37" s="145"/>
      <c r="E37" s="145"/>
      <c r="F37" s="145"/>
      <c r="G37" s="145"/>
      <c r="H37" s="145"/>
      <c r="I37" s="145"/>
      <c r="J37" s="148"/>
    </row>
    <row r="38" spans="1:10" ht="12.75">
      <c r="A38" s="143"/>
      <c r="B38" s="178"/>
      <c r="C38" s="145"/>
      <c r="D38" s="145"/>
      <c r="E38" s="145"/>
      <c r="F38" s="145"/>
      <c r="G38" s="145"/>
      <c r="H38" s="145"/>
      <c r="I38" s="145"/>
      <c r="J38" s="148"/>
    </row>
    <row r="39" spans="1:10" ht="12.75">
      <c r="A39" s="143"/>
      <c r="B39" s="145"/>
      <c r="C39" s="145"/>
      <c r="D39" s="145"/>
      <c r="E39" s="145"/>
      <c r="F39" s="145"/>
      <c r="G39" s="145"/>
      <c r="H39" s="145"/>
      <c r="I39" s="145"/>
      <c r="J39" s="148"/>
    </row>
    <row r="40" spans="1:10" ht="12.75">
      <c r="A40" s="143"/>
      <c r="B40" s="145"/>
      <c r="C40" s="145"/>
      <c r="D40" s="145"/>
      <c r="E40" s="145"/>
      <c r="F40" s="145"/>
      <c r="G40" s="145"/>
      <c r="H40" s="145"/>
      <c r="I40" s="145"/>
      <c r="J40" s="148"/>
    </row>
    <row r="41" spans="1:10" ht="12.75">
      <c r="A41" s="143"/>
      <c r="B41" s="145"/>
      <c r="C41" s="145"/>
      <c r="D41" s="155"/>
      <c r="E41" s="155"/>
      <c r="F41" s="155"/>
      <c r="G41" s="155"/>
      <c r="H41" s="145"/>
      <c r="I41" s="145"/>
      <c r="J41" s="148"/>
    </row>
    <row r="42" spans="1:10" ht="12.75">
      <c r="A42" s="143"/>
      <c r="B42" s="145"/>
      <c r="C42" s="145"/>
      <c r="D42" s="145"/>
      <c r="E42" s="145"/>
      <c r="F42" s="145"/>
      <c r="G42" s="145"/>
      <c r="H42" s="145"/>
      <c r="I42" s="145"/>
      <c r="J42" s="148"/>
    </row>
    <row r="43" spans="1:10" ht="12.75">
      <c r="A43" s="143"/>
      <c r="B43" s="145"/>
      <c r="C43" s="145"/>
      <c r="D43" s="145"/>
      <c r="E43" s="145"/>
      <c r="F43" s="145"/>
      <c r="G43" s="145"/>
      <c r="H43" s="145"/>
      <c r="I43" s="145"/>
      <c r="J43" s="148"/>
    </row>
    <row r="44" spans="1:10" ht="12.75">
      <c r="A44" s="143"/>
      <c r="B44" s="145"/>
      <c r="C44" s="145"/>
      <c r="D44" s="145"/>
      <c r="E44" s="145"/>
      <c r="F44" s="145"/>
      <c r="G44" s="145"/>
      <c r="H44" s="145"/>
      <c r="I44" s="145"/>
      <c r="J44" s="148"/>
    </row>
    <row r="45" spans="1:10" ht="12.75">
      <c r="A45" s="143"/>
      <c r="B45" s="145"/>
      <c r="C45" s="145"/>
      <c r="D45" s="145"/>
      <c r="E45" s="145"/>
      <c r="F45" s="145"/>
      <c r="G45" s="145"/>
      <c r="H45" s="145"/>
      <c r="I45" s="145"/>
      <c r="J45" s="148"/>
    </row>
    <row r="46" spans="1:10" ht="12.75">
      <c r="A46" s="143"/>
      <c r="B46" s="145"/>
      <c r="C46" s="145"/>
      <c r="D46" s="145"/>
      <c r="E46" s="145"/>
      <c r="F46" s="145"/>
      <c r="G46" s="145"/>
      <c r="H46" s="145"/>
      <c r="I46" s="145"/>
      <c r="J46" s="148"/>
    </row>
    <row r="47" spans="1:10" ht="12.75">
      <c r="A47" s="143"/>
      <c r="B47" s="145"/>
      <c r="C47" s="145"/>
      <c r="D47" s="145"/>
      <c r="E47" s="145"/>
      <c r="F47" s="145"/>
      <c r="G47" s="145"/>
      <c r="H47" s="145"/>
      <c r="I47" s="145"/>
      <c r="J47" s="148"/>
    </row>
    <row r="48" spans="1:10" ht="12.75">
      <c r="A48" s="143"/>
      <c r="B48" s="145"/>
      <c r="C48" s="145"/>
      <c r="D48" s="145"/>
      <c r="E48" s="145"/>
      <c r="F48" s="145"/>
      <c r="G48" s="145"/>
      <c r="H48" s="145"/>
      <c r="I48" s="145"/>
      <c r="J48" s="148"/>
    </row>
    <row r="49" spans="1:10" ht="12.75">
      <c r="A49" s="149"/>
      <c r="B49" s="144"/>
      <c r="C49" s="144"/>
      <c r="D49" s="144"/>
      <c r="E49" s="144"/>
      <c r="F49" s="144"/>
      <c r="G49" s="144"/>
      <c r="H49" s="144"/>
      <c r="I49" s="144"/>
      <c r="J49" s="147"/>
    </row>
    <row r="50" spans="1:10" ht="12.75">
      <c r="A50" s="143" t="s">
        <v>8</v>
      </c>
      <c r="B50" s="234" t="str">
        <f>+'[1]Item 100, page 22b'!B52</f>
        <v>Sarah Martinez-Russell</v>
      </c>
      <c r="C50" s="145"/>
      <c r="D50" s="145"/>
      <c r="E50" s="145"/>
      <c r="F50" s="145"/>
      <c r="G50" s="145"/>
      <c r="H50" s="145"/>
      <c r="I50" s="145"/>
      <c r="J50" s="148"/>
    </row>
    <row r="51" spans="1:10" ht="12.75">
      <c r="A51" s="143"/>
      <c r="B51" s="145"/>
      <c r="C51" s="145"/>
      <c r="D51" s="145"/>
      <c r="E51" s="145"/>
      <c r="F51" s="145"/>
      <c r="G51" s="145"/>
      <c r="H51" s="145"/>
      <c r="I51" s="145"/>
      <c r="J51" s="148"/>
    </row>
    <row r="52" spans="1:10" ht="12.75">
      <c r="A52" s="149" t="s">
        <v>25</v>
      </c>
      <c r="B52" s="373">
        <f>'[1]Item 240 p.1'!B54:C54</f>
        <v>43601</v>
      </c>
      <c r="C52" s="373"/>
      <c r="D52" s="144"/>
      <c r="E52" s="144"/>
      <c r="F52" s="144"/>
      <c r="G52" s="144"/>
      <c r="H52" s="233" t="s">
        <v>26</v>
      </c>
      <c r="I52" s="373">
        <v>43647</v>
      </c>
      <c r="J52" s="374"/>
    </row>
    <row r="53" spans="1:10" ht="12.75">
      <c r="A53" s="312" t="s">
        <v>1</v>
      </c>
      <c r="B53" s="313"/>
      <c r="C53" s="313"/>
      <c r="D53" s="313"/>
      <c r="E53" s="313"/>
      <c r="F53" s="313"/>
      <c r="G53" s="313"/>
      <c r="H53" s="313"/>
      <c r="I53" s="313"/>
      <c r="J53" s="314"/>
    </row>
    <row r="54" spans="1:10" ht="12.75">
      <c r="A54" s="143"/>
      <c r="B54" s="145"/>
      <c r="C54" s="145"/>
      <c r="D54" s="145"/>
      <c r="E54" s="145"/>
      <c r="F54" s="145"/>
      <c r="G54" s="145"/>
      <c r="H54" s="145"/>
      <c r="I54" s="145"/>
      <c r="J54" s="148"/>
    </row>
    <row r="55" spans="1:10" ht="12.75">
      <c r="A55" s="143" t="s">
        <v>7</v>
      </c>
      <c r="B55" s="145"/>
      <c r="C55" s="145"/>
      <c r="D55" s="145"/>
      <c r="E55" s="145"/>
      <c r="F55" s="145"/>
      <c r="G55" s="145"/>
      <c r="H55" s="145"/>
      <c r="I55" s="145"/>
      <c r="J55" s="148"/>
    </row>
    <row r="56" spans="1:10" ht="12.75">
      <c r="A56" s="149"/>
      <c r="B56" s="144"/>
      <c r="C56" s="144"/>
      <c r="D56" s="144"/>
      <c r="E56" s="144"/>
      <c r="F56" s="144"/>
      <c r="G56" s="144"/>
      <c r="H56" s="144"/>
      <c r="I56" s="144"/>
      <c r="J56" s="147"/>
    </row>
  </sheetData>
  <sheetProtection/>
  <mergeCells count="9">
    <mergeCell ref="B52:C52"/>
    <mergeCell ref="I52:J52"/>
    <mergeCell ref="A53:J53"/>
    <mergeCell ref="H2:J2"/>
    <mergeCell ref="A7:J7"/>
    <mergeCell ref="A8:J8"/>
    <mergeCell ref="A9:J9"/>
    <mergeCell ref="A10:J10"/>
    <mergeCell ref="D14:J14"/>
  </mergeCells>
  <printOptions horizontalCentered="1" verticalCentered="1"/>
  <pageMargins left="0.5" right="0.5" top="0.5" bottom="0.5" header="0.5" footer="0.5"/>
  <pageSetup fitToHeight="1" fitToWidth="1"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Y58"/>
  <sheetViews>
    <sheetView showGridLines="0" zoomScalePageLayoutView="0" workbookViewId="0" topLeftCell="A13">
      <selection activeCell="N16" sqref="N16:S23"/>
    </sheetView>
  </sheetViews>
  <sheetFormatPr defaultColWidth="9.140625" defaultRowHeight="12.75"/>
  <cols>
    <col min="1" max="1" width="10.8515625" style="142" customWidth="1"/>
    <col min="2" max="3" width="9.140625" style="142" customWidth="1"/>
    <col min="4" max="10" width="12.28125" style="142" customWidth="1"/>
    <col min="11" max="16384" width="9.140625" style="142" customWidth="1"/>
  </cols>
  <sheetData>
    <row r="1" spans="1:13" ht="12.75">
      <c r="A1" s="139"/>
      <c r="B1" s="140"/>
      <c r="C1" s="140"/>
      <c r="D1" s="140"/>
      <c r="E1" s="140"/>
      <c r="F1" s="140"/>
      <c r="G1" s="140"/>
      <c r="H1" s="140"/>
      <c r="I1" s="140"/>
      <c r="J1" s="141"/>
      <c r="L1" s="142" t="s">
        <v>253</v>
      </c>
      <c r="M1" s="142">
        <v>0.0663</v>
      </c>
    </row>
    <row r="2" spans="1:10" ht="12.75">
      <c r="A2" s="143" t="s">
        <v>4</v>
      </c>
      <c r="B2" s="187">
        <v>8</v>
      </c>
      <c r="C2" s="145"/>
      <c r="D2" s="145"/>
      <c r="E2" s="145"/>
      <c r="F2" s="145"/>
      <c r="G2" s="145"/>
      <c r="H2" s="310" t="s">
        <v>466</v>
      </c>
      <c r="I2" s="308"/>
      <c r="J2" s="333"/>
    </row>
    <row r="3" spans="1:10" ht="12.75">
      <c r="A3" s="143"/>
      <c r="B3" s="145"/>
      <c r="C3" s="145"/>
      <c r="D3" s="145"/>
      <c r="E3" s="145"/>
      <c r="F3" s="145"/>
      <c r="G3" s="145"/>
      <c r="H3" s="145"/>
      <c r="I3" s="145"/>
      <c r="J3" s="148"/>
    </row>
    <row r="4" spans="1:10" ht="12.75">
      <c r="A4" s="143" t="s">
        <v>5</v>
      </c>
      <c r="B4" s="145"/>
      <c r="C4" s="145"/>
      <c r="D4" s="145" t="s">
        <v>220</v>
      </c>
      <c r="E4" s="145"/>
      <c r="F4" s="145"/>
      <c r="G4" s="145"/>
      <c r="H4" s="145"/>
      <c r="I4" s="145"/>
      <c r="J4" s="148"/>
    </row>
    <row r="5" spans="1:10" ht="12.75">
      <c r="A5" s="149" t="s">
        <v>6</v>
      </c>
      <c r="B5" s="144"/>
      <c r="C5" s="144"/>
      <c r="D5" s="267" t="s">
        <v>221</v>
      </c>
      <c r="E5" s="144"/>
      <c r="F5" s="144"/>
      <c r="G5" s="144"/>
      <c r="H5" s="144"/>
      <c r="I5" s="144"/>
      <c r="J5" s="147"/>
    </row>
    <row r="6" spans="1:10" ht="12.75">
      <c r="A6" s="143"/>
      <c r="B6" s="145"/>
      <c r="C6" s="145"/>
      <c r="D6" s="145"/>
      <c r="E6" s="145"/>
      <c r="F6" s="145"/>
      <c r="G6" s="145"/>
      <c r="H6" s="145"/>
      <c r="I6" s="145"/>
      <c r="J6" s="148"/>
    </row>
    <row r="7" spans="1:10" ht="12.75">
      <c r="A7" s="309" t="s">
        <v>185</v>
      </c>
      <c r="B7" s="316"/>
      <c r="C7" s="316"/>
      <c r="D7" s="316"/>
      <c r="E7" s="316"/>
      <c r="F7" s="316"/>
      <c r="G7" s="316"/>
      <c r="H7" s="316"/>
      <c r="I7" s="316"/>
      <c r="J7" s="317"/>
    </row>
    <row r="8" spans="1:10" ht="12.75">
      <c r="A8" s="381" t="s">
        <v>167</v>
      </c>
      <c r="B8" s="308"/>
      <c r="C8" s="308"/>
      <c r="D8" s="308"/>
      <c r="E8" s="308"/>
      <c r="F8" s="308"/>
      <c r="G8" s="308"/>
      <c r="H8" s="308"/>
      <c r="I8" s="308"/>
      <c r="J8" s="333"/>
    </row>
    <row r="9" spans="1:10" ht="12.75">
      <c r="A9" s="381" t="s">
        <v>168</v>
      </c>
      <c r="B9" s="308"/>
      <c r="C9" s="308"/>
      <c r="D9" s="308"/>
      <c r="E9" s="308"/>
      <c r="F9" s="308"/>
      <c r="G9" s="308"/>
      <c r="H9" s="308"/>
      <c r="I9" s="308"/>
      <c r="J9" s="333"/>
    </row>
    <row r="10" spans="1:10" ht="12.75">
      <c r="A10" s="143"/>
      <c r="B10" s="145"/>
      <c r="C10" s="145"/>
      <c r="D10" s="145"/>
      <c r="E10" s="145"/>
      <c r="F10" s="145"/>
      <c r="G10" s="145"/>
      <c r="H10" s="145"/>
      <c r="I10" s="145"/>
      <c r="J10" s="148"/>
    </row>
    <row r="11" spans="1:10" ht="12.75">
      <c r="A11" s="143" t="s">
        <v>119</v>
      </c>
      <c r="B11" s="152"/>
      <c r="C11" s="145"/>
      <c r="D11" s="145"/>
      <c r="E11" s="145"/>
      <c r="F11" s="145"/>
      <c r="G11" s="145"/>
      <c r="H11" s="145"/>
      <c r="I11" s="145"/>
      <c r="J11" s="148"/>
    </row>
    <row r="12" spans="1:10" ht="12.75">
      <c r="A12" s="143"/>
      <c r="B12" s="145"/>
      <c r="C12" s="145"/>
      <c r="D12" s="145"/>
      <c r="E12" s="145"/>
      <c r="F12" s="145"/>
      <c r="G12" s="145"/>
      <c r="H12" s="145"/>
      <c r="I12" s="145"/>
      <c r="J12" s="148"/>
    </row>
    <row r="13" spans="1:25" ht="12.75">
      <c r="A13" s="143"/>
      <c r="B13" s="153"/>
      <c r="C13" s="146"/>
      <c r="D13" s="318" t="s">
        <v>135</v>
      </c>
      <c r="E13" s="319"/>
      <c r="F13" s="319"/>
      <c r="G13" s="319"/>
      <c r="H13" s="319"/>
      <c r="I13" s="319"/>
      <c r="J13" s="320"/>
      <c r="P13" s="142" t="s">
        <v>160</v>
      </c>
      <c r="Q13" s="142" t="s">
        <v>414</v>
      </c>
      <c r="R13" s="142">
        <v>1.49</v>
      </c>
      <c r="S13" s="142" t="str">
        <f aca="true" t="shared" si="0" ref="S13:S20">CONCATENATE(P13,R13,Q13)</f>
        <v>$1.49(A)</v>
      </c>
      <c r="U13" s="142" t="s">
        <v>463</v>
      </c>
      <c r="V13" s="142" t="s">
        <v>463</v>
      </c>
      <c r="W13" s="142" t="s">
        <v>462</v>
      </c>
      <c r="X13" s="142" t="s">
        <v>461</v>
      </c>
      <c r="Y13" s="142" t="s">
        <v>460</v>
      </c>
    </row>
    <row r="14" spans="1:21" ht="12.75">
      <c r="A14" s="265" t="s">
        <v>144</v>
      </c>
      <c r="B14" s="264"/>
      <c r="C14" s="263"/>
      <c r="D14" s="261" t="s">
        <v>122</v>
      </c>
      <c r="E14" s="261" t="s">
        <v>179</v>
      </c>
      <c r="F14" s="261" t="s">
        <v>123</v>
      </c>
      <c r="G14" s="261" t="s">
        <v>124</v>
      </c>
      <c r="H14" s="261" t="s">
        <v>125</v>
      </c>
      <c r="I14" s="261" t="s">
        <v>126</v>
      </c>
      <c r="J14" s="261" t="s">
        <v>127</v>
      </c>
      <c r="P14" s="142" t="s">
        <v>160</v>
      </c>
      <c r="Q14" s="142" t="s">
        <v>414</v>
      </c>
      <c r="R14" s="142">
        <v>1.65</v>
      </c>
      <c r="S14" s="142" t="str">
        <f t="shared" si="0"/>
        <v>$1.65(A)</v>
      </c>
      <c r="U14" s="142" t="s">
        <v>462</v>
      </c>
    </row>
    <row r="15" spans="1:21" ht="12.75">
      <c r="A15" s="247" t="s">
        <v>136</v>
      </c>
      <c r="B15" s="201"/>
      <c r="C15" s="202"/>
      <c r="D15" s="270"/>
      <c r="E15" s="245" t="s">
        <v>459</v>
      </c>
      <c r="F15" s="245" t="s">
        <v>458</v>
      </c>
      <c r="G15" s="276"/>
      <c r="H15" s="276"/>
      <c r="I15" s="245" t="s">
        <v>457</v>
      </c>
      <c r="J15" s="245" t="s">
        <v>456</v>
      </c>
      <c r="P15" s="142" t="s">
        <v>160</v>
      </c>
      <c r="Q15" s="142" t="s">
        <v>414</v>
      </c>
      <c r="R15" s="142">
        <v>1.76</v>
      </c>
      <c r="S15" s="142" t="str">
        <f t="shared" si="0"/>
        <v>$1.76(A)</v>
      </c>
      <c r="U15" s="142" t="s">
        <v>461</v>
      </c>
    </row>
    <row r="16" spans="1:21" ht="12.75">
      <c r="A16" s="247" t="s">
        <v>137</v>
      </c>
      <c r="B16" s="201"/>
      <c r="C16" s="202"/>
      <c r="D16" s="270"/>
      <c r="E16" s="271" t="s">
        <v>464</v>
      </c>
      <c r="F16" s="245" t="str">
        <f>E16</f>
        <v>$ 159.89 (A)</v>
      </c>
      <c r="G16" s="276"/>
      <c r="H16" s="276"/>
      <c r="I16" s="245" t="str">
        <f>E16</f>
        <v>$ 159.89 (A)</v>
      </c>
      <c r="J16" s="245" t="str">
        <f>E16</f>
        <v>$ 159.89 (A)</v>
      </c>
      <c r="P16" s="142" t="s">
        <v>160</v>
      </c>
      <c r="Q16" s="142" t="s">
        <v>414</v>
      </c>
      <c r="R16" s="142">
        <v>1.92</v>
      </c>
      <c r="S16" s="142" t="str">
        <f t="shared" si="0"/>
        <v>$1.92(A)</v>
      </c>
      <c r="U16" s="142" t="s">
        <v>460</v>
      </c>
    </row>
    <row r="17" spans="1:21" ht="12.75">
      <c r="A17" s="247" t="s">
        <v>138</v>
      </c>
      <c r="B17" s="201"/>
      <c r="C17" s="202"/>
      <c r="D17" s="270"/>
      <c r="E17" s="245" t="str">
        <f>E16</f>
        <v>$ 159.89 (A)</v>
      </c>
      <c r="F17" s="245" t="str">
        <f>E17</f>
        <v>$ 159.89 (A)</v>
      </c>
      <c r="G17" s="276"/>
      <c r="H17" s="276"/>
      <c r="I17" s="245" t="str">
        <f>E17</f>
        <v>$ 159.89 (A)</v>
      </c>
      <c r="J17" s="245" t="str">
        <f>E17</f>
        <v>$ 159.89 (A)</v>
      </c>
      <c r="P17" s="142" t="s">
        <v>160</v>
      </c>
      <c r="Q17" s="142" t="s">
        <v>414</v>
      </c>
      <c r="R17" s="142">
        <v>23.83</v>
      </c>
      <c r="S17" s="142" t="str">
        <f t="shared" si="0"/>
        <v>$23.83(A)</v>
      </c>
      <c r="U17" s="142" t="s">
        <v>419</v>
      </c>
    </row>
    <row r="18" spans="1:21" ht="12.75">
      <c r="A18" s="259" t="s">
        <v>139</v>
      </c>
      <c r="B18" s="258"/>
      <c r="C18" s="257"/>
      <c r="D18" s="270"/>
      <c r="E18" s="245" t="str">
        <f>E17</f>
        <v>$ 159.89 (A)</v>
      </c>
      <c r="F18" s="245" t="str">
        <f>E18</f>
        <v>$ 159.89 (A)</v>
      </c>
      <c r="G18" s="276"/>
      <c r="H18" s="276"/>
      <c r="I18" s="245" t="str">
        <f>E18</f>
        <v>$ 159.89 (A)</v>
      </c>
      <c r="J18" s="245" t="str">
        <f>E18</f>
        <v>$ 159.89 (A)</v>
      </c>
      <c r="P18" s="142" t="s">
        <v>160</v>
      </c>
      <c r="Q18" s="142" t="s">
        <v>414</v>
      </c>
      <c r="R18" s="142">
        <v>26.76</v>
      </c>
      <c r="S18" s="142" t="str">
        <f t="shared" si="0"/>
        <v>$26.76(A)</v>
      </c>
      <c r="U18" s="142" t="s">
        <v>420</v>
      </c>
    </row>
    <row r="19" spans="1:21" ht="12.75">
      <c r="A19" s="252" t="s">
        <v>140</v>
      </c>
      <c r="B19" s="201"/>
      <c r="C19" s="202"/>
      <c r="D19" s="279"/>
      <c r="E19" s="278"/>
      <c r="F19" s="278"/>
      <c r="G19" s="278"/>
      <c r="H19" s="278"/>
      <c r="I19" s="278"/>
      <c r="J19" s="277"/>
      <c r="P19" s="142" t="s">
        <v>160</v>
      </c>
      <c r="Q19" s="142" t="s">
        <v>414</v>
      </c>
      <c r="R19" s="142">
        <v>35.99</v>
      </c>
      <c r="S19" s="142" t="str">
        <f t="shared" si="0"/>
        <v>$35.99(A)</v>
      </c>
      <c r="U19" s="142" t="s">
        <v>421</v>
      </c>
    </row>
    <row r="20" spans="1:21" ht="12.75">
      <c r="A20" s="247" t="s">
        <v>78</v>
      </c>
      <c r="B20" s="201"/>
      <c r="C20" s="202"/>
      <c r="D20" s="254"/>
      <c r="E20" s="271" t="s">
        <v>465</v>
      </c>
      <c r="F20" s="245" t="str">
        <f>E20</f>
        <v>$ 47.34 (A)</v>
      </c>
      <c r="G20" s="245"/>
      <c r="H20" s="245"/>
      <c r="I20" s="245" t="str">
        <f>E20</f>
        <v>$ 47.34 (A)</v>
      </c>
      <c r="J20" s="245" t="str">
        <f>E20</f>
        <v>$ 47.34 (A)</v>
      </c>
      <c r="P20" s="142" t="s">
        <v>160</v>
      </c>
      <c r="Q20" s="142" t="s">
        <v>414</v>
      </c>
      <c r="R20" s="142">
        <v>0</v>
      </c>
      <c r="S20" s="142" t="str">
        <f t="shared" si="0"/>
        <v>$0(A)</v>
      </c>
      <c r="U20" s="142" t="s">
        <v>413</v>
      </c>
    </row>
    <row r="21" spans="1:10" ht="12.75">
      <c r="A21" s="247" t="s">
        <v>141</v>
      </c>
      <c r="B21" s="201"/>
      <c r="C21" s="202"/>
      <c r="D21" s="270"/>
      <c r="E21" s="245" t="s">
        <v>464</v>
      </c>
      <c r="F21" s="245" t="str">
        <f>E21</f>
        <v>$ 159.89 (A)</v>
      </c>
      <c r="G21" s="276"/>
      <c r="H21" s="276"/>
      <c r="I21" s="245" t="str">
        <f>E21</f>
        <v>$ 159.89 (A)</v>
      </c>
      <c r="J21" s="245" t="str">
        <f>E21</f>
        <v>$ 159.89 (A)</v>
      </c>
    </row>
    <row r="22" spans="1:10" ht="12.75">
      <c r="A22" s="247" t="s">
        <v>142</v>
      </c>
      <c r="B22" s="201"/>
      <c r="C22" s="202"/>
      <c r="D22" s="270"/>
      <c r="E22" s="245" t="s">
        <v>463</v>
      </c>
      <c r="F22" s="245" t="s">
        <v>462</v>
      </c>
      <c r="G22" s="276"/>
      <c r="H22" s="276"/>
      <c r="I22" s="245" t="s">
        <v>461</v>
      </c>
      <c r="J22" s="245" t="s">
        <v>460</v>
      </c>
    </row>
    <row r="23" spans="1:10" ht="12.75">
      <c r="A23" s="247" t="s">
        <v>143</v>
      </c>
      <c r="B23" s="201"/>
      <c r="C23" s="202"/>
      <c r="D23" s="270"/>
      <c r="E23" s="245" t="s">
        <v>459</v>
      </c>
      <c r="F23" s="245" t="s">
        <v>458</v>
      </c>
      <c r="G23" s="276"/>
      <c r="H23" s="276"/>
      <c r="I23" s="245" t="s">
        <v>457</v>
      </c>
      <c r="J23" s="245" t="s">
        <v>456</v>
      </c>
    </row>
    <row r="24" spans="1:10" ht="12.75">
      <c r="A24" s="143"/>
      <c r="B24" s="145"/>
      <c r="C24" s="145"/>
      <c r="D24" s="145"/>
      <c r="E24" s="145"/>
      <c r="F24" s="145"/>
      <c r="G24" s="145"/>
      <c r="H24" s="145"/>
      <c r="I24" s="145"/>
      <c r="J24" s="148"/>
    </row>
    <row r="25" spans="1:10" ht="12.75">
      <c r="A25" s="143"/>
      <c r="B25" s="145"/>
      <c r="C25" s="145"/>
      <c r="D25" s="145"/>
      <c r="E25" s="145"/>
      <c r="F25" s="145"/>
      <c r="G25" s="145"/>
      <c r="H25" s="145"/>
      <c r="I25" s="145"/>
      <c r="J25" s="148"/>
    </row>
    <row r="26" spans="1:10" ht="12.75">
      <c r="A26" s="170" t="s">
        <v>145</v>
      </c>
      <c r="B26" s="178" t="s">
        <v>169</v>
      </c>
      <c r="C26" s="145"/>
      <c r="D26" s="145"/>
      <c r="E26" s="145"/>
      <c r="F26" s="145"/>
      <c r="G26" s="145"/>
      <c r="H26" s="145"/>
      <c r="I26" s="145"/>
      <c r="J26" s="148"/>
    </row>
    <row r="27" spans="1:10" ht="12.75">
      <c r="A27" s="164" t="s">
        <v>170</v>
      </c>
      <c r="B27" s="178" t="s">
        <v>22</v>
      </c>
      <c r="C27" s="145"/>
      <c r="D27" s="145"/>
      <c r="E27" s="145"/>
      <c r="F27" s="145"/>
      <c r="G27" s="145"/>
      <c r="H27" s="145"/>
      <c r="I27" s="145"/>
      <c r="J27" s="148"/>
    </row>
    <row r="28" spans="1:12" ht="12.75">
      <c r="A28" s="170"/>
      <c r="B28" s="275" t="s">
        <v>455</v>
      </c>
      <c r="C28" s="152"/>
      <c r="D28" s="152"/>
      <c r="E28" s="152"/>
      <c r="F28" s="152"/>
      <c r="G28" s="152"/>
      <c r="H28" s="152"/>
      <c r="I28" s="152"/>
      <c r="J28" s="148"/>
      <c r="K28" s="142">
        <v>2.82</v>
      </c>
      <c r="L28" s="142">
        <f>K28*$M$1+K28</f>
        <v>3.006966</v>
      </c>
    </row>
    <row r="29" spans="1:10" ht="12.75">
      <c r="A29" s="170"/>
      <c r="B29" s="166" t="s">
        <v>128</v>
      </c>
      <c r="C29" s="152"/>
      <c r="D29" s="152"/>
      <c r="E29" s="152"/>
      <c r="F29" s="152"/>
      <c r="G29" s="152"/>
      <c r="H29" s="152"/>
      <c r="I29" s="145"/>
      <c r="J29" s="148"/>
    </row>
    <row r="30" spans="1:10" ht="12.75">
      <c r="A30" s="170" t="s">
        <v>82</v>
      </c>
      <c r="B30" s="178" t="s">
        <v>171</v>
      </c>
      <c r="C30" s="145"/>
      <c r="D30" s="145"/>
      <c r="E30" s="145"/>
      <c r="F30" s="145"/>
      <c r="G30" s="145"/>
      <c r="H30" s="145"/>
      <c r="I30" s="145"/>
      <c r="J30" s="148"/>
    </row>
    <row r="31" spans="1:10" ht="12.75">
      <c r="A31" s="171" t="s">
        <v>40</v>
      </c>
      <c r="B31" s="230" t="s">
        <v>172</v>
      </c>
      <c r="C31" s="155"/>
      <c r="D31" s="155"/>
      <c r="E31" s="155"/>
      <c r="F31" s="155"/>
      <c r="G31" s="155"/>
      <c r="H31" s="155"/>
      <c r="I31" s="155"/>
      <c r="J31" s="156"/>
    </row>
    <row r="32" spans="1:10" ht="12.75">
      <c r="A32" s="170"/>
      <c r="B32" s="178" t="s">
        <v>173</v>
      </c>
      <c r="C32" s="145"/>
      <c r="D32" s="145"/>
      <c r="E32" s="145"/>
      <c r="F32" s="145"/>
      <c r="G32" s="145"/>
      <c r="H32" s="145"/>
      <c r="I32" s="145"/>
      <c r="J32" s="148"/>
    </row>
    <row r="33" spans="1:10" ht="12.75">
      <c r="A33" s="172"/>
      <c r="B33" s="166" t="s">
        <v>174</v>
      </c>
      <c r="C33" s="152"/>
      <c r="D33" s="152"/>
      <c r="E33" s="152"/>
      <c r="F33" s="152"/>
      <c r="G33" s="152"/>
      <c r="H33" s="152"/>
      <c r="I33" s="152"/>
      <c r="J33" s="148"/>
    </row>
    <row r="34" spans="1:10" ht="12.75">
      <c r="A34" s="170"/>
      <c r="B34" s="166" t="s">
        <v>27</v>
      </c>
      <c r="C34" s="152"/>
      <c r="D34" s="152"/>
      <c r="E34" s="152"/>
      <c r="F34" s="152"/>
      <c r="G34" s="152"/>
      <c r="H34" s="152"/>
      <c r="I34" s="152"/>
      <c r="J34" s="148"/>
    </row>
    <row r="35" spans="1:10" ht="12.75">
      <c r="A35" s="170" t="s">
        <v>40</v>
      </c>
      <c r="B35" s="166" t="s">
        <v>118</v>
      </c>
      <c r="C35" s="152"/>
      <c r="D35" s="152"/>
      <c r="E35" s="152"/>
      <c r="F35" s="152"/>
      <c r="G35" s="152"/>
      <c r="H35" s="152"/>
      <c r="I35" s="152"/>
      <c r="J35" s="148"/>
    </row>
    <row r="36" spans="1:10" ht="12.75">
      <c r="A36" s="170"/>
      <c r="B36" s="178" t="s">
        <v>24</v>
      </c>
      <c r="C36" s="145"/>
      <c r="D36" s="145"/>
      <c r="E36" s="145"/>
      <c r="F36" s="145"/>
      <c r="G36" s="145"/>
      <c r="H36" s="145"/>
      <c r="I36" s="145"/>
      <c r="J36" s="148"/>
    </row>
    <row r="37" spans="1:10" ht="12.75">
      <c r="A37" s="170"/>
      <c r="B37" s="178" t="s">
        <v>175</v>
      </c>
      <c r="C37" s="145"/>
      <c r="D37" s="145"/>
      <c r="E37" s="145"/>
      <c r="F37" s="145"/>
      <c r="G37" s="145"/>
      <c r="H37" s="145"/>
      <c r="I37" s="145"/>
      <c r="J37" s="148"/>
    </row>
    <row r="38" spans="1:10" ht="12.75">
      <c r="A38" s="170"/>
      <c r="B38" s="178"/>
      <c r="C38" s="145"/>
      <c r="D38" s="145"/>
      <c r="E38" s="145"/>
      <c r="F38" s="145"/>
      <c r="G38" s="145"/>
      <c r="H38" s="145"/>
      <c r="I38" s="145"/>
      <c r="J38" s="148"/>
    </row>
    <row r="39" spans="1:10" ht="12.75">
      <c r="A39" s="170"/>
      <c r="B39" s="178"/>
      <c r="C39" s="145"/>
      <c r="D39" s="145"/>
      <c r="E39" s="145"/>
      <c r="F39" s="145"/>
      <c r="G39" s="145"/>
      <c r="H39" s="145"/>
      <c r="I39" s="145"/>
      <c r="J39" s="148"/>
    </row>
    <row r="40" spans="1:10" ht="12.75">
      <c r="A40" s="143"/>
      <c r="B40" s="178"/>
      <c r="C40" s="145"/>
      <c r="D40" s="145"/>
      <c r="E40" s="145"/>
      <c r="F40" s="145"/>
      <c r="G40" s="145"/>
      <c r="H40" s="145"/>
      <c r="I40" s="145"/>
      <c r="J40" s="148"/>
    </row>
    <row r="41" spans="1:12" ht="12.75">
      <c r="A41" s="143" t="s">
        <v>176</v>
      </c>
      <c r="B41" s="145"/>
      <c r="C41" s="145"/>
      <c r="D41" s="145"/>
      <c r="E41" s="145"/>
      <c r="F41" s="145"/>
      <c r="G41" s="145"/>
      <c r="H41" s="145"/>
      <c r="I41" s="145"/>
      <c r="J41" s="148"/>
      <c r="K41" s="142">
        <v>5</v>
      </c>
      <c r="L41" s="142">
        <f>K41*$M$1+K41</f>
        <v>5.3315</v>
      </c>
    </row>
    <row r="42" spans="1:10" ht="12.75">
      <c r="A42" s="143"/>
      <c r="B42" s="145"/>
      <c r="C42" s="145"/>
      <c r="D42" s="145"/>
      <c r="E42" s="145"/>
      <c r="F42" s="145"/>
      <c r="G42" s="145"/>
      <c r="H42" s="145"/>
      <c r="I42" s="145"/>
      <c r="J42" s="148"/>
    </row>
    <row r="43" spans="1:10" ht="12.75">
      <c r="A43" s="143"/>
      <c r="B43" s="234" t="s">
        <v>454</v>
      </c>
      <c r="C43" s="152"/>
      <c r="D43" s="241"/>
      <c r="E43" s="241"/>
      <c r="F43" s="241"/>
      <c r="G43" s="241"/>
      <c r="H43" s="152"/>
      <c r="I43" s="152"/>
      <c r="J43" s="148"/>
    </row>
    <row r="44" spans="1:10" ht="12.75">
      <c r="A44" s="143"/>
      <c r="B44" s="274" t="s">
        <v>427</v>
      </c>
      <c r="C44" s="145"/>
      <c r="D44" s="145"/>
      <c r="E44" s="145"/>
      <c r="F44" s="145"/>
      <c r="G44" s="145"/>
      <c r="H44" s="145"/>
      <c r="I44" s="145"/>
      <c r="J44" s="148"/>
    </row>
    <row r="45" spans="1:10" ht="12.75">
      <c r="A45" s="143"/>
      <c r="B45" s="274" t="s">
        <v>428</v>
      </c>
      <c r="C45" s="145"/>
      <c r="D45" s="145"/>
      <c r="E45" s="145"/>
      <c r="F45" s="145"/>
      <c r="G45" s="145"/>
      <c r="H45" s="145"/>
      <c r="I45" s="145"/>
      <c r="J45" s="148"/>
    </row>
    <row r="46" spans="1:10" ht="12.75">
      <c r="A46" s="143"/>
      <c r="B46" s="145"/>
      <c r="C46" s="145"/>
      <c r="D46" s="145"/>
      <c r="E46" s="145"/>
      <c r="F46" s="145"/>
      <c r="G46" s="145"/>
      <c r="H46" s="145"/>
      <c r="I46" s="145"/>
      <c r="J46" s="148"/>
    </row>
    <row r="47" spans="1:10" ht="12.75">
      <c r="A47" s="143"/>
      <c r="B47" s="145"/>
      <c r="C47" s="145"/>
      <c r="D47" s="145"/>
      <c r="E47" s="145"/>
      <c r="F47" s="145"/>
      <c r="G47" s="145"/>
      <c r="H47" s="145"/>
      <c r="I47" s="145"/>
      <c r="J47" s="148"/>
    </row>
    <row r="48" spans="1:10" ht="12.75">
      <c r="A48" s="143"/>
      <c r="B48" s="145"/>
      <c r="C48" s="145"/>
      <c r="D48" s="145"/>
      <c r="E48" s="145"/>
      <c r="F48" s="145"/>
      <c r="G48" s="145"/>
      <c r="H48" s="145"/>
      <c r="I48" s="145"/>
      <c r="J48" s="148"/>
    </row>
    <row r="49" spans="1:10" ht="12.75">
      <c r="A49" s="143"/>
      <c r="B49" s="145"/>
      <c r="C49" s="145"/>
      <c r="D49" s="145"/>
      <c r="E49" s="145"/>
      <c r="F49" s="145"/>
      <c r="G49" s="145"/>
      <c r="H49" s="145"/>
      <c r="I49" s="145"/>
      <c r="J49" s="148"/>
    </row>
    <row r="50" spans="1:10" ht="12.75">
      <c r="A50" s="143"/>
      <c r="B50" s="145"/>
      <c r="C50" s="145"/>
      <c r="D50" s="145"/>
      <c r="E50" s="145"/>
      <c r="F50" s="145"/>
      <c r="G50" s="145"/>
      <c r="H50" s="145"/>
      <c r="I50" s="145"/>
      <c r="J50" s="148"/>
    </row>
    <row r="51" spans="1:10" ht="12.75">
      <c r="A51" s="149"/>
      <c r="B51" s="144"/>
      <c r="C51" s="144"/>
      <c r="D51" s="144"/>
      <c r="E51" s="144"/>
      <c r="F51" s="144"/>
      <c r="G51" s="144"/>
      <c r="H51" s="144"/>
      <c r="I51" s="144"/>
      <c r="J51" s="147"/>
    </row>
    <row r="52" spans="1:10" ht="12.75">
      <c r="A52" s="143" t="s">
        <v>8</v>
      </c>
      <c r="B52" s="234" t="str">
        <f>'Item 245 (3)'!B50</f>
        <v>Sarah Martinez-Russell</v>
      </c>
      <c r="C52" s="145"/>
      <c r="D52" s="145"/>
      <c r="E52" s="145"/>
      <c r="F52" s="145"/>
      <c r="G52" s="145"/>
      <c r="H52" s="145"/>
      <c r="I52" s="145"/>
      <c r="J52" s="148"/>
    </row>
    <row r="53" spans="1:10" ht="12.75">
      <c r="A53" s="143"/>
      <c r="B53" s="145"/>
      <c r="C53" s="145"/>
      <c r="D53" s="145"/>
      <c r="E53" s="145"/>
      <c r="F53" s="145"/>
      <c r="G53" s="145"/>
      <c r="H53" s="145"/>
      <c r="I53" s="145"/>
      <c r="J53" s="148"/>
    </row>
    <row r="54" spans="1:10" ht="12.75">
      <c r="A54" s="149" t="s">
        <v>25</v>
      </c>
      <c r="B54" s="373">
        <f>'Item 245 (3)'!B52:C52</f>
        <v>43601</v>
      </c>
      <c r="C54" s="373"/>
      <c r="D54" s="144"/>
      <c r="E54" s="144"/>
      <c r="F54" s="144"/>
      <c r="G54" s="144"/>
      <c r="H54" s="233" t="s">
        <v>26</v>
      </c>
      <c r="I54" s="373">
        <f>'Item 245 (3)'!I52:J52</f>
        <v>43647</v>
      </c>
      <c r="J54" s="374"/>
    </row>
    <row r="55" spans="1:10" ht="12.75">
      <c r="A55" s="312" t="s">
        <v>1</v>
      </c>
      <c r="B55" s="313"/>
      <c r="C55" s="313"/>
      <c r="D55" s="313"/>
      <c r="E55" s="313"/>
      <c r="F55" s="313"/>
      <c r="G55" s="313"/>
      <c r="H55" s="313"/>
      <c r="I55" s="313"/>
      <c r="J55" s="314"/>
    </row>
    <row r="56" spans="1:10" ht="12.75">
      <c r="A56" s="143"/>
      <c r="B56" s="145"/>
      <c r="C56" s="145"/>
      <c r="D56" s="145"/>
      <c r="E56" s="145"/>
      <c r="F56" s="145"/>
      <c r="G56" s="145"/>
      <c r="H56" s="145"/>
      <c r="I56" s="145"/>
      <c r="J56" s="148"/>
    </row>
    <row r="57" spans="1:10" ht="12.75">
      <c r="A57" s="143" t="s">
        <v>7</v>
      </c>
      <c r="B57" s="145"/>
      <c r="C57" s="145"/>
      <c r="D57" s="145"/>
      <c r="E57" s="145"/>
      <c r="F57" s="145"/>
      <c r="G57" s="145"/>
      <c r="H57" s="145"/>
      <c r="I57" s="145"/>
      <c r="J57" s="148"/>
    </row>
    <row r="58" spans="1:10" ht="12.75">
      <c r="A58" s="149"/>
      <c r="B58" s="144"/>
      <c r="C58" s="144"/>
      <c r="D58" s="144"/>
      <c r="E58" s="144"/>
      <c r="F58" s="144"/>
      <c r="G58" s="144"/>
      <c r="H58" s="144"/>
      <c r="I58" s="144"/>
      <c r="J58" s="147"/>
    </row>
  </sheetData>
  <sheetProtection/>
  <mergeCells count="8">
    <mergeCell ref="H2:J2"/>
    <mergeCell ref="A55:J55"/>
    <mergeCell ref="A7:J7"/>
    <mergeCell ref="A8:J8"/>
    <mergeCell ref="A9:J9"/>
    <mergeCell ref="D13:J13"/>
    <mergeCell ref="B54:C54"/>
    <mergeCell ref="I54:J54"/>
  </mergeCells>
  <printOptions horizontalCentered="1" verticalCentered="1"/>
  <pageMargins left="0.5" right="0.5" top="0.5" bottom="0.5" header="0.5" footer="0.5"/>
  <pageSetup fitToHeight="1" fitToWidth="1" horizontalDpi="600" verticalDpi="600" orientation="portrait" scale="85" r:id="rId1"/>
</worksheet>
</file>

<file path=xl/worksheets/sheet27.xml><?xml version="1.0" encoding="utf-8"?>
<worksheet xmlns="http://schemas.openxmlformats.org/spreadsheetml/2006/main" xmlns:r="http://schemas.openxmlformats.org/officeDocument/2006/relationships">
  <sheetPr>
    <pageSetUpPr fitToPage="1"/>
  </sheetPr>
  <dimension ref="A1:L53"/>
  <sheetViews>
    <sheetView showGridLines="0" tabSelected="1" zoomScalePageLayoutView="0" workbookViewId="0" topLeftCell="A1">
      <selection activeCell="O6" sqref="O6"/>
    </sheetView>
  </sheetViews>
  <sheetFormatPr defaultColWidth="9.140625" defaultRowHeight="12.75"/>
  <cols>
    <col min="1" max="1" width="10.421875" style="142" customWidth="1"/>
    <col min="2" max="3" width="9.140625" style="142" customWidth="1"/>
    <col min="4" max="10" width="11.8515625" style="142" customWidth="1"/>
    <col min="11" max="16384" width="9.140625" style="142" customWidth="1"/>
  </cols>
  <sheetData>
    <row r="1" spans="1:10" ht="12.75">
      <c r="A1" s="139"/>
      <c r="B1" s="140"/>
      <c r="C1" s="140"/>
      <c r="D1" s="140"/>
      <c r="E1" s="140"/>
      <c r="F1" s="140"/>
      <c r="G1" s="140"/>
      <c r="H1" s="140"/>
      <c r="I1" s="140"/>
      <c r="J1" s="141"/>
    </row>
    <row r="2" spans="1:12" ht="12.75">
      <c r="A2" s="280" t="s">
        <v>4</v>
      </c>
      <c r="B2" s="228">
        <v>8</v>
      </c>
      <c r="C2" s="145"/>
      <c r="D2" s="145"/>
      <c r="E2" s="145"/>
      <c r="F2" s="145"/>
      <c r="G2" s="145"/>
      <c r="H2" s="145"/>
      <c r="I2" s="383" t="s">
        <v>469</v>
      </c>
      <c r="J2" s="384"/>
      <c r="K2" s="145"/>
      <c r="L2" s="145"/>
    </row>
    <row r="3" spans="1:10" ht="12.75">
      <c r="A3" s="143"/>
      <c r="B3" s="145"/>
      <c r="C3" s="145"/>
      <c r="D3" s="145"/>
      <c r="E3" s="145"/>
      <c r="F3" s="145"/>
      <c r="G3" s="145"/>
      <c r="H3" s="145"/>
      <c r="I3" s="145"/>
      <c r="J3" s="148"/>
    </row>
    <row r="4" spans="1:10" ht="12.75">
      <c r="A4" s="280" t="s">
        <v>5</v>
      </c>
      <c r="B4" s="152"/>
      <c r="C4" s="152"/>
      <c r="D4" s="152" t="s">
        <v>156</v>
      </c>
      <c r="E4" s="152"/>
      <c r="F4" s="152"/>
      <c r="G4" s="152"/>
      <c r="H4" s="145"/>
      <c r="I4" s="145"/>
      <c r="J4" s="148"/>
    </row>
    <row r="5" spans="1:10" ht="12.75">
      <c r="A5" s="195" t="s">
        <v>6</v>
      </c>
      <c r="B5" s="240"/>
      <c r="C5" s="240"/>
      <c r="D5" s="267" t="s">
        <v>37</v>
      </c>
      <c r="E5" s="240"/>
      <c r="F5" s="240"/>
      <c r="G5" s="240"/>
      <c r="H5" s="240"/>
      <c r="I5" s="240"/>
      <c r="J5" s="147"/>
    </row>
    <row r="6" spans="1:10" ht="12.75">
      <c r="A6" s="143"/>
      <c r="B6" s="145"/>
      <c r="C6" s="145"/>
      <c r="D6" s="145"/>
      <c r="E6" s="145"/>
      <c r="F6" s="145"/>
      <c r="G6" s="145"/>
      <c r="H6" s="145"/>
      <c r="I6" s="145"/>
      <c r="J6" s="148"/>
    </row>
    <row r="7" spans="1:10" ht="12.75">
      <c r="A7" s="309" t="s">
        <v>28</v>
      </c>
      <c r="B7" s="316"/>
      <c r="C7" s="316"/>
      <c r="D7" s="316"/>
      <c r="E7" s="316"/>
      <c r="F7" s="316"/>
      <c r="G7" s="316"/>
      <c r="H7" s="316"/>
      <c r="I7" s="316"/>
      <c r="J7" s="317"/>
    </row>
    <row r="8" spans="1:10" ht="12.75">
      <c r="A8" s="381" t="s">
        <v>157</v>
      </c>
      <c r="B8" s="308"/>
      <c r="C8" s="308"/>
      <c r="D8" s="308"/>
      <c r="E8" s="308"/>
      <c r="F8" s="308"/>
      <c r="G8" s="308"/>
      <c r="H8" s="308"/>
      <c r="I8" s="308"/>
      <c r="J8" s="333"/>
    </row>
    <row r="9" spans="1:10" ht="12.75">
      <c r="A9" s="381" t="s">
        <v>168</v>
      </c>
      <c r="B9" s="308"/>
      <c r="C9" s="308"/>
      <c r="D9" s="308"/>
      <c r="E9" s="308"/>
      <c r="F9" s="308"/>
      <c r="G9" s="308"/>
      <c r="H9" s="308"/>
      <c r="I9" s="308"/>
      <c r="J9" s="333"/>
    </row>
    <row r="10" spans="1:10" ht="12.75">
      <c r="A10" s="143"/>
      <c r="B10" s="145"/>
      <c r="C10" s="145"/>
      <c r="D10" s="145"/>
      <c r="E10" s="145"/>
      <c r="F10" s="145"/>
      <c r="G10" s="145"/>
      <c r="H10" s="145"/>
      <c r="I10" s="145"/>
      <c r="J10" s="148"/>
    </row>
    <row r="11" spans="1:10" ht="12.75">
      <c r="A11" s="143" t="s">
        <v>120</v>
      </c>
      <c r="B11" s="152"/>
      <c r="C11" s="145"/>
      <c r="D11" s="145"/>
      <c r="E11" s="145"/>
      <c r="F11" s="145"/>
      <c r="G11" s="145"/>
      <c r="H11" s="145"/>
      <c r="I11" s="145"/>
      <c r="J11" s="148"/>
    </row>
    <row r="12" spans="1:10" ht="12.75">
      <c r="A12" s="143"/>
      <c r="B12" s="145"/>
      <c r="C12" s="145"/>
      <c r="D12" s="145"/>
      <c r="E12" s="145"/>
      <c r="F12" s="145"/>
      <c r="G12" s="145"/>
      <c r="H12" s="145"/>
      <c r="I12" s="145"/>
      <c r="J12" s="148"/>
    </row>
    <row r="13" spans="1:10" ht="12.75">
      <c r="A13" s="143"/>
      <c r="B13" s="153"/>
      <c r="C13" s="146"/>
      <c r="D13" s="318" t="s">
        <v>135</v>
      </c>
      <c r="E13" s="319"/>
      <c r="F13" s="319"/>
      <c r="G13" s="319"/>
      <c r="H13" s="319"/>
      <c r="I13" s="319"/>
      <c r="J13" s="320"/>
    </row>
    <row r="14" spans="1:10" ht="12.75">
      <c r="A14" s="265" t="s">
        <v>144</v>
      </c>
      <c r="B14" s="264"/>
      <c r="C14" s="263"/>
      <c r="D14" s="261" t="s">
        <v>122</v>
      </c>
      <c r="E14" s="261" t="s">
        <v>158</v>
      </c>
      <c r="F14" s="261" t="s">
        <v>123</v>
      </c>
      <c r="G14" s="261" t="s">
        <v>124</v>
      </c>
      <c r="H14" s="261" t="s">
        <v>125</v>
      </c>
      <c r="I14" s="261" t="s">
        <v>159</v>
      </c>
      <c r="J14" s="261" t="s">
        <v>126</v>
      </c>
    </row>
    <row r="15" spans="1:10" ht="12.75">
      <c r="A15" s="247" t="s">
        <v>137</v>
      </c>
      <c r="B15" s="201"/>
      <c r="C15" s="202"/>
      <c r="D15" s="271" t="s">
        <v>468</v>
      </c>
      <c r="E15" s="245" t="str">
        <f aca="true" t="shared" si="0" ref="E15:J15">D15</f>
        <v>$ 206.55 (A)</v>
      </c>
      <c r="F15" s="245" t="str">
        <f t="shared" si="0"/>
        <v>$ 206.55 (A)</v>
      </c>
      <c r="G15" s="245" t="str">
        <f t="shared" si="0"/>
        <v>$ 206.55 (A)</v>
      </c>
      <c r="H15" s="245" t="str">
        <f t="shared" si="0"/>
        <v>$ 206.55 (A)</v>
      </c>
      <c r="I15" s="245" t="str">
        <f t="shared" si="0"/>
        <v>$ 206.55 (A)</v>
      </c>
      <c r="J15" s="245" t="str">
        <f t="shared" si="0"/>
        <v>$ 206.55 (A)</v>
      </c>
    </row>
    <row r="16" spans="1:10" ht="12.75">
      <c r="A16" s="247" t="s">
        <v>138</v>
      </c>
      <c r="B16" s="201"/>
      <c r="C16" s="202"/>
      <c r="D16" s="245" t="str">
        <f aca="true" t="shared" si="1" ref="D16:J16">D15</f>
        <v>$ 206.55 (A)</v>
      </c>
      <c r="E16" s="245" t="str">
        <f t="shared" si="1"/>
        <v>$ 206.55 (A)</v>
      </c>
      <c r="F16" s="245" t="str">
        <f t="shared" si="1"/>
        <v>$ 206.55 (A)</v>
      </c>
      <c r="G16" s="245" t="str">
        <f t="shared" si="1"/>
        <v>$ 206.55 (A)</v>
      </c>
      <c r="H16" s="245" t="str">
        <f t="shared" si="1"/>
        <v>$ 206.55 (A)</v>
      </c>
      <c r="I16" s="245" t="str">
        <f t="shared" si="1"/>
        <v>$ 206.55 (A)</v>
      </c>
      <c r="J16" s="245" t="str">
        <f t="shared" si="1"/>
        <v>$ 206.55 (A)</v>
      </c>
    </row>
    <row r="17" spans="1:10" ht="12.75">
      <c r="A17" s="252" t="s">
        <v>140</v>
      </c>
      <c r="B17" s="201"/>
      <c r="C17" s="202"/>
      <c r="D17" s="251"/>
      <c r="E17" s="251"/>
      <c r="F17" s="251"/>
      <c r="G17" s="251"/>
      <c r="H17" s="251"/>
      <c r="I17" s="251"/>
      <c r="J17" s="250"/>
    </row>
    <row r="18" spans="1:10" ht="12.75">
      <c r="A18" s="247" t="s">
        <v>141</v>
      </c>
      <c r="B18" s="201"/>
      <c r="C18" s="202"/>
      <c r="D18" s="244" t="s">
        <v>160</v>
      </c>
      <c r="E18" s="244" t="s">
        <v>160</v>
      </c>
      <c r="F18" s="244" t="s">
        <v>160</v>
      </c>
      <c r="G18" s="244" t="s">
        <v>160</v>
      </c>
      <c r="H18" s="244" t="s">
        <v>160</v>
      </c>
      <c r="I18" s="244" t="s">
        <v>160</v>
      </c>
      <c r="J18" s="244" t="s">
        <v>160</v>
      </c>
    </row>
    <row r="19" spans="1:10" ht="12.75">
      <c r="A19" s="143"/>
      <c r="B19" s="145"/>
      <c r="C19" s="145"/>
      <c r="D19" s="145"/>
      <c r="E19" s="145"/>
      <c r="F19" s="145"/>
      <c r="G19" s="145"/>
      <c r="H19" s="145"/>
      <c r="I19" s="145"/>
      <c r="J19" s="148"/>
    </row>
    <row r="20" spans="1:10" ht="12.75">
      <c r="A20" s="143"/>
      <c r="B20" s="145"/>
      <c r="C20" s="145"/>
      <c r="D20" s="145"/>
      <c r="E20" s="145"/>
      <c r="F20" s="145"/>
      <c r="G20" s="145"/>
      <c r="H20" s="145"/>
      <c r="I20" s="145"/>
      <c r="J20" s="148"/>
    </row>
    <row r="21" spans="1:10" ht="12.75">
      <c r="A21" s="170" t="s">
        <v>145</v>
      </c>
      <c r="B21" s="178" t="s">
        <v>169</v>
      </c>
      <c r="C21" s="145"/>
      <c r="D21" s="145"/>
      <c r="E21" s="145"/>
      <c r="F21" s="145"/>
      <c r="G21" s="145"/>
      <c r="H21" s="145"/>
      <c r="I21" s="145"/>
      <c r="J21" s="148"/>
    </row>
    <row r="22" spans="1:10" ht="12.75">
      <c r="A22" s="164" t="s">
        <v>170</v>
      </c>
      <c r="B22" s="178" t="s">
        <v>22</v>
      </c>
      <c r="C22" s="145"/>
      <c r="D22" s="145"/>
      <c r="E22" s="145"/>
      <c r="F22" s="145"/>
      <c r="G22" s="145"/>
      <c r="H22" s="145"/>
      <c r="I22" s="145"/>
      <c r="J22" s="148"/>
    </row>
    <row r="23" spans="1:10" ht="12.75">
      <c r="A23" s="170"/>
      <c r="B23" s="275" t="s">
        <v>467</v>
      </c>
      <c r="C23" s="152"/>
      <c r="D23" s="152"/>
      <c r="E23" s="152"/>
      <c r="F23" s="152"/>
      <c r="G23" s="152"/>
      <c r="H23" s="152"/>
      <c r="I23" s="152"/>
      <c r="J23" s="148"/>
    </row>
    <row r="24" spans="1:10" ht="12.75">
      <c r="A24" s="170"/>
      <c r="B24" s="178" t="s">
        <v>161</v>
      </c>
      <c r="C24" s="145"/>
      <c r="D24" s="145"/>
      <c r="E24" s="145"/>
      <c r="F24" s="145"/>
      <c r="G24" s="145"/>
      <c r="H24" s="145"/>
      <c r="I24" s="145"/>
      <c r="J24" s="148"/>
    </row>
    <row r="25" spans="1:10" ht="12.75">
      <c r="A25" s="170" t="s">
        <v>162</v>
      </c>
      <c r="B25" s="178" t="s">
        <v>163</v>
      </c>
      <c r="C25" s="145"/>
      <c r="D25" s="145"/>
      <c r="E25" s="145"/>
      <c r="F25" s="145"/>
      <c r="G25" s="145"/>
      <c r="H25" s="145"/>
      <c r="I25" s="145"/>
      <c r="J25" s="148"/>
    </row>
    <row r="26" spans="1:10" ht="12.75">
      <c r="A26" s="171" t="s">
        <v>40</v>
      </c>
      <c r="B26" s="230" t="s">
        <v>164</v>
      </c>
      <c r="C26" s="155"/>
      <c r="D26" s="155"/>
      <c r="E26" s="155"/>
      <c r="F26" s="155"/>
      <c r="G26" s="155"/>
      <c r="H26" s="155"/>
      <c r="I26" s="155"/>
      <c r="J26" s="156"/>
    </row>
    <row r="27" spans="1:10" ht="12.75">
      <c r="A27" s="170"/>
      <c r="B27" s="178" t="s">
        <v>40</v>
      </c>
      <c r="C27" s="145"/>
      <c r="D27" s="145"/>
      <c r="E27" s="145"/>
      <c r="F27" s="145"/>
      <c r="G27" s="145"/>
      <c r="H27" s="145"/>
      <c r="I27" s="145"/>
      <c r="J27" s="148"/>
    </row>
    <row r="28" spans="1:10" ht="12.75">
      <c r="A28" s="172"/>
      <c r="B28" s="178"/>
      <c r="C28" s="145"/>
      <c r="D28" s="145"/>
      <c r="E28" s="145"/>
      <c r="F28" s="145"/>
      <c r="G28" s="145"/>
      <c r="H28" s="145"/>
      <c r="I28" s="145"/>
      <c r="J28" s="148"/>
    </row>
    <row r="29" spans="1:10" ht="12.75">
      <c r="A29" s="170"/>
      <c r="B29" s="178"/>
      <c r="C29" s="145"/>
      <c r="D29" s="145"/>
      <c r="E29" s="145"/>
      <c r="F29" s="145"/>
      <c r="G29" s="145"/>
      <c r="H29" s="145"/>
      <c r="I29" s="145"/>
      <c r="J29" s="148"/>
    </row>
    <row r="30" spans="1:10" ht="12.75">
      <c r="A30" s="143" t="s">
        <v>176</v>
      </c>
      <c r="B30" s="145"/>
      <c r="C30" s="145"/>
      <c r="D30" s="145"/>
      <c r="E30" s="145"/>
      <c r="F30" s="145"/>
      <c r="G30" s="145"/>
      <c r="H30" s="145"/>
      <c r="I30" s="145"/>
      <c r="J30" s="148"/>
    </row>
    <row r="31" spans="1:10" ht="12.75">
      <c r="A31" s="143"/>
      <c r="B31" s="145"/>
      <c r="C31" s="145"/>
      <c r="D31" s="145"/>
      <c r="E31" s="145"/>
      <c r="F31" s="145"/>
      <c r="G31" s="145"/>
      <c r="H31" s="145"/>
      <c r="I31" s="145"/>
      <c r="J31" s="148"/>
    </row>
    <row r="32" spans="1:10" ht="12.75">
      <c r="A32" s="143"/>
      <c r="B32" s="152" t="s">
        <v>454</v>
      </c>
      <c r="C32" s="152"/>
      <c r="D32" s="152"/>
      <c r="E32" s="152"/>
      <c r="F32" s="145"/>
      <c r="G32" s="145"/>
      <c r="H32" s="145"/>
      <c r="I32" s="145"/>
      <c r="J32" s="148"/>
    </row>
    <row r="33" spans="1:10" ht="12.75">
      <c r="A33" s="143"/>
      <c r="B33" s="152" t="s">
        <v>427</v>
      </c>
      <c r="C33" s="152"/>
      <c r="D33" s="152"/>
      <c r="E33" s="152"/>
      <c r="F33" s="145"/>
      <c r="G33" s="145"/>
      <c r="H33" s="145"/>
      <c r="I33" s="145"/>
      <c r="J33" s="148"/>
    </row>
    <row r="34" spans="1:10" ht="12.75">
      <c r="A34" s="170"/>
      <c r="B34" s="166" t="s">
        <v>428</v>
      </c>
      <c r="C34" s="152"/>
      <c r="D34" s="152"/>
      <c r="E34" s="152"/>
      <c r="F34" s="145"/>
      <c r="G34" s="145"/>
      <c r="H34" s="145"/>
      <c r="I34" s="145"/>
      <c r="J34" s="148"/>
    </row>
    <row r="35" spans="1:10" ht="12.75">
      <c r="A35" s="143"/>
      <c r="B35" s="178"/>
      <c r="C35" s="145"/>
      <c r="D35" s="145"/>
      <c r="E35" s="145"/>
      <c r="F35" s="145"/>
      <c r="G35" s="145"/>
      <c r="H35" s="145"/>
      <c r="I35" s="145"/>
      <c r="J35" s="148"/>
    </row>
    <row r="36" spans="1:10" ht="12.75">
      <c r="A36" s="143"/>
      <c r="B36" s="145"/>
      <c r="C36" s="145"/>
      <c r="D36" s="145"/>
      <c r="E36" s="145"/>
      <c r="F36" s="145"/>
      <c r="G36" s="145"/>
      <c r="H36" s="145"/>
      <c r="I36" s="145"/>
      <c r="J36" s="148"/>
    </row>
    <row r="37" spans="1:10" ht="12.75">
      <c r="A37" s="143"/>
      <c r="B37" s="145"/>
      <c r="C37" s="145"/>
      <c r="D37" s="145"/>
      <c r="E37" s="145"/>
      <c r="F37" s="145"/>
      <c r="G37" s="145"/>
      <c r="H37" s="145"/>
      <c r="I37" s="145"/>
      <c r="J37" s="148"/>
    </row>
    <row r="38" spans="1:10" ht="12.75">
      <c r="A38" s="143"/>
      <c r="B38" s="145"/>
      <c r="C38" s="145"/>
      <c r="D38" s="155"/>
      <c r="E38" s="155"/>
      <c r="F38" s="155"/>
      <c r="G38" s="155"/>
      <c r="H38" s="145"/>
      <c r="I38" s="145"/>
      <c r="J38" s="148"/>
    </row>
    <row r="39" spans="1:10" ht="12.75">
      <c r="A39" s="143"/>
      <c r="B39" s="145"/>
      <c r="C39" s="145"/>
      <c r="D39" s="145"/>
      <c r="E39" s="145"/>
      <c r="F39" s="145"/>
      <c r="G39" s="145"/>
      <c r="H39" s="145"/>
      <c r="I39" s="145"/>
      <c r="J39" s="148"/>
    </row>
    <row r="40" spans="1:10" ht="12.75">
      <c r="A40" s="143"/>
      <c r="B40" s="145"/>
      <c r="C40" s="145"/>
      <c r="D40" s="145"/>
      <c r="E40" s="145"/>
      <c r="F40" s="145"/>
      <c r="G40" s="145"/>
      <c r="H40" s="145"/>
      <c r="I40" s="145"/>
      <c r="J40" s="148"/>
    </row>
    <row r="41" spans="1:10" ht="12.75">
      <c r="A41" s="143"/>
      <c r="B41" s="145"/>
      <c r="C41" s="145"/>
      <c r="D41" s="145"/>
      <c r="E41" s="145"/>
      <c r="F41" s="145"/>
      <c r="G41" s="145"/>
      <c r="H41" s="145"/>
      <c r="I41" s="145"/>
      <c r="J41" s="148"/>
    </row>
    <row r="42" spans="1:10" ht="12.75">
      <c r="A42" s="143"/>
      <c r="B42" s="145"/>
      <c r="C42" s="145"/>
      <c r="D42" s="145"/>
      <c r="E42" s="145"/>
      <c r="F42" s="145"/>
      <c r="G42" s="145"/>
      <c r="H42" s="145"/>
      <c r="I42" s="145"/>
      <c r="J42" s="148"/>
    </row>
    <row r="43" spans="1:10" ht="12.75">
      <c r="A43" s="143"/>
      <c r="B43" s="145"/>
      <c r="C43" s="145"/>
      <c r="D43" s="145"/>
      <c r="E43" s="145"/>
      <c r="F43" s="145"/>
      <c r="G43" s="145"/>
      <c r="H43" s="145"/>
      <c r="I43" s="145"/>
      <c r="J43" s="148"/>
    </row>
    <row r="44" spans="1:10" ht="12.75">
      <c r="A44" s="143"/>
      <c r="B44" s="145"/>
      <c r="C44" s="145"/>
      <c r="D44" s="145"/>
      <c r="E44" s="145"/>
      <c r="F44" s="145"/>
      <c r="G44" s="145"/>
      <c r="H44" s="145"/>
      <c r="I44" s="145"/>
      <c r="J44" s="148"/>
    </row>
    <row r="45" spans="1:10" ht="12.75">
      <c r="A45" s="143"/>
      <c r="B45" s="145"/>
      <c r="C45" s="145"/>
      <c r="D45" s="145"/>
      <c r="E45" s="145"/>
      <c r="F45" s="145"/>
      <c r="G45" s="145"/>
      <c r="H45" s="145"/>
      <c r="I45" s="145"/>
      <c r="J45" s="148"/>
    </row>
    <row r="46" spans="1:10" ht="12.75">
      <c r="A46" s="149"/>
      <c r="B46" s="144"/>
      <c r="C46" s="144"/>
      <c r="D46" s="144"/>
      <c r="E46" s="144"/>
      <c r="F46" s="144"/>
      <c r="G46" s="144"/>
      <c r="H46" s="144"/>
      <c r="I46" s="144"/>
      <c r="J46" s="147"/>
    </row>
    <row r="47" spans="1:10" ht="12.75">
      <c r="A47" s="143" t="s">
        <v>3</v>
      </c>
      <c r="B47" s="234" t="str">
        <f>'Item 260 (2)'!B52</f>
        <v>Sarah Martinez-Russell</v>
      </c>
      <c r="C47" s="145"/>
      <c r="D47" s="145"/>
      <c r="E47" s="145"/>
      <c r="F47" s="145"/>
      <c r="G47" s="145"/>
      <c r="H47" s="145"/>
      <c r="I47" s="145"/>
      <c r="J47" s="148"/>
    </row>
    <row r="48" spans="1:10" ht="12.75">
      <c r="A48" s="143"/>
      <c r="B48" s="145"/>
      <c r="C48" s="145"/>
      <c r="D48" s="145"/>
      <c r="E48" s="145"/>
      <c r="F48" s="145"/>
      <c r="G48" s="145"/>
      <c r="H48" s="145"/>
      <c r="I48" s="145"/>
      <c r="J48" s="148"/>
    </row>
    <row r="49" spans="1:10" ht="12.75">
      <c r="A49" s="149" t="s">
        <v>25</v>
      </c>
      <c r="B49" s="373">
        <f>'Item 260 (2)'!B54:C54</f>
        <v>43601</v>
      </c>
      <c r="C49" s="373"/>
      <c r="D49" s="145"/>
      <c r="E49" s="145"/>
      <c r="F49" s="145"/>
      <c r="G49" s="145"/>
      <c r="H49" s="233" t="s">
        <v>26</v>
      </c>
      <c r="I49" s="373">
        <f>'Item 260 (2)'!I54:J54</f>
        <v>43647</v>
      </c>
      <c r="J49" s="374"/>
    </row>
    <row r="50" spans="1:10" ht="12.75">
      <c r="A50" s="312" t="s">
        <v>1</v>
      </c>
      <c r="B50" s="313"/>
      <c r="C50" s="313"/>
      <c r="D50" s="313"/>
      <c r="E50" s="313"/>
      <c r="F50" s="313"/>
      <c r="G50" s="313"/>
      <c r="H50" s="313"/>
      <c r="I50" s="313"/>
      <c r="J50" s="314"/>
    </row>
    <row r="51" spans="1:10" ht="12.75">
      <c r="A51" s="143"/>
      <c r="B51" s="145"/>
      <c r="C51" s="145"/>
      <c r="D51" s="145"/>
      <c r="E51" s="145"/>
      <c r="F51" s="145"/>
      <c r="G51" s="145"/>
      <c r="H51" s="145"/>
      <c r="I51" s="145"/>
      <c r="J51" s="148"/>
    </row>
    <row r="52" spans="1:10" ht="12.75">
      <c r="A52" s="143" t="s">
        <v>7</v>
      </c>
      <c r="B52" s="145"/>
      <c r="C52" s="145"/>
      <c r="D52" s="145"/>
      <c r="E52" s="145"/>
      <c r="F52" s="145"/>
      <c r="G52" s="145"/>
      <c r="H52" s="145"/>
      <c r="I52" s="145"/>
      <c r="J52" s="148"/>
    </row>
    <row r="53" spans="1:10" ht="12.75">
      <c r="A53" s="149"/>
      <c r="B53" s="144"/>
      <c r="C53" s="144"/>
      <c r="D53" s="144"/>
      <c r="E53" s="144"/>
      <c r="F53" s="144"/>
      <c r="G53" s="144"/>
      <c r="H53" s="144"/>
      <c r="I53" s="144"/>
      <c r="J53" s="147"/>
    </row>
  </sheetData>
  <sheetProtection/>
  <mergeCells count="8">
    <mergeCell ref="I2:J2"/>
    <mergeCell ref="A50:J50"/>
    <mergeCell ref="A7:J7"/>
    <mergeCell ref="A8:J8"/>
    <mergeCell ref="A9:J9"/>
    <mergeCell ref="D13:J13"/>
    <mergeCell ref="B49:C49"/>
    <mergeCell ref="I49:J49"/>
  </mergeCells>
  <printOptions horizontalCentered="1" verticalCentered="1"/>
  <pageMargins left="0.5" right="0.5" top="0.5" bottom="0.5" header="0.5" footer="0.5"/>
  <pageSetup fitToHeight="1" fitToWidth="1" horizontalDpi="600" verticalDpi="600" orientation="portrait" scale="85" r:id="rId1"/>
</worksheet>
</file>

<file path=xl/worksheets/sheet3.xml><?xml version="1.0" encoding="utf-8"?>
<worksheet xmlns="http://schemas.openxmlformats.org/spreadsheetml/2006/main" xmlns:r="http://schemas.openxmlformats.org/officeDocument/2006/relationships">
  <dimension ref="A1:N58"/>
  <sheetViews>
    <sheetView zoomScalePageLayoutView="0" workbookViewId="0" topLeftCell="A1">
      <selection activeCell="B53" sqref="B53"/>
    </sheetView>
  </sheetViews>
  <sheetFormatPr defaultColWidth="9.140625" defaultRowHeight="12.75"/>
  <cols>
    <col min="1" max="1" width="10.00390625" style="142" customWidth="1"/>
    <col min="2" max="7" width="9.140625" style="142" customWidth="1"/>
    <col min="8" max="8" width="12.28125" style="142" customWidth="1"/>
    <col min="9" max="16384" width="9.140625" style="142" customWidth="1"/>
  </cols>
  <sheetData>
    <row r="1" spans="1:10" ht="12.75">
      <c r="A1" s="139"/>
      <c r="B1" s="140"/>
      <c r="C1" s="140"/>
      <c r="D1" s="140"/>
      <c r="E1" s="140"/>
      <c r="F1" s="140"/>
      <c r="G1" s="140"/>
      <c r="H1" s="140"/>
      <c r="I1" s="140"/>
      <c r="J1" s="141"/>
    </row>
    <row r="2" spans="1:10" ht="12.75">
      <c r="A2" s="143" t="s">
        <v>4</v>
      </c>
      <c r="B2" s="144">
        <v>8</v>
      </c>
      <c r="C2" s="145"/>
      <c r="D2" s="145"/>
      <c r="E2" s="145"/>
      <c r="F2" s="145"/>
      <c r="G2" s="160" t="s">
        <v>249</v>
      </c>
      <c r="H2" s="308" t="s">
        <v>247</v>
      </c>
      <c r="I2" s="308"/>
      <c r="J2" s="173">
        <v>15</v>
      </c>
    </row>
    <row r="3" spans="1:10" ht="12.75">
      <c r="A3" s="143"/>
      <c r="B3" s="145"/>
      <c r="C3" s="145"/>
      <c r="D3" s="145"/>
      <c r="E3" s="145"/>
      <c r="F3" s="145"/>
      <c r="G3" s="145"/>
      <c r="H3" s="145"/>
      <c r="I3" s="145"/>
      <c r="J3" s="148"/>
    </row>
    <row r="4" spans="1:10" ht="12.75">
      <c r="A4" s="143" t="s">
        <v>5</v>
      </c>
      <c r="B4" s="145"/>
      <c r="C4" s="145"/>
      <c r="D4" s="145" t="str">
        <f>+'Check Sheet'!D4&amp;" (C)"</f>
        <v>Rabanco LTD (C)</v>
      </c>
      <c r="E4" s="145"/>
      <c r="F4" s="145"/>
      <c r="G4" s="145"/>
      <c r="H4" s="145"/>
      <c r="I4" s="145"/>
      <c r="J4" s="148"/>
    </row>
    <row r="5" spans="1:10" ht="12.75">
      <c r="A5" s="149" t="s">
        <v>6</v>
      </c>
      <c r="B5" s="144"/>
      <c r="C5" s="144"/>
      <c r="D5" s="144" t="str">
        <f>+'Check Sheet'!D5&amp;" (C)"</f>
        <v>Tri-County Disposal. Rabanco Recycling, Republic Services (C)</v>
      </c>
      <c r="E5" s="144"/>
      <c r="F5" s="144"/>
      <c r="G5" s="144"/>
      <c r="H5" s="144"/>
      <c r="I5" s="144"/>
      <c r="J5" s="147"/>
    </row>
    <row r="6" spans="1:13" ht="12.75">
      <c r="A6" s="143"/>
      <c r="B6" s="145"/>
      <c r="C6" s="145"/>
      <c r="D6" s="145"/>
      <c r="E6" s="145"/>
      <c r="F6" s="145"/>
      <c r="G6" s="145"/>
      <c r="H6" s="145"/>
      <c r="I6" s="145"/>
      <c r="J6" s="148"/>
      <c r="L6" s="142" t="s">
        <v>253</v>
      </c>
      <c r="M6" s="161">
        <v>0.0663</v>
      </c>
    </row>
    <row r="7" spans="1:10" ht="12.75">
      <c r="A7" s="309" t="s">
        <v>248</v>
      </c>
      <c r="B7" s="310"/>
      <c r="C7" s="310"/>
      <c r="D7" s="310"/>
      <c r="E7" s="310"/>
      <c r="F7" s="310"/>
      <c r="G7" s="310"/>
      <c r="H7" s="310"/>
      <c r="I7" s="310"/>
      <c r="J7" s="311"/>
    </row>
    <row r="8" spans="1:10" ht="12.75">
      <c r="A8" s="143"/>
      <c r="B8" s="145"/>
      <c r="C8" s="145"/>
      <c r="D8" s="145"/>
      <c r="E8" s="145"/>
      <c r="F8" s="145"/>
      <c r="G8" s="145"/>
      <c r="H8" s="145"/>
      <c r="I8" s="145"/>
      <c r="J8" s="148"/>
    </row>
    <row r="9" spans="1:10" ht="12.75">
      <c r="A9" s="143"/>
      <c r="B9" s="151" t="s">
        <v>250</v>
      </c>
      <c r="C9" s="145"/>
      <c r="D9" s="145"/>
      <c r="E9" s="145"/>
      <c r="F9" s="145"/>
      <c r="G9" s="145"/>
      <c r="H9" s="145"/>
      <c r="I9" s="145"/>
      <c r="J9" s="148"/>
    </row>
    <row r="10" spans="1:10" ht="12.75">
      <c r="A10" s="143"/>
      <c r="B10" s="145" t="s">
        <v>251</v>
      </c>
      <c r="C10" s="145"/>
      <c r="D10" s="145"/>
      <c r="E10" s="145"/>
      <c r="F10" s="145"/>
      <c r="G10" s="145"/>
      <c r="H10" s="145"/>
      <c r="I10" s="145"/>
      <c r="J10" s="148"/>
    </row>
    <row r="11" spans="1:10" ht="12.75">
      <c r="A11" s="143"/>
      <c r="B11" s="152"/>
      <c r="C11" s="145"/>
      <c r="D11" s="145"/>
      <c r="E11" s="145"/>
      <c r="F11" s="145"/>
      <c r="G11" s="145"/>
      <c r="H11" s="145"/>
      <c r="I11" s="145"/>
      <c r="J11" s="148"/>
    </row>
    <row r="12" spans="1:14" ht="12.75">
      <c r="A12" s="143"/>
      <c r="B12" s="145"/>
      <c r="C12" s="145" t="s">
        <v>252</v>
      </c>
      <c r="D12" s="145"/>
      <c r="E12" s="145"/>
      <c r="F12" s="145"/>
      <c r="G12" s="145" t="str">
        <f>TEXT(N12,"$0.00")&amp;" (A)"</f>
        <v>$31.99 (A)</v>
      </c>
      <c r="H12" s="145"/>
      <c r="I12" s="145"/>
      <c r="J12" s="148"/>
      <c r="M12" s="162">
        <v>30</v>
      </c>
      <c r="N12" s="142">
        <f>+M12*(1+M6)</f>
        <v>31.989</v>
      </c>
    </row>
    <row r="13" spans="1:10" ht="12.75">
      <c r="A13" s="143"/>
      <c r="B13" s="153"/>
      <c r="C13" s="146"/>
      <c r="D13" s="145"/>
      <c r="E13" s="153"/>
      <c r="F13" s="146"/>
      <c r="G13" s="145"/>
      <c r="H13" s="153"/>
      <c r="I13" s="146"/>
      <c r="J13" s="148"/>
    </row>
    <row r="14" spans="1:10" ht="12.75">
      <c r="A14" s="143"/>
      <c r="B14" s="153"/>
      <c r="C14" s="146"/>
      <c r="D14" s="145"/>
      <c r="E14" s="153"/>
      <c r="F14" s="146"/>
      <c r="G14" s="145"/>
      <c r="H14" s="153"/>
      <c r="I14" s="146"/>
      <c r="J14" s="148"/>
    </row>
    <row r="15" spans="1:10" ht="12.75">
      <c r="A15" s="143"/>
      <c r="B15" s="145"/>
      <c r="C15" s="145"/>
      <c r="D15" s="145"/>
      <c r="E15" s="145"/>
      <c r="F15" s="145"/>
      <c r="G15" s="145"/>
      <c r="H15" s="145"/>
      <c r="I15" s="145"/>
      <c r="J15" s="148"/>
    </row>
    <row r="16" spans="1:10" ht="12.75">
      <c r="A16" s="143"/>
      <c r="B16" s="145"/>
      <c r="C16" s="145"/>
      <c r="D16" s="145"/>
      <c r="E16" s="145"/>
      <c r="F16" s="145"/>
      <c r="G16" s="145"/>
      <c r="H16" s="145"/>
      <c r="I16" s="145"/>
      <c r="J16" s="148"/>
    </row>
    <row r="17" spans="1:10" ht="12.75">
      <c r="A17" s="143"/>
      <c r="B17" s="145"/>
      <c r="C17" s="145"/>
      <c r="D17" s="145"/>
      <c r="E17" s="145"/>
      <c r="F17" s="145"/>
      <c r="G17" s="145"/>
      <c r="H17" s="145"/>
      <c r="I17" s="145"/>
      <c r="J17" s="148"/>
    </row>
    <row r="18" spans="1:10" ht="12.75">
      <c r="A18" s="154"/>
      <c r="B18" s="155"/>
      <c r="C18" s="155"/>
      <c r="D18" s="155"/>
      <c r="E18" s="155"/>
      <c r="F18" s="155"/>
      <c r="G18" s="155"/>
      <c r="H18" s="155"/>
      <c r="I18" s="155"/>
      <c r="J18" s="156"/>
    </row>
    <row r="19" spans="1:10" ht="12.75">
      <c r="A19" s="143"/>
      <c r="B19" s="145"/>
      <c r="C19" s="145"/>
      <c r="D19" s="145"/>
      <c r="E19" s="145"/>
      <c r="F19" s="145"/>
      <c r="G19" s="145"/>
      <c r="H19" s="145"/>
      <c r="I19" s="145"/>
      <c r="J19" s="148"/>
    </row>
    <row r="20" spans="1:10" ht="12.75">
      <c r="A20" s="143"/>
      <c r="B20" s="145"/>
      <c r="C20" s="145"/>
      <c r="D20" s="145"/>
      <c r="E20" s="145"/>
      <c r="F20" s="145"/>
      <c r="G20" s="145"/>
      <c r="H20" s="145"/>
      <c r="I20" s="145"/>
      <c r="J20" s="148"/>
    </row>
    <row r="21" spans="1:10" ht="12.75">
      <c r="A21" s="143"/>
      <c r="B21" s="145"/>
      <c r="C21" s="145"/>
      <c r="D21" s="145"/>
      <c r="E21" s="145"/>
      <c r="F21" s="145"/>
      <c r="G21" s="145"/>
      <c r="H21" s="145"/>
      <c r="I21" s="145"/>
      <c r="J21" s="148"/>
    </row>
    <row r="22" spans="1:10" ht="12.75">
      <c r="A22" s="143"/>
      <c r="B22" s="145"/>
      <c r="C22" s="145"/>
      <c r="D22" s="145"/>
      <c r="E22" s="145"/>
      <c r="F22" s="145"/>
      <c r="G22" s="145"/>
      <c r="H22" s="145"/>
      <c r="I22" s="145"/>
      <c r="J22" s="148"/>
    </row>
    <row r="23" spans="1:10" ht="12.75">
      <c r="A23" s="143"/>
      <c r="B23" s="145"/>
      <c r="C23" s="145"/>
      <c r="D23" s="145"/>
      <c r="E23" s="145"/>
      <c r="F23" s="145"/>
      <c r="G23" s="145"/>
      <c r="H23" s="145"/>
      <c r="I23" s="145"/>
      <c r="J23" s="148"/>
    </row>
    <row r="24" spans="1:10" ht="12.75">
      <c r="A24" s="143"/>
      <c r="B24" s="145"/>
      <c r="C24" s="145"/>
      <c r="D24" s="145"/>
      <c r="E24" s="145"/>
      <c r="F24" s="145"/>
      <c r="G24" s="145"/>
      <c r="H24" s="145"/>
      <c r="I24" s="145"/>
      <c r="J24" s="148"/>
    </row>
    <row r="25" spans="1:10" ht="12.75">
      <c r="A25" s="143"/>
      <c r="B25" s="145"/>
      <c r="C25" s="145"/>
      <c r="D25" s="145"/>
      <c r="E25" s="145"/>
      <c r="F25" s="145"/>
      <c r="G25" s="145"/>
      <c r="H25" s="145"/>
      <c r="I25" s="145"/>
      <c r="J25" s="148"/>
    </row>
    <row r="26" spans="1:10" ht="12.75">
      <c r="A26" s="143"/>
      <c r="B26" s="145"/>
      <c r="C26" s="145"/>
      <c r="D26" s="145"/>
      <c r="E26" s="145"/>
      <c r="F26" s="145"/>
      <c r="G26" s="145"/>
      <c r="H26" s="145"/>
      <c r="I26" s="145"/>
      <c r="J26" s="148"/>
    </row>
    <row r="27" spans="1:10" ht="12.75">
      <c r="A27" s="143"/>
      <c r="B27" s="145"/>
      <c r="C27" s="145"/>
      <c r="D27" s="145"/>
      <c r="E27" s="145"/>
      <c r="F27" s="145"/>
      <c r="G27" s="145"/>
      <c r="H27" s="145"/>
      <c r="I27" s="145"/>
      <c r="J27" s="148"/>
    </row>
    <row r="28" spans="1:10" ht="12.75">
      <c r="A28" s="143"/>
      <c r="B28" s="145"/>
      <c r="C28" s="145"/>
      <c r="D28" s="145"/>
      <c r="E28" s="145"/>
      <c r="F28" s="145"/>
      <c r="G28" s="145"/>
      <c r="H28" s="145"/>
      <c r="I28" s="145"/>
      <c r="J28" s="148"/>
    </row>
    <row r="29" spans="1:10" ht="12.75">
      <c r="A29" s="157"/>
      <c r="B29" s="158"/>
      <c r="C29" s="158"/>
      <c r="D29" s="158"/>
      <c r="E29" s="158"/>
      <c r="F29" s="158"/>
      <c r="G29" s="158"/>
      <c r="H29" s="158"/>
      <c r="I29" s="158"/>
      <c r="J29" s="159"/>
    </row>
    <row r="30" spans="1:10" ht="12.75">
      <c r="A30" s="143"/>
      <c r="B30" s="145"/>
      <c r="C30" s="145"/>
      <c r="D30" s="145"/>
      <c r="E30" s="145"/>
      <c r="F30" s="145"/>
      <c r="G30" s="145"/>
      <c r="H30" s="145"/>
      <c r="I30" s="145"/>
      <c r="J30" s="148"/>
    </row>
    <row r="31" spans="1:10" ht="12.75">
      <c r="A31" s="143"/>
      <c r="B31" s="151"/>
      <c r="C31" s="145"/>
      <c r="D31" s="145"/>
      <c r="E31" s="145"/>
      <c r="F31" s="145"/>
      <c r="G31" s="145"/>
      <c r="H31" s="145"/>
      <c r="I31" s="145"/>
      <c r="J31" s="148"/>
    </row>
    <row r="32" spans="1:10" ht="12.75">
      <c r="A32" s="143"/>
      <c r="B32" s="145"/>
      <c r="C32" s="145"/>
      <c r="D32" s="145"/>
      <c r="E32" s="145"/>
      <c r="F32" s="145"/>
      <c r="G32" s="145"/>
      <c r="H32" s="145"/>
      <c r="I32" s="145"/>
      <c r="J32" s="148"/>
    </row>
    <row r="33" spans="1:10" ht="12.75">
      <c r="A33" s="143"/>
      <c r="B33" s="152"/>
      <c r="C33" s="145"/>
      <c r="D33" s="145"/>
      <c r="E33" s="145"/>
      <c r="F33" s="145"/>
      <c r="G33" s="145"/>
      <c r="H33" s="145"/>
      <c r="I33" s="145"/>
      <c r="J33" s="148"/>
    </row>
    <row r="34" spans="1:10" ht="12.75">
      <c r="A34" s="143"/>
      <c r="B34" s="145"/>
      <c r="C34" s="145"/>
      <c r="D34" s="145"/>
      <c r="E34" s="145"/>
      <c r="F34" s="145"/>
      <c r="G34" s="145"/>
      <c r="H34" s="145"/>
      <c r="I34" s="145"/>
      <c r="J34" s="148"/>
    </row>
    <row r="35" spans="1:10" ht="12.75">
      <c r="A35" s="143"/>
      <c r="B35" s="145"/>
      <c r="C35" s="145"/>
      <c r="D35" s="145"/>
      <c r="E35" s="145"/>
      <c r="F35" s="145"/>
      <c r="G35" s="145"/>
      <c r="H35" s="145"/>
      <c r="I35" s="145"/>
      <c r="J35" s="148"/>
    </row>
    <row r="36" spans="1:10" ht="12.75">
      <c r="A36" s="143"/>
      <c r="B36" s="145"/>
      <c r="C36" s="145"/>
      <c r="D36" s="145"/>
      <c r="E36" s="145"/>
      <c r="F36" s="145"/>
      <c r="G36" s="145"/>
      <c r="H36" s="145"/>
      <c r="I36" s="145"/>
      <c r="J36" s="148"/>
    </row>
    <row r="37" spans="1:10" ht="12.75">
      <c r="A37" s="143"/>
      <c r="B37" s="145"/>
      <c r="C37" s="145"/>
      <c r="D37" s="145"/>
      <c r="E37" s="145"/>
      <c r="F37" s="145"/>
      <c r="G37" s="145"/>
      <c r="H37" s="145"/>
      <c r="I37" s="145"/>
      <c r="J37" s="148"/>
    </row>
    <row r="38" spans="1:10" ht="12.75">
      <c r="A38" s="143"/>
      <c r="B38" s="145"/>
      <c r="C38" s="145"/>
      <c r="D38" s="145"/>
      <c r="E38" s="145"/>
      <c r="F38" s="145"/>
      <c r="G38" s="145"/>
      <c r="H38" s="145"/>
      <c r="I38" s="145"/>
      <c r="J38" s="148"/>
    </row>
    <row r="39" spans="1:10" ht="12.75">
      <c r="A39" s="143"/>
      <c r="B39" s="145"/>
      <c r="C39" s="145"/>
      <c r="D39" s="145"/>
      <c r="E39" s="145"/>
      <c r="F39" s="145"/>
      <c r="G39" s="145"/>
      <c r="H39" s="145"/>
      <c r="I39" s="145"/>
      <c r="J39" s="148"/>
    </row>
    <row r="40" spans="1:10" ht="12.75">
      <c r="A40" s="143"/>
      <c r="B40" s="145"/>
      <c r="C40" s="145"/>
      <c r="D40" s="145"/>
      <c r="E40" s="145"/>
      <c r="F40" s="145"/>
      <c r="G40" s="145"/>
      <c r="H40" s="145"/>
      <c r="I40" s="145"/>
      <c r="J40" s="148"/>
    </row>
    <row r="41" spans="1:10" ht="12.75">
      <c r="A41" s="143"/>
      <c r="B41" s="145"/>
      <c r="C41" s="145"/>
      <c r="D41" s="145"/>
      <c r="E41" s="145"/>
      <c r="F41" s="145"/>
      <c r="G41" s="145"/>
      <c r="H41" s="145"/>
      <c r="I41" s="145"/>
      <c r="J41" s="148"/>
    </row>
    <row r="42" spans="1:10" ht="12.75">
      <c r="A42" s="143"/>
      <c r="B42" s="145"/>
      <c r="C42" s="145"/>
      <c r="D42" s="145"/>
      <c r="E42" s="145"/>
      <c r="F42" s="145"/>
      <c r="G42" s="145"/>
      <c r="H42" s="145"/>
      <c r="I42" s="145"/>
      <c r="J42" s="148"/>
    </row>
    <row r="43" spans="1:10" ht="12.75">
      <c r="A43" s="143"/>
      <c r="B43" s="145"/>
      <c r="C43" s="145"/>
      <c r="D43" s="155"/>
      <c r="E43" s="155"/>
      <c r="F43" s="155"/>
      <c r="G43" s="155"/>
      <c r="H43" s="145"/>
      <c r="I43" s="145"/>
      <c r="J43" s="148"/>
    </row>
    <row r="44" spans="1:10" ht="12.75">
      <c r="A44" s="143"/>
      <c r="B44" s="145"/>
      <c r="C44" s="145"/>
      <c r="D44" s="145"/>
      <c r="E44" s="145"/>
      <c r="F44" s="145"/>
      <c r="G44" s="145"/>
      <c r="H44" s="145"/>
      <c r="I44" s="145"/>
      <c r="J44" s="148"/>
    </row>
    <row r="45" spans="1:10" ht="12.75">
      <c r="A45" s="143"/>
      <c r="B45" s="145"/>
      <c r="C45" s="145"/>
      <c r="D45" s="145"/>
      <c r="E45" s="145"/>
      <c r="F45" s="145"/>
      <c r="G45" s="145"/>
      <c r="H45" s="145"/>
      <c r="I45" s="145"/>
      <c r="J45" s="148"/>
    </row>
    <row r="46" spans="1:10" ht="12.75">
      <c r="A46" s="143"/>
      <c r="B46" s="145"/>
      <c r="C46" s="145"/>
      <c r="D46" s="145"/>
      <c r="E46" s="145"/>
      <c r="F46" s="145"/>
      <c r="G46" s="145"/>
      <c r="H46" s="145"/>
      <c r="I46" s="145"/>
      <c r="J46" s="148"/>
    </row>
    <row r="47" spans="1:10" ht="12.75">
      <c r="A47" s="143"/>
      <c r="B47" s="145"/>
      <c r="C47" s="145"/>
      <c r="D47" s="145"/>
      <c r="E47" s="145"/>
      <c r="F47" s="145"/>
      <c r="G47" s="145"/>
      <c r="H47" s="145"/>
      <c r="I47" s="145"/>
      <c r="J47" s="148"/>
    </row>
    <row r="48" spans="1:10" ht="12.75">
      <c r="A48" s="143"/>
      <c r="B48" s="145"/>
      <c r="C48" s="145"/>
      <c r="D48" s="145"/>
      <c r="E48" s="145"/>
      <c r="F48" s="145"/>
      <c r="G48" s="145"/>
      <c r="H48" s="145"/>
      <c r="I48" s="145"/>
      <c r="J48" s="148"/>
    </row>
    <row r="49" spans="1:10" ht="12.75">
      <c r="A49" s="143"/>
      <c r="B49" s="145"/>
      <c r="C49" s="145"/>
      <c r="D49" s="145"/>
      <c r="E49" s="145"/>
      <c r="F49" s="145"/>
      <c r="G49" s="145"/>
      <c r="H49" s="145"/>
      <c r="I49" s="145"/>
      <c r="J49" s="148"/>
    </row>
    <row r="50" spans="1:10" ht="12.75">
      <c r="A50" s="143"/>
      <c r="B50" s="145"/>
      <c r="C50" s="145"/>
      <c r="D50" s="145"/>
      <c r="E50" s="145"/>
      <c r="F50" s="145"/>
      <c r="G50" s="145"/>
      <c r="H50" s="145"/>
      <c r="I50" s="145"/>
      <c r="J50" s="148"/>
    </row>
    <row r="51" spans="1:10" ht="12.75">
      <c r="A51" s="149"/>
      <c r="B51" s="144"/>
      <c r="C51" s="144"/>
      <c r="D51" s="144"/>
      <c r="E51" s="144"/>
      <c r="F51" s="144"/>
      <c r="G51" s="144"/>
      <c r="H51" s="144"/>
      <c r="I51" s="144"/>
      <c r="J51" s="147"/>
    </row>
    <row r="52" spans="1:10" ht="12.75">
      <c r="A52" s="143" t="s">
        <v>8</v>
      </c>
      <c r="B52" s="145" t="s">
        <v>224</v>
      </c>
      <c r="C52" s="145"/>
      <c r="D52" s="145"/>
      <c r="E52" s="145"/>
      <c r="F52" s="145"/>
      <c r="G52" s="145"/>
      <c r="H52" s="145"/>
      <c r="I52" s="145"/>
      <c r="J52" s="148"/>
    </row>
    <row r="53" spans="1:10" ht="12.75">
      <c r="A53" s="143"/>
      <c r="B53" s="145"/>
      <c r="C53" s="145"/>
      <c r="D53" s="145"/>
      <c r="E53" s="145"/>
      <c r="F53" s="145"/>
      <c r="G53" s="145"/>
      <c r="H53" s="145"/>
      <c r="I53" s="145"/>
      <c r="J53" s="148"/>
    </row>
    <row r="54" spans="1:10" ht="12.75">
      <c r="A54" s="149" t="s">
        <v>25</v>
      </c>
      <c r="B54" s="163">
        <v>43601</v>
      </c>
      <c r="C54" s="144"/>
      <c r="D54" s="144"/>
      <c r="E54" s="144"/>
      <c r="F54" s="144"/>
      <c r="G54" s="144"/>
      <c r="H54" s="144" t="s">
        <v>26</v>
      </c>
      <c r="I54" s="163">
        <v>43647</v>
      </c>
      <c r="J54" s="147"/>
    </row>
    <row r="55" spans="1:10" ht="12.75">
      <c r="A55" s="312" t="s">
        <v>1</v>
      </c>
      <c r="B55" s="313"/>
      <c r="C55" s="313"/>
      <c r="D55" s="313"/>
      <c r="E55" s="313"/>
      <c r="F55" s="313"/>
      <c r="G55" s="313"/>
      <c r="H55" s="313"/>
      <c r="I55" s="313"/>
      <c r="J55" s="314"/>
    </row>
    <row r="56" spans="1:10" ht="12.75">
      <c r="A56" s="143"/>
      <c r="B56" s="145"/>
      <c r="C56" s="145"/>
      <c r="D56" s="145"/>
      <c r="E56" s="145"/>
      <c r="F56" s="145"/>
      <c r="G56" s="145"/>
      <c r="H56" s="145"/>
      <c r="I56" s="145"/>
      <c r="J56" s="148"/>
    </row>
    <row r="57" spans="1:10" ht="12.75">
      <c r="A57" s="143" t="s">
        <v>7</v>
      </c>
      <c r="B57" s="145"/>
      <c r="C57" s="145"/>
      <c r="D57" s="145"/>
      <c r="E57" s="145"/>
      <c r="F57" s="145"/>
      <c r="G57" s="145"/>
      <c r="H57" s="145"/>
      <c r="I57" s="145"/>
      <c r="J57" s="148"/>
    </row>
    <row r="58" spans="1:10" ht="12.75">
      <c r="A58" s="149"/>
      <c r="B58" s="144"/>
      <c r="C58" s="144"/>
      <c r="D58" s="144"/>
      <c r="E58" s="144"/>
      <c r="F58" s="144"/>
      <c r="G58" s="144"/>
      <c r="H58" s="144"/>
      <c r="I58" s="144"/>
      <c r="J58" s="147"/>
    </row>
  </sheetData>
  <sheetProtection/>
  <mergeCells count="3">
    <mergeCell ref="H2:I2"/>
    <mergeCell ref="A7:J7"/>
    <mergeCell ref="A55:J55"/>
  </mergeCells>
  <printOptions horizontalCentered="1" verticalCentered="1"/>
  <pageMargins left="0.5" right="0.5" top="0.5" bottom="0.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58"/>
  <sheetViews>
    <sheetView zoomScalePageLayoutView="0" workbookViewId="0" topLeftCell="A1">
      <selection activeCell="L6" sqref="L6:M6"/>
    </sheetView>
  </sheetViews>
  <sheetFormatPr defaultColWidth="9.140625" defaultRowHeight="12.75"/>
  <cols>
    <col min="1" max="1" width="9.8515625" style="142" customWidth="1"/>
    <col min="2" max="16384" width="9.140625" style="142" customWidth="1"/>
  </cols>
  <sheetData>
    <row r="1" spans="1:10" ht="12.75">
      <c r="A1" s="139"/>
      <c r="B1" s="140"/>
      <c r="C1" s="140"/>
      <c r="D1" s="140"/>
      <c r="E1" s="140"/>
      <c r="F1" s="140"/>
      <c r="G1" s="140"/>
      <c r="H1" s="140"/>
      <c r="I1" s="140"/>
      <c r="J1" s="141"/>
    </row>
    <row r="2" spans="1:10" ht="12.75">
      <c r="A2" s="143" t="s">
        <v>4</v>
      </c>
      <c r="B2" s="144">
        <v>8</v>
      </c>
      <c r="C2" s="145"/>
      <c r="D2" s="145"/>
      <c r="E2" s="145"/>
      <c r="F2" s="145"/>
      <c r="G2" s="160" t="s">
        <v>249</v>
      </c>
      <c r="H2" s="308" t="s">
        <v>247</v>
      </c>
      <c r="I2" s="308"/>
      <c r="J2" s="173">
        <v>16</v>
      </c>
    </row>
    <row r="3" spans="1:10" ht="12.75">
      <c r="A3" s="143"/>
      <c r="B3" s="145"/>
      <c r="C3" s="145"/>
      <c r="D3" s="145"/>
      <c r="E3" s="145"/>
      <c r="F3" s="145"/>
      <c r="G3" s="145"/>
      <c r="H3" s="145"/>
      <c r="I3" s="145"/>
      <c r="J3" s="148"/>
    </row>
    <row r="4" spans="1:10" ht="12.75">
      <c r="A4" s="143" t="s">
        <v>5</v>
      </c>
      <c r="B4" s="145"/>
      <c r="C4" s="145"/>
      <c r="D4" s="145" t="str">
        <f>+'Item 52'!D4</f>
        <v>Rabanco LTD (C)</v>
      </c>
      <c r="E4" s="145"/>
      <c r="F4" s="145"/>
      <c r="G4" s="145"/>
      <c r="H4" s="145"/>
      <c r="I4" s="145"/>
      <c r="J4" s="148"/>
    </row>
    <row r="5" spans="1:10" ht="12.75">
      <c r="A5" s="149" t="s">
        <v>6</v>
      </c>
      <c r="B5" s="144"/>
      <c r="C5" s="144"/>
      <c r="D5" s="144" t="str">
        <f>+'Item 52'!D5</f>
        <v>Tri-County Disposal. Rabanco Recycling, Republic Services (C)</v>
      </c>
      <c r="E5" s="144"/>
      <c r="F5" s="144"/>
      <c r="G5" s="144"/>
      <c r="H5" s="144"/>
      <c r="I5" s="144"/>
      <c r="J5" s="147"/>
    </row>
    <row r="6" spans="1:13" ht="12.75">
      <c r="A6" s="143"/>
      <c r="B6" s="145"/>
      <c r="C6" s="145"/>
      <c r="D6" s="145"/>
      <c r="E6" s="145"/>
      <c r="F6" s="145"/>
      <c r="G6" s="145"/>
      <c r="H6" s="145"/>
      <c r="I6" s="145"/>
      <c r="J6" s="148"/>
      <c r="L6" s="142" t="s">
        <v>253</v>
      </c>
      <c r="M6" s="174">
        <f>+'Item 52'!M6</f>
        <v>0.0663</v>
      </c>
    </row>
    <row r="7" spans="1:10" ht="12.75">
      <c r="A7" s="309" t="s">
        <v>254</v>
      </c>
      <c r="B7" s="310"/>
      <c r="C7" s="310"/>
      <c r="D7" s="310"/>
      <c r="E7" s="310"/>
      <c r="F7" s="310"/>
      <c r="G7" s="310"/>
      <c r="H7" s="310"/>
      <c r="I7" s="310"/>
      <c r="J7" s="311"/>
    </row>
    <row r="8" spans="1:10" ht="12.75">
      <c r="A8" s="143"/>
      <c r="B8" s="145"/>
      <c r="C8" s="145"/>
      <c r="D8" s="145"/>
      <c r="E8" s="145"/>
      <c r="F8" s="145"/>
      <c r="G8" s="145"/>
      <c r="H8" s="145"/>
      <c r="I8" s="145"/>
      <c r="J8" s="148"/>
    </row>
    <row r="9" spans="1:10" ht="12.75">
      <c r="A9" s="164" t="s">
        <v>255</v>
      </c>
      <c r="B9" s="145"/>
      <c r="C9" s="145"/>
      <c r="D9" s="145"/>
      <c r="E9" s="145"/>
      <c r="F9" s="145"/>
      <c r="G9" s="145"/>
      <c r="H9" s="145"/>
      <c r="I9" s="145"/>
      <c r="J9" s="148"/>
    </row>
    <row r="10" spans="1:10" ht="12.75">
      <c r="A10" s="143" t="s">
        <v>256</v>
      </c>
      <c r="B10" s="145"/>
      <c r="C10" s="145"/>
      <c r="D10" s="145"/>
      <c r="E10" s="145"/>
      <c r="F10" s="145"/>
      <c r="G10" s="145"/>
      <c r="H10" s="145"/>
      <c r="I10" s="145"/>
      <c r="J10" s="148"/>
    </row>
    <row r="11" spans="1:10" ht="12.75">
      <c r="A11" s="143"/>
      <c r="B11" s="152"/>
      <c r="C11" s="145"/>
      <c r="D11" s="145"/>
      <c r="E11" s="145"/>
      <c r="F11" s="145"/>
      <c r="G11" s="145"/>
      <c r="H11" s="145"/>
      <c r="I11" s="145"/>
      <c r="J11" s="148"/>
    </row>
    <row r="12" spans="1:10" ht="12.75">
      <c r="A12" s="143"/>
      <c r="B12" s="145" t="s">
        <v>257</v>
      </c>
      <c r="C12" s="145"/>
      <c r="D12" s="145"/>
      <c r="E12" s="145"/>
      <c r="F12" s="145"/>
      <c r="G12" s="145"/>
      <c r="H12" s="145"/>
      <c r="I12" s="145"/>
      <c r="J12" s="148"/>
    </row>
    <row r="13" spans="1:10" ht="12.75">
      <c r="A13" s="143"/>
      <c r="B13" s="165" t="s">
        <v>258</v>
      </c>
      <c r="C13" s="146"/>
      <c r="D13" s="145"/>
      <c r="E13" s="153"/>
      <c r="F13" s="146"/>
      <c r="G13" s="145"/>
      <c r="H13" s="153"/>
      <c r="I13" s="146"/>
      <c r="J13" s="148"/>
    </row>
    <row r="14" spans="1:10" ht="12.75">
      <c r="A14" s="143"/>
      <c r="B14" s="166" t="s">
        <v>259</v>
      </c>
      <c r="C14" s="146"/>
      <c r="D14" s="145"/>
      <c r="E14" s="153"/>
      <c r="F14" s="146"/>
      <c r="G14" s="145"/>
      <c r="H14" s="153"/>
      <c r="I14" s="146"/>
      <c r="J14" s="148"/>
    </row>
    <row r="15" spans="1:10" ht="12.75">
      <c r="A15" s="143"/>
      <c r="B15" s="145"/>
      <c r="C15" s="145"/>
      <c r="D15" s="145"/>
      <c r="E15" s="145"/>
      <c r="F15" s="145"/>
      <c r="G15" s="145"/>
      <c r="H15" s="145"/>
      <c r="I15" s="145"/>
      <c r="J15" s="148"/>
    </row>
    <row r="16" spans="1:13" ht="12.75">
      <c r="A16" s="143"/>
      <c r="B16" s="145"/>
      <c r="C16" s="145"/>
      <c r="D16" s="145" t="str">
        <f>TEXT(M16,"$0.00")&amp;" (A)"&amp;" per unit per pickup"</f>
        <v>$4.27 (A) per unit per pickup</v>
      </c>
      <c r="E16" s="145"/>
      <c r="F16" s="145"/>
      <c r="G16" s="145"/>
      <c r="H16" s="145"/>
      <c r="I16" s="145"/>
      <c r="J16" s="148"/>
      <c r="L16" s="142">
        <v>4</v>
      </c>
      <c r="M16" s="142">
        <f>+L16*(M6+1)</f>
        <v>4.2652</v>
      </c>
    </row>
    <row r="17" spans="1:10" ht="12.75">
      <c r="A17" s="143"/>
      <c r="B17" s="145"/>
      <c r="C17" s="145"/>
      <c r="D17" s="145"/>
      <c r="E17" s="145"/>
      <c r="F17" s="145"/>
      <c r="G17" s="145"/>
      <c r="H17" s="145"/>
      <c r="I17" s="145"/>
      <c r="J17" s="148"/>
    </row>
    <row r="18" spans="1:10" ht="12.75">
      <c r="A18" s="167" t="s">
        <v>260</v>
      </c>
      <c r="B18" s="168"/>
      <c r="C18" s="168"/>
      <c r="D18" s="168"/>
      <c r="E18" s="168"/>
      <c r="F18" s="168"/>
      <c r="G18" s="168"/>
      <c r="H18" s="168"/>
      <c r="I18" s="168"/>
      <c r="J18" s="169"/>
    </row>
    <row r="19" spans="1:10" ht="12.75">
      <c r="A19" s="143"/>
      <c r="B19" s="145"/>
      <c r="C19" s="145"/>
      <c r="D19" s="145"/>
      <c r="E19" s="145"/>
      <c r="F19" s="145"/>
      <c r="G19" s="145"/>
      <c r="H19" s="145"/>
      <c r="I19" s="145"/>
      <c r="J19" s="148"/>
    </row>
    <row r="20" spans="1:10" ht="12.75">
      <c r="A20" s="315" t="s">
        <v>261</v>
      </c>
      <c r="B20" s="316"/>
      <c r="C20" s="316"/>
      <c r="D20" s="316"/>
      <c r="E20" s="316"/>
      <c r="F20" s="316"/>
      <c r="G20" s="316"/>
      <c r="H20" s="316"/>
      <c r="I20" s="316"/>
      <c r="J20" s="317"/>
    </row>
    <row r="21" spans="1:10" ht="12.75">
      <c r="A21" s="143"/>
      <c r="B21" s="145"/>
      <c r="C21" s="145"/>
      <c r="D21" s="145"/>
      <c r="E21" s="145"/>
      <c r="F21" s="145"/>
      <c r="G21" s="145"/>
      <c r="H21" s="145"/>
      <c r="I21" s="145"/>
      <c r="J21" s="148"/>
    </row>
    <row r="22" spans="1:10" ht="12.75">
      <c r="A22" s="170" t="s">
        <v>262</v>
      </c>
      <c r="B22" s="145"/>
      <c r="C22" s="145"/>
      <c r="D22" s="145"/>
      <c r="E22" s="145"/>
      <c r="F22" s="145"/>
      <c r="G22" s="145"/>
      <c r="H22" s="145"/>
      <c r="I22" s="145"/>
      <c r="J22" s="148"/>
    </row>
    <row r="23" spans="1:10" ht="12.75">
      <c r="A23" s="170" t="s">
        <v>263</v>
      </c>
      <c r="B23" s="145"/>
      <c r="C23" s="145"/>
      <c r="D23" s="145"/>
      <c r="E23" s="145"/>
      <c r="F23" s="145"/>
      <c r="G23" s="145"/>
      <c r="H23" s="145"/>
      <c r="I23" s="145"/>
      <c r="J23" s="148"/>
    </row>
    <row r="24" spans="1:10" ht="12.75">
      <c r="A24" s="143"/>
      <c r="B24" s="145"/>
      <c r="C24" s="145"/>
      <c r="D24" s="145"/>
      <c r="E24" s="145"/>
      <c r="F24" s="145"/>
      <c r="G24" s="145"/>
      <c r="H24" s="145"/>
      <c r="I24" s="145"/>
      <c r="J24" s="148"/>
    </row>
    <row r="25" spans="1:10" ht="12.75">
      <c r="A25" s="143"/>
      <c r="B25" s="145"/>
      <c r="C25" s="145" t="s">
        <v>270</v>
      </c>
      <c r="D25" s="145"/>
      <c r="E25" s="145"/>
      <c r="F25" s="145"/>
      <c r="G25" s="145" t="s">
        <v>271</v>
      </c>
      <c r="H25" s="145"/>
      <c r="I25" s="145"/>
      <c r="J25" s="148"/>
    </row>
    <row r="26" spans="1:10" ht="12.75">
      <c r="A26" s="143"/>
      <c r="B26" s="145"/>
      <c r="C26" s="145" t="s">
        <v>278</v>
      </c>
      <c r="D26" s="145"/>
      <c r="E26" s="145"/>
      <c r="F26" s="145"/>
      <c r="G26" s="145" t="s">
        <v>277</v>
      </c>
      <c r="H26" s="145"/>
      <c r="I26" s="145"/>
      <c r="J26" s="148"/>
    </row>
    <row r="27" spans="1:10" ht="12.75">
      <c r="A27" s="143"/>
      <c r="B27" s="145"/>
      <c r="C27" s="145" t="s">
        <v>272</v>
      </c>
      <c r="D27" s="145"/>
      <c r="E27" s="145"/>
      <c r="F27" s="145"/>
      <c r="G27" s="145" t="s">
        <v>273</v>
      </c>
      <c r="H27" s="145"/>
      <c r="I27" s="145"/>
      <c r="J27" s="148"/>
    </row>
    <row r="28" spans="1:10" ht="12.75">
      <c r="A28" s="143"/>
      <c r="B28" s="145"/>
      <c r="C28" s="145" t="s">
        <v>274</v>
      </c>
      <c r="D28" s="145"/>
      <c r="E28" s="145"/>
      <c r="F28" s="145"/>
      <c r="G28" s="145" t="s">
        <v>275</v>
      </c>
      <c r="H28" s="145"/>
      <c r="I28" s="145"/>
      <c r="J28" s="148"/>
    </row>
    <row r="29" spans="1:10" ht="12.75">
      <c r="A29" s="143"/>
      <c r="B29" s="145"/>
      <c r="C29" s="145" t="s">
        <v>276</v>
      </c>
      <c r="D29" s="145"/>
      <c r="E29" s="145"/>
      <c r="F29" s="145"/>
      <c r="G29" s="145"/>
      <c r="H29" s="145"/>
      <c r="I29" s="145"/>
      <c r="J29" s="148"/>
    </row>
    <row r="30" spans="1:10" ht="12.75">
      <c r="A30" s="143"/>
      <c r="B30" s="145"/>
      <c r="C30" s="145"/>
      <c r="D30" s="145"/>
      <c r="E30" s="145"/>
      <c r="F30" s="145"/>
      <c r="G30" s="145"/>
      <c r="H30" s="145"/>
      <c r="I30" s="145"/>
      <c r="J30" s="148"/>
    </row>
    <row r="31" spans="1:10" ht="12.75">
      <c r="A31" s="171" t="s">
        <v>264</v>
      </c>
      <c r="B31" s="155"/>
      <c r="C31" s="155"/>
      <c r="D31" s="155"/>
      <c r="E31" s="155"/>
      <c r="F31" s="155"/>
      <c r="G31" s="155"/>
      <c r="H31" s="155"/>
      <c r="I31" s="155"/>
      <c r="J31" s="156"/>
    </row>
    <row r="32" spans="1:10" ht="12.75">
      <c r="A32" s="170" t="s">
        <v>265</v>
      </c>
      <c r="B32" s="145"/>
      <c r="C32" s="145"/>
      <c r="D32" s="145"/>
      <c r="E32" s="145"/>
      <c r="F32" s="145"/>
      <c r="G32" s="145"/>
      <c r="H32" s="145"/>
      <c r="I32" s="145"/>
      <c r="J32" s="148"/>
    </row>
    <row r="33" spans="1:10" ht="12.75">
      <c r="A33" s="172"/>
      <c r="B33" s="145"/>
      <c r="C33" s="145"/>
      <c r="D33" s="145"/>
      <c r="E33" s="145"/>
      <c r="F33" s="145"/>
      <c r="G33" s="145"/>
      <c r="H33" s="145"/>
      <c r="I33" s="145"/>
      <c r="J33" s="148"/>
    </row>
    <row r="34" spans="1:10" ht="12.75">
      <c r="A34" s="170" t="s">
        <v>266</v>
      </c>
      <c r="B34" s="145"/>
      <c r="C34" s="145"/>
      <c r="D34" s="145"/>
      <c r="E34" s="145"/>
      <c r="F34" s="145"/>
      <c r="G34" s="145"/>
      <c r="H34" s="145"/>
      <c r="I34" s="145"/>
      <c r="J34" s="148"/>
    </row>
    <row r="35" spans="1:10" ht="12.75">
      <c r="A35" s="170" t="s">
        <v>267</v>
      </c>
      <c r="B35" s="145"/>
      <c r="C35" s="145"/>
      <c r="D35" s="145"/>
      <c r="E35" s="145"/>
      <c r="F35" s="145"/>
      <c r="G35" s="145"/>
      <c r="H35" s="145"/>
      <c r="I35" s="145"/>
      <c r="J35" s="148"/>
    </row>
    <row r="36" spans="1:10" ht="12.75">
      <c r="A36" s="170"/>
      <c r="B36" s="145"/>
      <c r="C36" s="145"/>
      <c r="D36" s="145"/>
      <c r="E36" s="145"/>
      <c r="F36" s="145"/>
      <c r="G36" s="145"/>
      <c r="H36" s="145"/>
      <c r="I36" s="145"/>
      <c r="J36" s="148"/>
    </row>
    <row r="37" spans="1:10" ht="12.75">
      <c r="A37" s="143"/>
      <c r="B37" s="145"/>
      <c r="C37" s="145"/>
      <c r="D37" s="145"/>
      <c r="E37" s="145"/>
      <c r="F37" s="145"/>
      <c r="G37" s="145"/>
      <c r="H37" s="145"/>
      <c r="I37" s="145"/>
      <c r="J37" s="148"/>
    </row>
    <row r="38" spans="1:13" ht="12.75">
      <c r="A38" s="143"/>
      <c r="B38" s="145"/>
      <c r="C38" s="145" t="s">
        <v>268</v>
      </c>
      <c r="D38" s="145"/>
      <c r="E38" s="145" t="str">
        <f>TEXT(M38,"$0.00")&amp;" (A)"</f>
        <v>$106.63 (A)</v>
      </c>
      <c r="F38" s="145"/>
      <c r="G38" s="145"/>
      <c r="H38" s="145"/>
      <c r="I38" s="145"/>
      <c r="J38" s="148"/>
      <c r="L38" s="142">
        <v>100</v>
      </c>
      <c r="M38" s="142">
        <f>+L38*($M$6+1)</f>
        <v>106.63</v>
      </c>
    </row>
    <row r="39" spans="1:13" ht="12.75">
      <c r="A39" s="143"/>
      <c r="B39" s="145"/>
      <c r="C39" s="145" t="s">
        <v>269</v>
      </c>
      <c r="D39" s="145"/>
      <c r="E39" s="145" t="str">
        <f>TEXT(M39,"$0.00")&amp;" (A)"</f>
        <v>$106.63 (A)</v>
      </c>
      <c r="F39" s="145"/>
      <c r="G39" s="145"/>
      <c r="H39" s="145"/>
      <c r="I39" s="145"/>
      <c r="J39" s="148"/>
      <c r="L39" s="142">
        <v>100</v>
      </c>
      <c r="M39" s="142">
        <f>+L39*($M$6+1)</f>
        <v>106.63</v>
      </c>
    </row>
    <row r="40" spans="1:10" ht="12.75">
      <c r="A40" s="143"/>
      <c r="B40" s="145"/>
      <c r="C40" s="145"/>
      <c r="D40" s="145"/>
      <c r="E40" s="145"/>
      <c r="F40" s="145"/>
      <c r="G40" s="145"/>
      <c r="H40" s="145"/>
      <c r="I40" s="145"/>
      <c r="J40" s="148"/>
    </row>
    <row r="41" spans="1:10" ht="12.75">
      <c r="A41" s="143"/>
      <c r="B41" s="145"/>
      <c r="C41" s="145"/>
      <c r="D41" s="145"/>
      <c r="E41" s="145"/>
      <c r="F41" s="145"/>
      <c r="G41" s="145"/>
      <c r="H41" s="145"/>
      <c r="I41" s="145"/>
      <c r="J41" s="148"/>
    </row>
    <row r="42" spans="1:10" ht="12.75">
      <c r="A42" s="143"/>
      <c r="B42" s="145"/>
      <c r="C42" s="145"/>
      <c r="D42" s="145"/>
      <c r="E42" s="145"/>
      <c r="F42" s="145"/>
      <c r="G42" s="145"/>
      <c r="H42" s="145"/>
      <c r="I42" s="145"/>
      <c r="J42" s="148"/>
    </row>
    <row r="43" spans="1:10" ht="12.75">
      <c r="A43" s="143"/>
      <c r="B43" s="145"/>
      <c r="C43" s="145"/>
      <c r="D43" s="155"/>
      <c r="E43" s="155"/>
      <c r="F43" s="155"/>
      <c r="G43" s="155"/>
      <c r="H43" s="145"/>
      <c r="I43" s="145"/>
      <c r="J43" s="148"/>
    </row>
    <row r="44" spans="1:10" ht="12.75">
      <c r="A44" s="143"/>
      <c r="B44" s="145"/>
      <c r="C44" s="145"/>
      <c r="D44" s="145"/>
      <c r="E44" s="145"/>
      <c r="F44" s="145"/>
      <c r="G44" s="145"/>
      <c r="H44" s="145"/>
      <c r="I44" s="145"/>
      <c r="J44" s="148"/>
    </row>
    <row r="45" spans="1:10" ht="12.75">
      <c r="A45" s="143"/>
      <c r="B45" s="145"/>
      <c r="C45" s="145"/>
      <c r="D45" s="145"/>
      <c r="E45" s="145"/>
      <c r="F45" s="145"/>
      <c r="G45" s="145"/>
      <c r="H45" s="145"/>
      <c r="I45" s="145"/>
      <c r="J45" s="148"/>
    </row>
    <row r="46" spans="1:10" ht="12.75">
      <c r="A46" s="143"/>
      <c r="B46" s="145"/>
      <c r="C46" s="145"/>
      <c r="D46" s="145"/>
      <c r="E46" s="145"/>
      <c r="F46" s="145"/>
      <c r="G46" s="145"/>
      <c r="H46" s="145"/>
      <c r="I46" s="145"/>
      <c r="J46" s="148"/>
    </row>
    <row r="47" spans="1:10" ht="12.75">
      <c r="A47" s="143"/>
      <c r="B47" s="145"/>
      <c r="C47" s="145"/>
      <c r="D47" s="145"/>
      <c r="E47" s="145"/>
      <c r="F47" s="145"/>
      <c r="G47" s="145"/>
      <c r="H47" s="145"/>
      <c r="I47" s="145"/>
      <c r="J47" s="148"/>
    </row>
    <row r="48" spans="1:10" ht="12.75">
      <c r="A48" s="143"/>
      <c r="B48" s="145"/>
      <c r="C48" s="145"/>
      <c r="D48" s="145"/>
      <c r="E48" s="145"/>
      <c r="F48" s="145"/>
      <c r="G48" s="145"/>
      <c r="H48" s="145"/>
      <c r="I48" s="145"/>
      <c r="J48" s="148"/>
    </row>
    <row r="49" spans="1:10" ht="12.75">
      <c r="A49" s="143"/>
      <c r="B49" s="145"/>
      <c r="C49" s="145"/>
      <c r="D49" s="145"/>
      <c r="E49" s="145"/>
      <c r="F49" s="145"/>
      <c r="G49" s="145"/>
      <c r="H49" s="145"/>
      <c r="I49" s="145"/>
      <c r="J49" s="148"/>
    </row>
    <row r="50" spans="1:10" ht="12.75">
      <c r="A50" s="143"/>
      <c r="B50" s="145"/>
      <c r="C50" s="145"/>
      <c r="D50" s="145"/>
      <c r="E50" s="145"/>
      <c r="F50" s="145"/>
      <c r="G50" s="145"/>
      <c r="H50" s="145"/>
      <c r="I50" s="145"/>
      <c r="J50" s="148"/>
    </row>
    <row r="51" spans="1:10" ht="12.75">
      <c r="A51" s="149"/>
      <c r="B51" s="144"/>
      <c r="C51" s="144"/>
      <c r="D51" s="144"/>
      <c r="E51" s="144"/>
      <c r="F51" s="144"/>
      <c r="G51" s="144"/>
      <c r="H51" s="144"/>
      <c r="I51" s="144"/>
      <c r="J51" s="147"/>
    </row>
    <row r="52" spans="1:10" ht="12.75">
      <c r="A52" s="143" t="s">
        <v>8</v>
      </c>
      <c r="B52" s="145" t="str">
        <f>+'Item 52'!B52</f>
        <v>Sarah Martinez-Russell</v>
      </c>
      <c r="C52" s="145"/>
      <c r="D52" s="145"/>
      <c r="E52" s="145"/>
      <c r="F52" s="145"/>
      <c r="G52" s="145"/>
      <c r="H52" s="145"/>
      <c r="I52" s="145"/>
      <c r="J52" s="148"/>
    </row>
    <row r="53" spans="1:10" ht="12.75">
      <c r="A53" s="143"/>
      <c r="B53" s="145"/>
      <c r="C53" s="145"/>
      <c r="D53" s="145"/>
      <c r="E53" s="145"/>
      <c r="F53" s="145"/>
      <c r="G53" s="145"/>
      <c r="H53" s="145"/>
      <c r="I53" s="145"/>
      <c r="J53" s="148"/>
    </row>
    <row r="54" spans="1:10" ht="12.75">
      <c r="A54" s="149" t="s">
        <v>25</v>
      </c>
      <c r="B54" s="163">
        <f>+'Item 52'!B54</f>
        <v>43601</v>
      </c>
      <c r="C54" s="144"/>
      <c r="D54" s="144"/>
      <c r="E54" s="144"/>
      <c r="F54" s="144"/>
      <c r="G54" s="144"/>
      <c r="H54" s="144" t="s">
        <v>26</v>
      </c>
      <c r="I54" s="144"/>
      <c r="J54" s="175">
        <f>+'Item 52'!I54</f>
        <v>43647</v>
      </c>
    </row>
    <row r="55" spans="1:10" ht="12.75">
      <c r="A55" s="312" t="s">
        <v>1</v>
      </c>
      <c r="B55" s="313"/>
      <c r="C55" s="313"/>
      <c r="D55" s="313"/>
      <c r="E55" s="313"/>
      <c r="F55" s="313"/>
      <c r="G55" s="313"/>
      <c r="H55" s="313"/>
      <c r="I55" s="313"/>
      <c r="J55" s="314"/>
    </row>
    <row r="56" spans="1:10" ht="12.75">
      <c r="A56" s="143"/>
      <c r="B56" s="145"/>
      <c r="C56" s="145"/>
      <c r="D56" s="145"/>
      <c r="E56" s="145"/>
      <c r="F56" s="145"/>
      <c r="G56" s="145"/>
      <c r="H56" s="145"/>
      <c r="I56" s="145"/>
      <c r="J56" s="148"/>
    </row>
    <row r="57" spans="1:10" ht="12.75">
      <c r="A57" s="143" t="s">
        <v>7</v>
      </c>
      <c r="B57" s="145"/>
      <c r="C57" s="145"/>
      <c r="D57" s="145"/>
      <c r="E57" s="145"/>
      <c r="F57" s="145"/>
      <c r="G57" s="145"/>
      <c r="H57" s="145"/>
      <c r="I57" s="145"/>
      <c r="J57" s="148"/>
    </row>
    <row r="58" spans="1:10" ht="12.75">
      <c r="A58" s="149"/>
      <c r="B58" s="144"/>
      <c r="C58" s="144"/>
      <c r="D58" s="144"/>
      <c r="E58" s="144"/>
      <c r="F58" s="144"/>
      <c r="G58" s="144"/>
      <c r="H58" s="144"/>
      <c r="I58" s="144"/>
      <c r="J58" s="147"/>
    </row>
  </sheetData>
  <sheetProtection/>
  <mergeCells count="4">
    <mergeCell ref="H2:I2"/>
    <mergeCell ref="A7:J7"/>
    <mergeCell ref="A20:J20"/>
    <mergeCell ref="A55:J55"/>
  </mergeCells>
  <printOptions horizontalCentered="1" verticalCentered="1"/>
  <pageMargins left="0.5" right="0.5" top="0.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M53"/>
  <sheetViews>
    <sheetView zoomScalePageLayoutView="0" workbookViewId="0" topLeftCell="A1">
      <selection activeCell="L6" sqref="L6:M6"/>
    </sheetView>
  </sheetViews>
  <sheetFormatPr defaultColWidth="9.140625" defaultRowHeight="12.75"/>
  <cols>
    <col min="1" max="1" width="10.140625" style="142" customWidth="1"/>
    <col min="2" max="16384" width="9.140625" style="142" customWidth="1"/>
  </cols>
  <sheetData>
    <row r="1" spans="1:10" ht="12.75">
      <c r="A1" s="139"/>
      <c r="B1" s="140"/>
      <c r="C1" s="140"/>
      <c r="D1" s="140"/>
      <c r="E1" s="140"/>
      <c r="F1" s="140"/>
      <c r="G1" s="140"/>
      <c r="H1" s="140"/>
      <c r="I1" s="140"/>
      <c r="J1" s="141"/>
    </row>
    <row r="2" spans="1:10" ht="12.75">
      <c r="A2" s="143" t="s">
        <v>4</v>
      </c>
      <c r="B2" s="144">
        <v>8</v>
      </c>
      <c r="C2" s="145"/>
      <c r="D2" s="145"/>
      <c r="E2" s="145"/>
      <c r="F2" s="145"/>
      <c r="G2" s="160" t="s">
        <v>249</v>
      </c>
      <c r="H2" s="308" t="s">
        <v>247</v>
      </c>
      <c r="I2" s="308"/>
      <c r="J2" s="173">
        <v>17</v>
      </c>
    </row>
    <row r="3" spans="1:10" ht="12.75">
      <c r="A3" s="143"/>
      <c r="B3" s="145"/>
      <c r="C3" s="145"/>
      <c r="D3" s="145"/>
      <c r="E3" s="145"/>
      <c r="F3" s="145"/>
      <c r="G3" s="145"/>
      <c r="H3" s="145"/>
      <c r="I3" s="145"/>
      <c r="J3" s="148"/>
    </row>
    <row r="4" spans="1:10" ht="12.75">
      <c r="A4" s="143" t="s">
        <v>5</v>
      </c>
      <c r="B4" s="145"/>
      <c r="C4" s="145"/>
      <c r="D4" s="145" t="str">
        <f>+'Item 55,60'!D4</f>
        <v>Rabanco LTD (C)</v>
      </c>
      <c r="E4" s="145"/>
      <c r="F4" s="145"/>
      <c r="G4" s="145"/>
      <c r="H4" s="145"/>
      <c r="I4" s="145"/>
      <c r="J4" s="148"/>
    </row>
    <row r="5" spans="1:10" ht="12.75">
      <c r="A5" s="149" t="s">
        <v>6</v>
      </c>
      <c r="B5" s="144"/>
      <c r="C5" s="144"/>
      <c r="D5" s="144" t="str">
        <f>+'Item 55,60'!D5</f>
        <v>Tri-County Disposal. Rabanco Recycling, Republic Services (C)</v>
      </c>
      <c r="E5" s="144"/>
      <c r="F5" s="144"/>
      <c r="G5" s="144"/>
      <c r="H5" s="144"/>
      <c r="I5" s="144"/>
      <c r="J5" s="147"/>
    </row>
    <row r="6" spans="1:13" ht="12.75">
      <c r="A6" s="143"/>
      <c r="B6" s="145"/>
      <c r="C6" s="145"/>
      <c r="D6" s="145"/>
      <c r="E6" s="145"/>
      <c r="F6" s="145"/>
      <c r="G6" s="145"/>
      <c r="H6" s="145"/>
      <c r="I6" s="145"/>
      <c r="J6" s="148"/>
      <c r="L6" s="142" t="s">
        <v>253</v>
      </c>
      <c r="M6" s="174">
        <f>+'Item 52'!M6</f>
        <v>0.0663</v>
      </c>
    </row>
    <row r="7" spans="1:10" ht="12.75">
      <c r="A7" s="315" t="s">
        <v>279</v>
      </c>
      <c r="B7" s="310"/>
      <c r="C7" s="310"/>
      <c r="D7" s="310"/>
      <c r="E7" s="310"/>
      <c r="F7" s="310"/>
      <c r="G7" s="310"/>
      <c r="H7" s="310"/>
      <c r="I7" s="310"/>
      <c r="J7" s="311"/>
    </row>
    <row r="8" spans="1:10" ht="12.75">
      <c r="A8" s="143"/>
      <c r="B8" s="145"/>
      <c r="C8" s="145"/>
      <c r="D8" s="145"/>
      <c r="E8" s="145"/>
      <c r="F8" s="145"/>
      <c r="G8" s="145"/>
      <c r="H8" s="145"/>
      <c r="I8" s="145"/>
      <c r="J8" s="148"/>
    </row>
    <row r="9" spans="1:10" ht="12.75">
      <c r="A9" s="143" t="s">
        <v>280</v>
      </c>
      <c r="B9" s="145"/>
      <c r="C9" s="145"/>
      <c r="D9" s="145"/>
      <c r="E9" s="145"/>
      <c r="F9" s="145"/>
      <c r="G9" s="145"/>
      <c r="H9" s="145"/>
      <c r="I9" s="145"/>
      <c r="J9" s="148"/>
    </row>
    <row r="10" spans="1:10" ht="12.75">
      <c r="A10" s="170" t="s">
        <v>281</v>
      </c>
      <c r="B10" s="145"/>
      <c r="C10" s="145"/>
      <c r="D10" s="145"/>
      <c r="E10" s="145"/>
      <c r="F10" s="145"/>
      <c r="G10" s="145"/>
      <c r="H10" s="145"/>
      <c r="I10" s="145"/>
      <c r="J10" s="148"/>
    </row>
    <row r="11" spans="1:10" ht="12.75">
      <c r="A11" s="143" t="s">
        <v>282</v>
      </c>
      <c r="B11" s="152"/>
      <c r="C11" s="145"/>
      <c r="D11" s="145"/>
      <c r="E11" s="145"/>
      <c r="F11" s="145"/>
      <c r="G11" s="145"/>
      <c r="H11" s="145"/>
      <c r="I11" s="145"/>
      <c r="J11" s="148"/>
    </row>
    <row r="12" spans="1:10" ht="12.75">
      <c r="A12" s="143"/>
      <c r="B12" s="145"/>
      <c r="C12" s="145"/>
      <c r="D12" s="145"/>
      <c r="E12" s="145"/>
      <c r="F12" s="145"/>
      <c r="G12" s="145"/>
      <c r="H12" s="145"/>
      <c r="I12" s="145"/>
      <c r="J12" s="148"/>
    </row>
    <row r="13" spans="1:10" ht="12.75">
      <c r="A13" s="143"/>
      <c r="B13" s="153"/>
      <c r="C13" s="146"/>
      <c r="D13" s="176" t="s">
        <v>39</v>
      </c>
      <c r="E13" s="153"/>
      <c r="F13" s="177" t="s">
        <v>283</v>
      </c>
      <c r="G13" s="145"/>
      <c r="H13" s="153"/>
      <c r="I13" s="146"/>
      <c r="J13" s="148"/>
    </row>
    <row r="14" spans="1:13" ht="18" customHeight="1">
      <c r="A14" s="143"/>
      <c r="B14" s="153"/>
      <c r="C14" s="146"/>
      <c r="D14" s="160" t="s">
        <v>284</v>
      </c>
      <c r="E14" s="153" t="s">
        <v>285</v>
      </c>
      <c r="F14" s="178" t="str">
        <f>TEXT(M14,"$0.00")&amp;" (A)"</f>
        <v>$5.33 (A)</v>
      </c>
      <c r="G14" s="145"/>
      <c r="H14" s="153"/>
      <c r="I14" s="146"/>
      <c r="J14" s="148"/>
      <c r="L14" s="142">
        <v>5</v>
      </c>
      <c r="M14" s="142">
        <f>+L14*($M$6+1)</f>
        <v>5.3315</v>
      </c>
    </row>
    <row r="15" spans="1:13" ht="18" customHeight="1">
      <c r="A15" s="143"/>
      <c r="B15" s="145"/>
      <c r="C15" s="145"/>
      <c r="D15" s="160" t="s">
        <v>286</v>
      </c>
      <c r="E15" s="153" t="s">
        <v>285</v>
      </c>
      <c r="F15" s="178" t="str">
        <f aca="true" t="shared" si="0" ref="F15:F23">TEXT(M15,"$0.00")&amp;" (A)"</f>
        <v>$5.33 (A)</v>
      </c>
      <c r="G15" s="145"/>
      <c r="H15" s="145"/>
      <c r="I15" s="145"/>
      <c r="J15" s="148"/>
      <c r="L15" s="142">
        <v>5</v>
      </c>
      <c r="M15" s="142">
        <f aca="true" t="shared" si="1" ref="M15:M23">+L15*($M$6+1)</f>
        <v>5.3315</v>
      </c>
    </row>
    <row r="16" spans="1:13" ht="18" customHeight="1">
      <c r="A16" s="143"/>
      <c r="B16" s="145"/>
      <c r="C16" s="145"/>
      <c r="D16" s="160" t="s">
        <v>287</v>
      </c>
      <c r="E16" s="153" t="s">
        <v>285</v>
      </c>
      <c r="F16" s="178" t="str">
        <f t="shared" si="0"/>
        <v>$5.33 (A)</v>
      </c>
      <c r="G16" s="145"/>
      <c r="H16" s="145"/>
      <c r="I16" s="145"/>
      <c r="J16" s="148"/>
      <c r="L16" s="142">
        <v>5</v>
      </c>
      <c r="M16" s="142">
        <f t="shared" si="1"/>
        <v>5.3315</v>
      </c>
    </row>
    <row r="17" spans="1:13" ht="18" customHeight="1">
      <c r="A17" s="143"/>
      <c r="B17" s="145"/>
      <c r="C17" s="145"/>
      <c r="D17" s="160" t="s">
        <v>288</v>
      </c>
      <c r="E17" s="153" t="s">
        <v>285</v>
      </c>
      <c r="F17" s="178" t="str">
        <f t="shared" si="0"/>
        <v>$47.98 (A)</v>
      </c>
      <c r="G17" s="145"/>
      <c r="H17" s="145"/>
      <c r="I17" s="145"/>
      <c r="J17" s="148"/>
      <c r="L17" s="142">
        <v>45</v>
      </c>
      <c r="M17" s="142">
        <f t="shared" si="1"/>
        <v>47.9835</v>
      </c>
    </row>
    <row r="18" spans="1:13" ht="18" customHeight="1">
      <c r="A18" s="154"/>
      <c r="B18" s="155"/>
      <c r="C18" s="155"/>
      <c r="D18" s="160" t="s">
        <v>289</v>
      </c>
      <c r="E18" s="153" t="s">
        <v>285</v>
      </c>
      <c r="F18" s="178" t="str">
        <f t="shared" si="0"/>
        <v>$5.33 (A)</v>
      </c>
      <c r="G18" s="155"/>
      <c r="H18" s="155"/>
      <c r="I18" s="155"/>
      <c r="J18" s="156"/>
      <c r="L18" s="142">
        <v>5</v>
      </c>
      <c r="M18" s="142">
        <f t="shared" si="1"/>
        <v>5.3315</v>
      </c>
    </row>
    <row r="19" spans="1:13" ht="18" customHeight="1">
      <c r="A19" s="143"/>
      <c r="B19" s="145"/>
      <c r="C19" s="145"/>
      <c r="D19" s="160" t="s">
        <v>290</v>
      </c>
      <c r="E19" s="153" t="s">
        <v>285</v>
      </c>
      <c r="F19" s="178" t="str">
        <f t="shared" si="0"/>
        <v>$5.33 (A)</v>
      </c>
      <c r="G19" s="145"/>
      <c r="H19" s="145"/>
      <c r="I19" s="145"/>
      <c r="J19" s="148"/>
      <c r="L19" s="142">
        <v>5</v>
      </c>
      <c r="M19" s="142">
        <f t="shared" si="1"/>
        <v>5.3315</v>
      </c>
    </row>
    <row r="20" spans="1:13" ht="18" customHeight="1">
      <c r="A20" s="143"/>
      <c r="B20" s="145"/>
      <c r="C20" s="145"/>
      <c r="D20" s="160" t="s">
        <v>294</v>
      </c>
      <c r="E20" s="153" t="s">
        <v>285</v>
      </c>
      <c r="F20" s="178" t="str">
        <f t="shared" si="0"/>
        <v>$5.33 (A)</v>
      </c>
      <c r="G20" s="145"/>
      <c r="H20" s="145"/>
      <c r="I20" s="145"/>
      <c r="J20" s="148"/>
      <c r="L20" s="142">
        <v>5</v>
      </c>
      <c r="M20" s="142">
        <f t="shared" si="1"/>
        <v>5.3315</v>
      </c>
    </row>
    <row r="21" spans="1:13" ht="18" customHeight="1">
      <c r="A21" s="143"/>
      <c r="B21" s="145"/>
      <c r="C21" s="145"/>
      <c r="D21" s="179" t="s">
        <v>295</v>
      </c>
      <c r="E21" s="153" t="s">
        <v>285</v>
      </c>
      <c r="F21" s="178" t="str">
        <f t="shared" si="0"/>
        <v>$5.33 (A)</v>
      </c>
      <c r="G21" s="145"/>
      <c r="H21" s="145"/>
      <c r="I21" s="145"/>
      <c r="J21" s="148"/>
      <c r="L21" s="142">
        <v>5</v>
      </c>
      <c r="M21" s="142">
        <f t="shared" si="1"/>
        <v>5.3315</v>
      </c>
    </row>
    <row r="22" spans="1:13" ht="18" customHeight="1">
      <c r="A22" s="143"/>
      <c r="B22" s="145"/>
      <c r="C22" s="145"/>
      <c r="D22" s="179" t="s">
        <v>296</v>
      </c>
      <c r="E22" s="153" t="s">
        <v>285</v>
      </c>
      <c r="F22" s="178" t="str">
        <f t="shared" si="0"/>
        <v>$5.33 (A)</v>
      </c>
      <c r="G22" s="145"/>
      <c r="H22" s="145"/>
      <c r="I22" s="145"/>
      <c r="J22" s="148"/>
      <c r="L22" s="142">
        <v>5</v>
      </c>
      <c r="M22" s="142">
        <f t="shared" si="1"/>
        <v>5.3315</v>
      </c>
    </row>
    <row r="23" spans="1:13" ht="18" customHeight="1">
      <c r="A23" s="143"/>
      <c r="B23" s="145"/>
      <c r="C23" s="145"/>
      <c r="D23" s="160" t="s">
        <v>291</v>
      </c>
      <c r="E23" s="153" t="s">
        <v>285</v>
      </c>
      <c r="F23" s="178" t="str">
        <f t="shared" si="0"/>
        <v>$5.33 (A)</v>
      </c>
      <c r="G23" s="145"/>
      <c r="H23" s="145"/>
      <c r="I23" s="145"/>
      <c r="J23" s="148"/>
      <c r="L23" s="142">
        <v>5</v>
      </c>
      <c r="M23" s="142">
        <f t="shared" si="1"/>
        <v>5.3315</v>
      </c>
    </row>
    <row r="24" spans="1:10" ht="18" customHeight="1">
      <c r="A24" s="143"/>
      <c r="B24" s="145"/>
      <c r="C24" s="145"/>
      <c r="D24" s="160"/>
      <c r="E24" s="153"/>
      <c r="F24" s="145"/>
      <c r="G24" s="145"/>
      <c r="H24" s="145"/>
      <c r="I24" s="145"/>
      <c r="J24" s="148"/>
    </row>
    <row r="25" spans="1:10" ht="12.75">
      <c r="A25" s="143"/>
      <c r="B25" s="145"/>
      <c r="C25" s="145"/>
      <c r="D25" s="160"/>
      <c r="E25" s="145"/>
      <c r="F25" s="145"/>
      <c r="G25" s="145"/>
      <c r="H25" s="145"/>
      <c r="I25" s="145"/>
      <c r="J25" s="148"/>
    </row>
    <row r="26" spans="1:10" ht="12.75">
      <c r="A26" s="143" t="s">
        <v>292</v>
      </c>
      <c r="B26" s="145"/>
      <c r="C26" s="145"/>
      <c r="D26" s="160"/>
      <c r="E26" s="145"/>
      <c r="F26" s="145"/>
      <c r="G26" s="145"/>
      <c r="H26" s="145"/>
      <c r="I26" s="145"/>
      <c r="J26" s="148"/>
    </row>
    <row r="27" spans="1:10" ht="12.75">
      <c r="A27" s="143" t="s">
        <v>293</v>
      </c>
      <c r="B27" s="145"/>
      <c r="C27" s="145"/>
      <c r="D27" s="160"/>
      <c r="E27" s="145"/>
      <c r="F27" s="145"/>
      <c r="G27" s="145"/>
      <c r="H27" s="145"/>
      <c r="I27" s="145"/>
      <c r="J27" s="148"/>
    </row>
    <row r="28" spans="1:10" ht="12.75">
      <c r="A28" s="143"/>
      <c r="B28" s="145"/>
      <c r="C28" s="145"/>
      <c r="D28" s="160"/>
      <c r="E28" s="145"/>
      <c r="F28" s="145"/>
      <c r="G28" s="145"/>
      <c r="H28" s="145"/>
      <c r="I28" s="145"/>
      <c r="J28" s="148"/>
    </row>
    <row r="29" spans="1:10" ht="12.75">
      <c r="A29" s="143"/>
      <c r="B29" s="145"/>
      <c r="C29" s="145"/>
      <c r="D29" s="145"/>
      <c r="E29" s="145"/>
      <c r="F29" s="145"/>
      <c r="G29" s="145"/>
      <c r="H29" s="145"/>
      <c r="I29" s="145"/>
      <c r="J29" s="148"/>
    </row>
    <row r="30" spans="1:10" ht="12.75">
      <c r="A30" s="143"/>
      <c r="B30" s="145"/>
      <c r="C30" s="145"/>
      <c r="D30" s="145"/>
      <c r="E30" s="145"/>
      <c r="F30" s="145"/>
      <c r="G30" s="145"/>
      <c r="H30" s="145"/>
      <c r="I30" s="145"/>
      <c r="J30" s="148"/>
    </row>
    <row r="31" spans="1:10" ht="12.75">
      <c r="A31" s="154"/>
      <c r="B31" s="155"/>
      <c r="C31" s="155"/>
      <c r="D31" s="155"/>
      <c r="E31" s="155"/>
      <c r="F31" s="155"/>
      <c r="G31" s="155"/>
      <c r="H31" s="155"/>
      <c r="I31" s="155"/>
      <c r="J31" s="156"/>
    </row>
    <row r="32" spans="1:10" ht="12.75">
      <c r="A32" s="143"/>
      <c r="B32" s="145"/>
      <c r="C32" s="145"/>
      <c r="D32" s="145"/>
      <c r="E32" s="145"/>
      <c r="F32" s="145"/>
      <c r="G32" s="145"/>
      <c r="H32" s="145"/>
      <c r="I32" s="145"/>
      <c r="J32" s="148"/>
    </row>
    <row r="33" spans="1:10" ht="12.75">
      <c r="A33" s="180"/>
      <c r="B33" s="145"/>
      <c r="C33" s="145"/>
      <c r="D33" s="145"/>
      <c r="E33" s="145"/>
      <c r="F33" s="145"/>
      <c r="G33" s="145"/>
      <c r="H33" s="145"/>
      <c r="I33" s="145"/>
      <c r="J33" s="148"/>
    </row>
    <row r="34" spans="1:10" ht="12.75">
      <c r="A34" s="143"/>
      <c r="B34" s="145"/>
      <c r="C34" s="145"/>
      <c r="D34" s="145"/>
      <c r="E34" s="145"/>
      <c r="F34" s="145"/>
      <c r="G34" s="145"/>
      <c r="H34" s="145"/>
      <c r="I34" s="145"/>
      <c r="J34" s="148"/>
    </row>
    <row r="35" spans="1:10" ht="12.75">
      <c r="A35" s="143"/>
      <c r="B35" s="145"/>
      <c r="C35" s="145"/>
      <c r="D35" s="145"/>
      <c r="E35" s="145"/>
      <c r="F35" s="145"/>
      <c r="G35" s="145"/>
      <c r="H35" s="145"/>
      <c r="I35" s="145"/>
      <c r="J35" s="148"/>
    </row>
    <row r="36" spans="1:10" ht="12.75">
      <c r="A36" s="143"/>
      <c r="B36" s="145"/>
      <c r="C36" s="145"/>
      <c r="D36" s="145"/>
      <c r="E36" s="145"/>
      <c r="F36" s="145"/>
      <c r="G36" s="145"/>
      <c r="H36" s="145"/>
      <c r="I36" s="145"/>
      <c r="J36" s="148"/>
    </row>
    <row r="37" spans="1:10" ht="12.75">
      <c r="A37" s="143"/>
      <c r="B37" s="145"/>
      <c r="C37" s="145"/>
      <c r="D37" s="145"/>
      <c r="E37" s="145"/>
      <c r="F37" s="145"/>
      <c r="G37" s="145"/>
      <c r="H37" s="145"/>
      <c r="I37" s="145"/>
      <c r="J37" s="148"/>
    </row>
    <row r="38" spans="1:10" ht="12.75">
      <c r="A38" s="143"/>
      <c r="B38" s="145"/>
      <c r="C38" s="145"/>
      <c r="D38" s="145"/>
      <c r="E38" s="145"/>
      <c r="F38" s="145"/>
      <c r="G38" s="145"/>
      <c r="H38" s="145"/>
      <c r="I38" s="145"/>
      <c r="J38" s="148"/>
    </row>
    <row r="39" spans="1:10" ht="12.75">
      <c r="A39" s="143"/>
      <c r="B39" s="145"/>
      <c r="C39" s="145"/>
      <c r="D39" s="145"/>
      <c r="E39" s="145"/>
      <c r="F39" s="145"/>
      <c r="G39" s="145"/>
      <c r="H39" s="145"/>
      <c r="I39" s="145"/>
      <c r="J39" s="148"/>
    </row>
    <row r="40" spans="1:10" ht="12.75">
      <c r="A40" s="143"/>
      <c r="B40" s="145"/>
      <c r="C40" s="145"/>
      <c r="D40" s="145"/>
      <c r="E40" s="145"/>
      <c r="F40" s="145"/>
      <c r="G40" s="145"/>
      <c r="H40" s="145"/>
      <c r="I40" s="145"/>
      <c r="J40" s="148"/>
    </row>
    <row r="41" spans="1:10" ht="12.75">
      <c r="A41" s="143"/>
      <c r="B41" s="145"/>
      <c r="C41" s="145"/>
      <c r="D41" s="145"/>
      <c r="E41" s="145"/>
      <c r="F41" s="145"/>
      <c r="G41" s="145"/>
      <c r="H41" s="145"/>
      <c r="I41" s="145"/>
      <c r="J41" s="148"/>
    </row>
    <row r="42" spans="1:10" ht="12.75">
      <c r="A42" s="143"/>
      <c r="B42" s="145"/>
      <c r="C42" s="145"/>
      <c r="D42" s="145"/>
      <c r="E42" s="145"/>
      <c r="F42" s="145"/>
      <c r="G42" s="145"/>
      <c r="H42" s="145"/>
      <c r="I42" s="145"/>
      <c r="J42" s="148"/>
    </row>
    <row r="43" spans="1:10" ht="12.75">
      <c r="A43" s="143"/>
      <c r="B43" s="145"/>
      <c r="C43" s="145"/>
      <c r="D43" s="145"/>
      <c r="E43" s="145"/>
      <c r="F43" s="145"/>
      <c r="G43" s="145"/>
      <c r="H43" s="145"/>
      <c r="I43" s="145"/>
      <c r="J43" s="148"/>
    </row>
    <row r="44" spans="1:10" ht="12.75">
      <c r="A44" s="143"/>
      <c r="B44" s="145"/>
      <c r="C44" s="145"/>
      <c r="D44" s="145"/>
      <c r="E44" s="145"/>
      <c r="F44" s="145"/>
      <c r="G44" s="145"/>
      <c r="H44" s="145"/>
      <c r="I44" s="145"/>
      <c r="J44" s="148"/>
    </row>
    <row r="45" spans="1:10" ht="12.75">
      <c r="A45" s="149"/>
      <c r="B45" s="144"/>
      <c r="C45" s="144"/>
      <c r="D45" s="144"/>
      <c r="E45" s="144"/>
      <c r="F45" s="144"/>
      <c r="G45" s="144"/>
      <c r="H45" s="144"/>
      <c r="I45" s="144"/>
      <c r="J45" s="147"/>
    </row>
    <row r="46" spans="1:10" ht="12.75">
      <c r="A46" s="143" t="s">
        <v>8</v>
      </c>
      <c r="B46" s="145" t="str">
        <f>+'Item 52'!B52</f>
        <v>Sarah Martinez-Russell</v>
      </c>
      <c r="C46" s="145"/>
      <c r="D46" s="145"/>
      <c r="E46" s="145"/>
      <c r="F46" s="145"/>
      <c r="G46" s="145"/>
      <c r="H46" s="145"/>
      <c r="I46" s="145"/>
      <c r="J46" s="148"/>
    </row>
    <row r="47" spans="1:10" ht="12.75">
      <c r="A47" s="143"/>
      <c r="B47" s="145"/>
      <c r="C47" s="145"/>
      <c r="D47" s="145"/>
      <c r="E47" s="145"/>
      <c r="F47" s="145"/>
      <c r="G47" s="145"/>
      <c r="H47" s="145"/>
      <c r="I47" s="145"/>
      <c r="J47" s="148"/>
    </row>
    <row r="48" spans="1:10" ht="12.75">
      <c r="A48" s="149" t="s">
        <v>25</v>
      </c>
      <c r="B48" s="163">
        <f>+'Item 55,60'!B54</f>
        <v>43601</v>
      </c>
      <c r="C48" s="144"/>
      <c r="D48" s="144"/>
      <c r="E48" s="144"/>
      <c r="F48" s="144"/>
      <c r="G48" s="144"/>
      <c r="H48" s="144" t="s">
        <v>26</v>
      </c>
      <c r="I48" s="144"/>
      <c r="J48" s="175">
        <f>+'Item 52'!I54</f>
        <v>43647</v>
      </c>
    </row>
    <row r="49" spans="1:10" ht="12.75">
      <c r="A49" s="312" t="s">
        <v>1</v>
      </c>
      <c r="B49" s="313"/>
      <c r="C49" s="313"/>
      <c r="D49" s="313"/>
      <c r="E49" s="313"/>
      <c r="F49" s="313"/>
      <c r="G49" s="313"/>
      <c r="H49" s="313"/>
      <c r="I49" s="313"/>
      <c r="J49" s="314"/>
    </row>
    <row r="50" spans="1:10" ht="12.75">
      <c r="A50" s="143"/>
      <c r="B50" s="145"/>
      <c r="C50" s="145"/>
      <c r="D50" s="145"/>
      <c r="E50" s="145"/>
      <c r="F50" s="145"/>
      <c r="G50" s="145"/>
      <c r="H50" s="145"/>
      <c r="I50" s="145"/>
      <c r="J50" s="148"/>
    </row>
    <row r="51" spans="1:10" ht="12.75">
      <c r="A51" s="143" t="s">
        <v>7</v>
      </c>
      <c r="B51" s="145"/>
      <c r="C51" s="145"/>
      <c r="D51" s="145"/>
      <c r="E51" s="145"/>
      <c r="F51" s="145"/>
      <c r="G51" s="145"/>
      <c r="H51" s="145"/>
      <c r="I51" s="145"/>
      <c r="J51" s="148"/>
    </row>
    <row r="52" spans="1:10" ht="12.75">
      <c r="A52" s="149"/>
      <c r="B52" s="144"/>
      <c r="C52" s="144"/>
      <c r="D52" s="144"/>
      <c r="E52" s="144"/>
      <c r="F52" s="144"/>
      <c r="G52" s="144"/>
      <c r="H52" s="144"/>
      <c r="I52" s="144"/>
      <c r="J52" s="147"/>
    </row>
    <row r="53" spans="1:10" ht="12.75">
      <c r="A53" s="149"/>
      <c r="B53" s="144"/>
      <c r="C53" s="144"/>
      <c r="D53" s="144"/>
      <c r="E53" s="144"/>
      <c r="F53" s="144"/>
      <c r="G53" s="144"/>
      <c r="H53" s="144"/>
      <c r="I53" s="144"/>
      <c r="J53" s="147"/>
    </row>
  </sheetData>
  <sheetProtection/>
  <mergeCells count="3">
    <mergeCell ref="H2:I2"/>
    <mergeCell ref="A7:J7"/>
    <mergeCell ref="A49:J49"/>
  </mergeCells>
  <printOptions horizontalCentered="1" verticalCentered="1"/>
  <pageMargins left="0.5" right="0.5" top="0.5" bottom="0.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55"/>
  <sheetViews>
    <sheetView zoomScalePageLayoutView="0" workbookViewId="0" topLeftCell="A1">
      <selection activeCell="M6" sqref="L6:M6"/>
    </sheetView>
  </sheetViews>
  <sheetFormatPr defaultColWidth="9.140625" defaultRowHeight="12.75"/>
  <cols>
    <col min="1" max="1" width="10.00390625" style="142" customWidth="1"/>
    <col min="2" max="16384" width="9.140625" style="142" customWidth="1"/>
  </cols>
  <sheetData>
    <row r="1" spans="1:10" ht="12.75">
      <c r="A1" s="139"/>
      <c r="B1" s="140"/>
      <c r="C1" s="140"/>
      <c r="D1" s="140"/>
      <c r="E1" s="140"/>
      <c r="F1" s="140"/>
      <c r="G1" s="140"/>
      <c r="H1" s="140"/>
      <c r="I1" s="140"/>
      <c r="J1" s="141"/>
    </row>
    <row r="2" spans="1:10" ht="12.75">
      <c r="A2" s="143" t="s">
        <v>4</v>
      </c>
      <c r="B2" s="145">
        <v>8</v>
      </c>
      <c r="C2" s="145"/>
      <c r="D2" s="145"/>
      <c r="E2" s="145"/>
      <c r="F2" s="145"/>
      <c r="G2" s="160" t="s">
        <v>249</v>
      </c>
      <c r="H2" s="308" t="s">
        <v>247</v>
      </c>
      <c r="I2" s="308"/>
      <c r="J2" s="203">
        <v>19</v>
      </c>
    </row>
    <row r="3" spans="1:10" ht="12.75">
      <c r="A3" s="143"/>
      <c r="B3" s="145"/>
      <c r="C3" s="145"/>
      <c r="D3" s="145"/>
      <c r="E3" s="145"/>
      <c r="F3" s="145"/>
      <c r="G3" s="145"/>
      <c r="H3" s="145"/>
      <c r="I3" s="145"/>
      <c r="J3" s="148"/>
    </row>
    <row r="4" spans="1:10" ht="12.75">
      <c r="A4" s="143" t="s">
        <v>5</v>
      </c>
      <c r="B4" s="145"/>
      <c r="C4" s="145"/>
      <c r="D4" s="145" t="str">
        <f>+'Item 52'!D4</f>
        <v>Rabanco LTD (C)</v>
      </c>
      <c r="E4" s="145"/>
      <c r="F4" s="145"/>
      <c r="G4" s="145"/>
      <c r="H4" s="145"/>
      <c r="I4" s="145"/>
      <c r="J4" s="148"/>
    </row>
    <row r="5" spans="1:10" ht="12.75">
      <c r="A5" s="149" t="s">
        <v>6</v>
      </c>
      <c r="B5" s="144"/>
      <c r="C5" s="144"/>
      <c r="D5" s="144" t="str">
        <f>+'Item 52'!D5</f>
        <v>Tri-County Disposal. Rabanco Recycling, Republic Services (C)</v>
      </c>
      <c r="E5" s="144"/>
      <c r="F5" s="144"/>
      <c r="G5" s="144"/>
      <c r="H5" s="144"/>
      <c r="I5" s="144"/>
      <c r="J5" s="147"/>
    </row>
    <row r="6" spans="1:13" ht="12.75">
      <c r="A6" s="143"/>
      <c r="B6" s="145"/>
      <c r="C6" s="145"/>
      <c r="D6" s="145"/>
      <c r="E6" s="145"/>
      <c r="F6" s="145"/>
      <c r="G6" s="145"/>
      <c r="H6" s="145"/>
      <c r="I6" s="145"/>
      <c r="J6" s="148"/>
      <c r="L6" s="142" t="s">
        <v>253</v>
      </c>
      <c r="M6" s="174">
        <f>+'Item 52'!M6</f>
        <v>0.0663</v>
      </c>
    </row>
    <row r="7" spans="1:10" ht="12.75">
      <c r="A7" s="309" t="s">
        <v>297</v>
      </c>
      <c r="B7" s="316"/>
      <c r="C7" s="316"/>
      <c r="D7" s="316"/>
      <c r="E7" s="316"/>
      <c r="F7" s="316"/>
      <c r="G7" s="316"/>
      <c r="H7" s="316"/>
      <c r="I7" s="316"/>
      <c r="J7" s="317"/>
    </row>
    <row r="8" spans="1:10" ht="12.75">
      <c r="A8" s="143"/>
      <c r="B8" s="145"/>
      <c r="C8" s="145"/>
      <c r="D8" s="145"/>
      <c r="E8" s="145"/>
      <c r="F8" s="145"/>
      <c r="G8" s="145"/>
      <c r="H8" s="145"/>
      <c r="I8" s="145"/>
      <c r="J8" s="148"/>
    </row>
    <row r="9" spans="1:10" ht="49.5" customHeight="1">
      <c r="A9" s="323" t="s">
        <v>298</v>
      </c>
      <c r="B9" s="324"/>
      <c r="C9" s="324"/>
      <c r="D9" s="324"/>
      <c r="E9" s="324"/>
      <c r="F9" s="324"/>
      <c r="G9" s="324"/>
      <c r="H9" s="324"/>
      <c r="I9" s="324"/>
      <c r="J9" s="325"/>
    </row>
    <row r="10" spans="1:10" ht="12.75">
      <c r="A10" s="143"/>
      <c r="B10" s="145"/>
      <c r="C10" s="145"/>
      <c r="D10" s="145"/>
      <c r="E10" s="145"/>
      <c r="F10" s="145"/>
      <c r="G10" s="145"/>
      <c r="H10" s="145"/>
      <c r="I10" s="145"/>
      <c r="J10" s="148"/>
    </row>
    <row r="11" spans="1:10" ht="12.75">
      <c r="A11" s="143"/>
      <c r="B11" s="181"/>
      <c r="C11" s="140"/>
      <c r="D11" s="140"/>
      <c r="E11" s="141"/>
      <c r="F11" s="318" t="s">
        <v>41</v>
      </c>
      <c r="G11" s="319"/>
      <c r="H11" s="319"/>
      <c r="I11" s="320"/>
      <c r="J11" s="148"/>
    </row>
    <row r="12" spans="1:10" ht="12.75">
      <c r="A12" s="143"/>
      <c r="B12" s="143"/>
      <c r="C12" s="145"/>
      <c r="D12" s="145"/>
      <c r="E12" s="148"/>
      <c r="F12" s="321" t="s">
        <v>299</v>
      </c>
      <c r="G12" s="322"/>
      <c r="H12" s="321" t="s">
        <v>300</v>
      </c>
      <c r="I12" s="322"/>
      <c r="J12" s="148"/>
    </row>
    <row r="13" spans="1:10" ht="12.75">
      <c r="A13" s="143"/>
      <c r="B13" s="186" t="s">
        <v>301</v>
      </c>
      <c r="C13" s="187"/>
      <c r="D13" s="144"/>
      <c r="E13" s="188"/>
      <c r="F13" s="189" t="s">
        <v>302</v>
      </c>
      <c r="G13" s="147"/>
      <c r="H13" s="186" t="s">
        <v>302</v>
      </c>
      <c r="I13" s="190"/>
      <c r="J13" s="148"/>
    </row>
    <row r="14" spans="1:13" ht="12.75">
      <c r="A14" s="143"/>
      <c r="B14" s="191" t="s">
        <v>303</v>
      </c>
      <c r="C14" s="192"/>
      <c r="D14" s="140"/>
      <c r="E14" s="193"/>
      <c r="F14" s="184"/>
      <c r="G14" s="141"/>
      <c r="H14" s="194"/>
      <c r="I14" s="185"/>
      <c r="J14" s="148"/>
      <c r="L14" s="142">
        <v>0.4</v>
      </c>
      <c r="M14" s="142">
        <v>0.15</v>
      </c>
    </row>
    <row r="15" spans="1:13" ht="12.75">
      <c r="A15" s="143"/>
      <c r="B15" s="143" t="s">
        <v>304</v>
      </c>
      <c r="C15" s="145"/>
      <c r="D15" s="145"/>
      <c r="E15" s="148"/>
      <c r="F15" s="143" t="str">
        <f>TEXT(L15,"$0.00")&amp;" (A)"</f>
        <v>$0.43 (A)</v>
      </c>
      <c r="G15" s="148"/>
      <c r="H15" s="143" t="str">
        <f>+TEXT(M15,"$0.00")&amp;" (A)"</f>
        <v>$0.16 (A)</v>
      </c>
      <c r="I15" s="148"/>
      <c r="J15" s="148"/>
      <c r="L15" s="142">
        <f>+L14*($M$6+1)</f>
        <v>0.42652</v>
      </c>
      <c r="M15" s="142">
        <f>+M14*($M$6+1)</f>
        <v>0.159945</v>
      </c>
    </row>
    <row r="16" spans="1:10" ht="12.75">
      <c r="A16" s="143"/>
      <c r="B16" s="195" t="s">
        <v>305</v>
      </c>
      <c r="C16" s="144"/>
      <c r="D16" s="144"/>
      <c r="E16" s="147"/>
      <c r="F16" s="149"/>
      <c r="G16" s="147"/>
      <c r="H16" s="149"/>
      <c r="I16" s="147"/>
      <c r="J16" s="148"/>
    </row>
    <row r="17" spans="1:13" ht="12.75">
      <c r="A17" s="143"/>
      <c r="B17" s="181" t="s">
        <v>306</v>
      </c>
      <c r="C17" s="140"/>
      <c r="D17" s="140"/>
      <c r="E17" s="141"/>
      <c r="F17" s="139"/>
      <c r="G17" s="141"/>
      <c r="H17" s="139"/>
      <c r="I17" s="141"/>
      <c r="J17" s="148"/>
      <c r="L17" s="142">
        <v>0.4</v>
      </c>
      <c r="M17" s="142">
        <v>0.15</v>
      </c>
    </row>
    <row r="18" spans="1:13" ht="12.75">
      <c r="A18" s="154"/>
      <c r="B18" s="196" t="s">
        <v>307</v>
      </c>
      <c r="C18" s="168"/>
      <c r="D18" s="168"/>
      <c r="E18" s="169"/>
      <c r="F18" s="149" t="str">
        <f>TEXT(L18,"$0.00")&amp;" (A)"</f>
        <v>$0.43 (A)</v>
      </c>
      <c r="G18" s="169"/>
      <c r="H18" s="149" t="str">
        <f>+TEXT(M18,"$0.00")&amp;" (A)"</f>
        <v>$0.16 (A)</v>
      </c>
      <c r="I18" s="169"/>
      <c r="J18" s="156"/>
      <c r="L18" s="142">
        <f>+L17*($M$6+1)</f>
        <v>0.42652</v>
      </c>
      <c r="M18" s="142">
        <f>+M17*($M$6+1)</f>
        <v>0.159945</v>
      </c>
    </row>
    <row r="19" spans="1:10" ht="12.75">
      <c r="A19" s="143"/>
      <c r="B19" s="145"/>
      <c r="C19" s="145"/>
      <c r="D19" s="145"/>
      <c r="E19" s="145"/>
      <c r="F19" s="145"/>
      <c r="G19" s="145"/>
      <c r="H19" s="145"/>
      <c r="I19" s="145"/>
      <c r="J19" s="148"/>
    </row>
    <row r="20" spans="1:10" ht="12.75">
      <c r="A20" s="143"/>
      <c r="B20" s="152" t="s">
        <v>308</v>
      </c>
      <c r="C20" s="145" t="s">
        <v>309</v>
      </c>
      <c r="D20" s="145"/>
      <c r="E20" s="145"/>
      <c r="F20" s="145"/>
      <c r="G20" s="145"/>
      <c r="H20" s="145"/>
      <c r="I20" s="145"/>
      <c r="J20" s="148"/>
    </row>
    <row r="21" spans="1:10" ht="12.75">
      <c r="A21" s="143"/>
      <c r="B21" s="145"/>
      <c r="C21" s="151" t="s">
        <v>310</v>
      </c>
      <c r="D21" s="145"/>
      <c r="E21" s="145"/>
      <c r="F21" s="145"/>
      <c r="G21" s="145"/>
      <c r="H21" s="145"/>
      <c r="I21" s="145"/>
      <c r="J21" s="148"/>
    </row>
    <row r="22" spans="1:10" ht="12.75">
      <c r="A22" s="143"/>
      <c r="B22" s="145"/>
      <c r="C22" s="178" t="s">
        <v>311</v>
      </c>
      <c r="D22" s="145"/>
      <c r="E22" s="145"/>
      <c r="F22" s="145"/>
      <c r="G22" s="145"/>
      <c r="H22" s="145"/>
      <c r="I22" s="145"/>
      <c r="J22" s="148"/>
    </row>
    <row r="23" spans="1:10" ht="12.75">
      <c r="A23" s="143"/>
      <c r="B23" s="145"/>
      <c r="C23" s="178" t="s">
        <v>312</v>
      </c>
      <c r="D23" s="145"/>
      <c r="E23" s="145"/>
      <c r="F23" s="145"/>
      <c r="G23" s="145"/>
      <c r="H23" s="145"/>
      <c r="I23" s="145"/>
      <c r="J23" s="148"/>
    </row>
    <row r="24" spans="1:10" ht="12.75">
      <c r="A24" s="143"/>
      <c r="B24" s="145"/>
      <c r="C24" s="178" t="s">
        <v>313</v>
      </c>
      <c r="D24" s="145"/>
      <c r="E24" s="145"/>
      <c r="F24" s="145"/>
      <c r="G24" s="145"/>
      <c r="H24" s="145"/>
      <c r="I24" s="145"/>
      <c r="J24" s="148"/>
    </row>
    <row r="25" spans="1:10" ht="12.75">
      <c r="A25" s="143"/>
      <c r="B25" s="145"/>
      <c r="C25" s="145"/>
      <c r="D25" s="145"/>
      <c r="E25" s="145"/>
      <c r="F25" s="145"/>
      <c r="G25" s="145"/>
      <c r="H25" s="145"/>
      <c r="I25" s="145"/>
      <c r="J25" s="148"/>
    </row>
    <row r="26" spans="1:10" ht="12.75">
      <c r="A26" s="143"/>
      <c r="B26" s="145"/>
      <c r="C26" s="145"/>
      <c r="D26" s="145"/>
      <c r="E26" s="145"/>
      <c r="F26" s="145"/>
      <c r="G26" s="145"/>
      <c r="H26" s="145"/>
      <c r="I26" s="145"/>
      <c r="J26" s="148"/>
    </row>
    <row r="27" spans="1:10" ht="12.75">
      <c r="A27" s="143"/>
      <c r="B27" s="181"/>
      <c r="C27" s="140"/>
      <c r="D27" s="140"/>
      <c r="E27" s="141"/>
      <c r="F27" s="318" t="s">
        <v>41</v>
      </c>
      <c r="G27" s="319"/>
      <c r="H27" s="319"/>
      <c r="I27" s="320"/>
      <c r="J27" s="148"/>
    </row>
    <row r="28" spans="1:10" ht="12.75">
      <c r="A28" s="143"/>
      <c r="B28" s="143"/>
      <c r="C28" s="145"/>
      <c r="D28" s="145"/>
      <c r="E28" s="148"/>
      <c r="F28" s="321" t="s">
        <v>299</v>
      </c>
      <c r="G28" s="322"/>
      <c r="H28" s="321" t="s">
        <v>300</v>
      </c>
      <c r="I28" s="322"/>
      <c r="J28" s="148"/>
    </row>
    <row r="29" spans="1:10" ht="12.75">
      <c r="A29" s="143"/>
      <c r="B29" s="198" t="s">
        <v>314</v>
      </c>
      <c r="C29" s="187"/>
      <c r="D29" s="144"/>
      <c r="E29" s="188"/>
      <c r="F29" s="189" t="s">
        <v>302</v>
      </c>
      <c r="G29" s="147"/>
      <c r="H29" s="186" t="s">
        <v>302</v>
      </c>
      <c r="I29" s="190"/>
      <c r="J29" s="148"/>
    </row>
    <row r="30" spans="1:10" ht="12.75">
      <c r="A30" s="143"/>
      <c r="B30" s="191" t="s">
        <v>315</v>
      </c>
      <c r="C30" s="192"/>
      <c r="D30" s="140"/>
      <c r="E30" s="193"/>
      <c r="F30" s="184"/>
      <c r="G30" s="141"/>
      <c r="H30" s="194"/>
      <c r="I30" s="185"/>
      <c r="J30" s="148"/>
    </row>
    <row r="31" spans="1:13" ht="12.75">
      <c r="A31" s="143"/>
      <c r="B31" s="143" t="s">
        <v>316</v>
      </c>
      <c r="C31" s="145"/>
      <c r="D31" s="145"/>
      <c r="E31" s="148"/>
      <c r="F31" s="149" t="str">
        <f>TEXT(L32,"$0.00")&amp;" (A)"</f>
        <v>$8.18 (A)</v>
      </c>
      <c r="G31" s="148"/>
      <c r="H31" s="149" t="str">
        <f>TEXT(M32,"$0.00")&amp;" (A)"</f>
        <v>$1.89 (A)</v>
      </c>
      <c r="I31" s="148"/>
      <c r="J31" s="148"/>
      <c r="L31" s="142">
        <v>7.67</v>
      </c>
      <c r="M31" s="142">
        <v>1.77</v>
      </c>
    </row>
    <row r="32" spans="1:13" ht="12.75">
      <c r="A32" s="143"/>
      <c r="B32" s="181" t="s">
        <v>317</v>
      </c>
      <c r="C32" s="140"/>
      <c r="D32" s="140"/>
      <c r="E32" s="141"/>
      <c r="F32" s="139"/>
      <c r="G32" s="141"/>
      <c r="H32" s="139"/>
      <c r="I32" s="141"/>
      <c r="J32" s="148"/>
      <c r="L32" s="142">
        <f>+L31*($M$6+1)</f>
        <v>8.178521</v>
      </c>
      <c r="M32" s="142">
        <f>+M31*($M$6+1)</f>
        <v>1.887351</v>
      </c>
    </row>
    <row r="33" spans="1:10" ht="12.75">
      <c r="A33" s="154"/>
      <c r="B33" s="199" t="s">
        <v>318</v>
      </c>
      <c r="C33" s="168"/>
      <c r="D33" s="168"/>
      <c r="E33" s="169"/>
      <c r="F33" s="197"/>
      <c r="G33" s="169"/>
      <c r="H33" s="197"/>
      <c r="I33" s="169"/>
      <c r="J33" s="156"/>
    </row>
    <row r="34" spans="1:10" ht="12.75">
      <c r="A34" s="143"/>
      <c r="B34" s="200" t="s">
        <v>319</v>
      </c>
      <c r="C34" s="201"/>
      <c r="D34" s="201"/>
      <c r="E34" s="202"/>
      <c r="F34" s="200"/>
      <c r="G34" s="202"/>
      <c r="H34" s="200"/>
      <c r="I34" s="202"/>
      <c r="J34" s="148"/>
    </row>
    <row r="35" spans="1:10" ht="12.75">
      <c r="A35" s="143"/>
      <c r="B35" s="145"/>
      <c r="C35" s="145"/>
      <c r="D35" s="145"/>
      <c r="E35" s="145"/>
      <c r="F35" s="145"/>
      <c r="G35" s="145"/>
      <c r="H35" s="145"/>
      <c r="I35" s="145"/>
      <c r="J35" s="148"/>
    </row>
    <row r="36" spans="1:10" ht="12.75">
      <c r="A36" s="143"/>
      <c r="B36" s="152" t="s">
        <v>308</v>
      </c>
      <c r="C36" s="145" t="s">
        <v>320</v>
      </c>
      <c r="D36" s="145"/>
      <c r="E36" s="145"/>
      <c r="F36" s="145"/>
      <c r="G36" s="145"/>
      <c r="H36" s="145"/>
      <c r="I36" s="145"/>
      <c r="J36" s="148"/>
    </row>
    <row r="37" spans="1:10" ht="12.75">
      <c r="A37" s="143"/>
      <c r="B37" s="145"/>
      <c r="C37" s="178" t="s">
        <v>321</v>
      </c>
      <c r="D37" s="145"/>
      <c r="E37" s="145"/>
      <c r="F37" s="145"/>
      <c r="G37" s="145"/>
      <c r="H37" s="145"/>
      <c r="I37" s="145"/>
      <c r="J37" s="148"/>
    </row>
    <row r="38" spans="1:10" ht="12.75">
      <c r="A38" s="143"/>
      <c r="B38" s="145"/>
      <c r="C38" s="178" t="s">
        <v>322</v>
      </c>
      <c r="D38" s="145"/>
      <c r="E38" s="145"/>
      <c r="F38" s="145"/>
      <c r="G38" s="145"/>
      <c r="H38" s="145"/>
      <c r="I38" s="145"/>
      <c r="J38" s="148"/>
    </row>
    <row r="39" spans="1:10" ht="12.75">
      <c r="A39" s="143"/>
      <c r="B39" s="145"/>
      <c r="C39" s="145"/>
      <c r="D39" s="145"/>
      <c r="E39" s="145"/>
      <c r="F39" s="145"/>
      <c r="G39" s="145"/>
      <c r="H39" s="145"/>
      <c r="I39" s="145"/>
      <c r="J39" s="148"/>
    </row>
    <row r="40" spans="1:10" ht="12.75">
      <c r="A40" s="143"/>
      <c r="B40" s="145"/>
      <c r="C40" s="145"/>
      <c r="D40" s="145"/>
      <c r="E40" s="145"/>
      <c r="F40" s="145"/>
      <c r="G40" s="145"/>
      <c r="H40" s="145"/>
      <c r="I40" s="145"/>
      <c r="J40" s="148"/>
    </row>
    <row r="41" spans="1:10" ht="12.75">
      <c r="A41" s="143"/>
      <c r="B41" s="145"/>
      <c r="C41" s="145"/>
      <c r="D41" s="145"/>
      <c r="E41" s="145"/>
      <c r="F41" s="145"/>
      <c r="G41" s="145"/>
      <c r="H41" s="145"/>
      <c r="I41" s="145"/>
      <c r="J41" s="148"/>
    </row>
    <row r="42" spans="1:10" ht="12.75">
      <c r="A42" s="143"/>
      <c r="B42" s="145"/>
      <c r="C42" s="145"/>
      <c r="D42" s="155"/>
      <c r="E42" s="155"/>
      <c r="F42" s="155"/>
      <c r="G42" s="155"/>
      <c r="H42" s="145"/>
      <c r="I42" s="145"/>
      <c r="J42" s="148"/>
    </row>
    <row r="43" spans="1:10" ht="12.75">
      <c r="A43" s="143"/>
      <c r="B43" s="145"/>
      <c r="C43" s="145"/>
      <c r="D43" s="145"/>
      <c r="E43" s="145"/>
      <c r="F43" s="145"/>
      <c r="G43" s="145"/>
      <c r="H43" s="145"/>
      <c r="I43" s="145"/>
      <c r="J43" s="148"/>
    </row>
    <row r="44" spans="1:10" ht="12.75">
      <c r="A44" s="143"/>
      <c r="B44" s="145"/>
      <c r="C44" s="145"/>
      <c r="D44" s="145"/>
      <c r="E44" s="145"/>
      <c r="F44" s="145"/>
      <c r="G44" s="145"/>
      <c r="H44" s="145"/>
      <c r="I44" s="145"/>
      <c r="J44" s="148"/>
    </row>
    <row r="45" spans="1:10" ht="12.75">
      <c r="A45" s="143"/>
      <c r="B45" s="145"/>
      <c r="C45" s="145"/>
      <c r="D45" s="145"/>
      <c r="E45" s="145"/>
      <c r="F45" s="145"/>
      <c r="G45" s="145"/>
      <c r="H45" s="145"/>
      <c r="I45" s="145"/>
      <c r="J45" s="148"/>
    </row>
    <row r="46" spans="1:10" ht="12.75">
      <c r="A46" s="143"/>
      <c r="B46" s="145"/>
      <c r="C46" s="145"/>
      <c r="D46" s="145"/>
      <c r="E46" s="145"/>
      <c r="F46" s="145"/>
      <c r="G46" s="145"/>
      <c r="H46" s="145"/>
      <c r="I46" s="145"/>
      <c r="J46" s="148"/>
    </row>
    <row r="47" spans="1:10" ht="12.75">
      <c r="A47" s="143"/>
      <c r="B47" s="145"/>
      <c r="C47" s="145"/>
      <c r="D47" s="145"/>
      <c r="E47" s="145"/>
      <c r="F47" s="145"/>
      <c r="G47" s="145"/>
      <c r="H47" s="145"/>
      <c r="I47" s="145"/>
      <c r="J47" s="148"/>
    </row>
    <row r="48" spans="1:10" ht="12.75">
      <c r="A48" s="149"/>
      <c r="B48" s="144"/>
      <c r="C48" s="144"/>
      <c r="D48" s="144"/>
      <c r="E48" s="144"/>
      <c r="F48" s="144"/>
      <c r="G48" s="144"/>
      <c r="H48" s="144"/>
      <c r="I48" s="144"/>
      <c r="J48" s="147"/>
    </row>
    <row r="49" spans="1:10" ht="12.75">
      <c r="A49" s="143" t="s">
        <v>8</v>
      </c>
      <c r="B49" s="145" t="str">
        <f>+'Item 52'!B52</f>
        <v>Sarah Martinez-Russell</v>
      </c>
      <c r="C49" s="145"/>
      <c r="D49" s="145"/>
      <c r="E49" s="145"/>
      <c r="F49" s="145"/>
      <c r="G49" s="145"/>
      <c r="H49" s="145"/>
      <c r="I49" s="145"/>
      <c r="J49" s="148"/>
    </row>
    <row r="50" spans="1:10" ht="12.75">
      <c r="A50" s="143"/>
      <c r="B50" s="145"/>
      <c r="C50" s="145"/>
      <c r="D50" s="145"/>
      <c r="E50" s="145"/>
      <c r="F50" s="145"/>
      <c r="G50" s="145"/>
      <c r="H50" s="145"/>
      <c r="I50" s="145"/>
      <c r="J50" s="148"/>
    </row>
    <row r="51" spans="1:10" ht="12.75">
      <c r="A51" s="149" t="s">
        <v>25</v>
      </c>
      <c r="B51" s="163">
        <f>+'Item 52'!B54</f>
        <v>43601</v>
      </c>
      <c r="C51" s="144"/>
      <c r="D51" s="144"/>
      <c r="E51" s="144"/>
      <c r="F51" s="144"/>
      <c r="G51" s="144"/>
      <c r="H51" s="144" t="s">
        <v>26</v>
      </c>
      <c r="I51" s="144"/>
      <c r="J51" s="175">
        <f>+'Item 52'!I54</f>
        <v>43647</v>
      </c>
    </row>
    <row r="52" spans="1:10" ht="12.75">
      <c r="A52" s="312" t="s">
        <v>1</v>
      </c>
      <c r="B52" s="313"/>
      <c r="C52" s="313"/>
      <c r="D52" s="313"/>
      <c r="E52" s="313"/>
      <c r="F52" s="313"/>
      <c r="G52" s="313"/>
      <c r="H52" s="313"/>
      <c r="I52" s="313"/>
      <c r="J52" s="314"/>
    </row>
    <row r="53" spans="1:10" ht="12.75">
      <c r="A53" s="143"/>
      <c r="B53" s="145"/>
      <c r="C53" s="145"/>
      <c r="D53" s="145"/>
      <c r="E53" s="145"/>
      <c r="F53" s="145"/>
      <c r="G53" s="145"/>
      <c r="H53" s="145"/>
      <c r="I53" s="145"/>
      <c r="J53" s="148"/>
    </row>
    <row r="54" spans="1:10" ht="12.75">
      <c r="A54" s="143" t="s">
        <v>7</v>
      </c>
      <c r="B54" s="145"/>
      <c r="C54" s="145"/>
      <c r="D54" s="145"/>
      <c r="E54" s="145"/>
      <c r="F54" s="145"/>
      <c r="G54" s="145"/>
      <c r="H54" s="145"/>
      <c r="I54" s="145"/>
      <c r="J54" s="148"/>
    </row>
    <row r="55" spans="1:10" ht="12.75">
      <c r="A55" s="149"/>
      <c r="B55" s="144"/>
      <c r="C55" s="144"/>
      <c r="D55" s="144"/>
      <c r="E55" s="144"/>
      <c r="F55" s="144"/>
      <c r="G55" s="144"/>
      <c r="H55" s="144"/>
      <c r="I55" s="144"/>
      <c r="J55" s="147"/>
    </row>
  </sheetData>
  <sheetProtection/>
  <mergeCells count="10">
    <mergeCell ref="F27:I27"/>
    <mergeCell ref="F28:G28"/>
    <mergeCell ref="H28:I28"/>
    <mergeCell ref="A52:J52"/>
    <mergeCell ref="H2:I2"/>
    <mergeCell ref="A7:J7"/>
    <mergeCell ref="A9:J9"/>
    <mergeCell ref="F11:I11"/>
    <mergeCell ref="F12:G12"/>
    <mergeCell ref="H12:I12"/>
  </mergeCells>
  <printOptions horizontalCentered="1" verticalCentered="1"/>
  <pageMargins left="0.5" right="0.5" top="0.5" bottom="0.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M58"/>
  <sheetViews>
    <sheetView zoomScalePageLayoutView="0" workbookViewId="0" topLeftCell="A31">
      <selection activeCell="B52" sqref="B52:J54"/>
    </sheetView>
  </sheetViews>
  <sheetFormatPr defaultColWidth="9.140625" defaultRowHeight="12.75"/>
  <cols>
    <col min="1" max="1" width="10.00390625" style="142" customWidth="1"/>
    <col min="2" max="16384" width="9.140625" style="142" customWidth="1"/>
  </cols>
  <sheetData>
    <row r="1" spans="1:10" ht="12.75">
      <c r="A1" s="139"/>
      <c r="B1" s="140"/>
      <c r="C1" s="140"/>
      <c r="D1" s="140"/>
      <c r="E1" s="140"/>
      <c r="F1" s="140"/>
      <c r="G1" s="140"/>
      <c r="H1" s="140"/>
      <c r="I1" s="140"/>
      <c r="J1" s="141"/>
    </row>
    <row r="2" spans="1:10" ht="12.75">
      <c r="A2" s="139" t="s">
        <v>4</v>
      </c>
      <c r="B2" s="201">
        <v>8</v>
      </c>
      <c r="C2" s="140"/>
      <c r="D2" s="140"/>
      <c r="E2" s="140"/>
      <c r="F2" s="140"/>
      <c r="G2" s="160" t="s">
        <v>249</v>
      </c>
      <c r="H2" s="334" t="s">
        <v>247</v>
      </c>
      <c r="I2" s="334"/>
      <c r="J2" s="206">
        <v>20</v>
      </c>
    </row>
    <row r="3" spans="1:10" ht="12.75">
      <c r="A3" s="143"/>
      <c r="B3" s="145"/>
      <c r="C3" s="145"/>
      <c r="D3" s="145"/>
      <c r="E3" s="145"/>
      <c r="F3" s="145"/>
      <c r="G3" s="145"/>
      <c r="H3" s="145"/>
      <c r="I3" s="145"/>
      <c r="J3" s="148"/>
    </row>
    <row r="4" spans="1:10" ht="12.75">
      <c r="A4" s="143" t="s">
        <v>5</v>
      </c>
      <c r="B4" s="145"/>
      <c r="C4" s="145"/>
      <c r="D4" s="145" t="str">
        <f>+'Item 52'!D4</f>
        <v>Rabanco LTD (C)</v>
      </c>
      <c r="E4" s="145"/>
      <c r="F4" s="145"/>
      <c r="G4" s="145"/>
      <c r="H4" s="145"/>
      <c r="I4" s="145"/>
      <c r="J4" s="148"/>
    </row>
    <row r="5" spans="1:10" ht="12.75">
      <c r="A5" s="149" t="s">
        <v>6</v>
      </c>
      <c r="B5" s="144"/>
      <c r="C5" s="144"/>
      <c r="D5" s="144" t="str">
        <f>+'Item 52'!D5</f>
        <v>Tri-County Disposal. Rabanco Recycling, Republic Services (C)</v>
      </c>
      <c r="E5" s="144"/>
      <c r="F5" s="144"/>
      <c r="G5" s="144"/>
      <c r="H5" s="144"/>
      <c r="I5" s="144"/>
      <c r="J5" s="147"/>
    </row>
    <row r="6" spans="1:13" ht="12.75">
      <c r="A6" s="143"/>
      <c r="B6" s="145"/>
      <c r="C6" s="145"/>
      <c r="D6" s="145"/>
      <c r="E6" s="145"/>
      <c r="F6" s="145"/>
      <c r="G6" s="145"/>
      <c r="H6" s="145"/>
      <c r="I6" s="145"/>
      <c r="J6" s="148"/>
      <c r="L6" s="142" t="s">
        <v>253</v>
      </c>
      <c r="M6" s="174">
        <f>+'Item 52'!M6</f>
        <v>0.0663</v>
      </c>
    </row>
    <row r="7" spans="1:10" ht="12.75">
      <c r="A7" s="315" t="s">
        <v>323</v>
      </c>
      <c r="B7" s="316"/>
      <c r="C7" s="316"/>
      <c r="D7" s="316"/>
      <c r="E7" s="316"/>
      <c r="F7" s="316"/>
      <c r="G7" s="316"/>
      <c r="H7" s="316"/>
      <c r="I7" s="316"/>
      <c r="J7" s="317"/>
    </row>
    <row r="8" spans="1:10" ht="12.75">
      <c r="A8" s="143"/>
      <c r="B8" s="145"/>
      <c r="C8" s="145"/>
      <c r="D8" s="145"/>
      <c r="E8" s="145"/>
      <c r="F8" s="145"/>
      <c r="G8" s="145"/>
      <c r="H8" s="145"/>
      <c r="I8" s="145"/>
      <c r="J8" s="148"/>
    </row>
    <row r="9" spans="1:10" ht="12.75">
      <c r="A9" s="143"/>
      <c r="B9" s="139"/>
      <c r="C9" s="140"/>
      <c r="D9" s="140"/>
      <c r="E9" s="141"/>
      <c r="F9" s="318" t="s">
        <v>41</v>
      </c>
      <c r="G9" s="319"/>
      <c r="H9" s="319"/>
      <c r="I9" s="320"/>
      <c r="J9" s="148"/>
    </row>
    <row r="10" spans="1:10" ht="12.75">
      <c r="A10" s="143"/>
      <c r="B10" s="143"/>
      <c r="C10" s="145"/>
      <c r="D10" s="145"/>
      <c r="E10" s="148"/>
      <c r="F10" s="321" t="s">
        <v>299</v>
      </c>
      <c r="G10" s="322"/>
      <c r="H10" s="321" t="s">
        <v>300</v>
      </c>
      <c r="I10" s="322"/>
      <c r="J10" s="148"/>
    </row>
    <row r="11" spans="1:13" ht="12.75">
      <c r="A11" s="143"/>
      <c r="B11" s="330" t="s">
        <v>42</v>
      </c>
      <c r="C11" s="335"/>
      <c r="D11" s="335"/>
      <c r="E11" s="331"/>
      <c r="F11" s="326" t="s">
        <v>302</v>
      </c>
      <c r="G11" s="327"/>
      <c r="H11" s="326" t="s">
        <v>302</v>
      </c>
      <c r="I11" s="327"/>
      <c r="J11" s="148"/>
      <c r="L11" s="142">
        <v>0.4</v>
      </c>
      <c r="M11" s="142">
        <v>0.15</v>
      </c>
    </row>
    <row r="12" spans="1:13" ht="12.75">
      <c r="A12" s="143"/>
      <c r="B12" s="204" t="s">
        <v>324</v>
      </c>
      <c r="C12" s="201"/>
      <c r="D12" s="201"/>
      <c r="E12" s="202"/>
      <c r="F12" s="318" t="str">
        <f>TEXT(L12,"$0.00")&amp;" (A)"</f>
        <v>$0.43 (A)</v>
      </c>
      <c r="G12" s="320"/>
      <c r="H12" s="318" t="str">
        <f>TEXT(M12,"$0.00")&amp;" (A)"</f>
        <v>$0.16 (A)</v>
      </c>
      <c r="I12" s="320"/>
      <c r="J12" s="148"/>
      <c r="L12" s="142">
        <f>+L11*($M$6+1)</f>
        <v>0.42652</v>
      </c>
      <c r="M12" s="142">
        <f>+M11*($M$6+1)</f>
        <v>0.159945</v>
      </c>
    </row>
    <row r="13" spans="1:10" ht="12.75">
      <c r="A13" s="143"/>
      <c r="B13" s="191" t="s">
        <v>325</v>
      </c>
      <c r="C13" s="192"/>
      <c r="D13" s="140"/>
      <c r="E13" s="193"/>
      <c r="F13" s="321" t="str">
        <f>+F12</f>
        <v>$0.43 (A)</v>
      </c>
      <c r="G13" s="322"/>
      <c r="H13" s="328" t="str">
        <f>+H12</f>
        <v>$0.16 (A)</v>
      </c>
      <c r="I13" s="329"/>
      <c r="J13" s="148"/>
    </row>
    <row r="14" spans="1:10" ht="12.75">
      <c r="A14" s="143"/>
      <c r="B14" s="186" t="s">
        <v>326</v>
      </c>
      <c r="C14" s="187"/>
      <c r="D14" s="144"/>
      <c r="E14" s="188"/>
      <c r="F14" s="326"/>
      <c r="G14" s="327"/>
      <c r="H14" s="330"/>
      <c r="I14" s="331"/>
      <c r="J14" s="148"/>
    </row>
    <row r="15" spans="1:10" ht="12.75">
      <c r="A15" s="143"/>
      <c r="B15" s="205" t="s">
        <v>327</v>
      </c>
      <c r="C15" s="140"/>
      <c r="D15" s="140"/>
      <c r="E15" s="141"/>
      <c r="F15" s="321" t="str">
        <f>+F12</f>
        <v>$0.43 (A)</v>
      </c>
      <c r="G15" s="322"/>
      <c r="H15" s="321" t="str">
        <f>+H12</f>
        <v>$0.16 (A)</v>
      </c>
      <c r="I15" s="322"/>
      <c r="J15" s="148"/>
    </row>
    <row r="16" spans="1:10" ht="12.75">
      <c r="A16" s="143"/>
      <c r="B16" s="170" t="s">
        <v>328</v>
      </c>
      <c r="C16" s="145"/>
      <c r="D16" s="145"/>
      <c r="E16" s="148"/>
      <c r="F16" s="332"/>
      <c r="G16" s="333"/>
      <c r="H16" s="332"/>
      <c r="I16" s="333"/>
      <c r="J16" s="148"/>
    </row>
    <row r="17" spans="1:10" ht="12.75">
      <c r="A17" s="143"/>
      <c r="B17" s="164" t="s">
        <v>329</v>
      </c>
      <c r="C17" s="145"/>
      <c r="D17" s="145"/>
      <c r="E17" s="148"/>
      <c r="F17" s="332"/>
      <c r="G17" s="333"/>
      <c r="H17" s="332"/>
      <c r="I17" s="333"/>
      <c r="J17" s="148"/>
    </row>
    <row r="18" spans="1:10" ht="12.75">
      <c r="A18" s="154"/>
      <c r="B18" s="199" t="s">
        <v>330</v>
      </c>
      <c r="C18" s="168"/>
      <c r="D18" s="168"/>
      <c r="E18" s="169"/>
      <c r="F18" s="326"/>
      <c r="G18" s="327"/>
      <c r="H18" s="326"/>
      <c r="I18" s="327"/>
      <c r="J18" s="156"/>
    </row>
    <row r="19" spans="1:10" ht="12.75">
      <c r="A19" s="143"/>
      <c r="B19" s="145"/>
      <c r="C19" s="145"/>
      <c r="D19" s="145"/>
      <c r="E19" s="145"/>
      <c r="F19" s="145"/>
      <c r="G19" s="145"/>
      <c r="H19" s="145"/>
      <c r="I19" s="145"/>
      <c r="J19" s="148"/>
    </row>
    <row r="20" spans="1:10" ht="12.75">
      <c r="A20" s="143"/>
      <c r="B20" s="145"/>
      <c r="C20" s="145"/>
      <c r="D20" s="145"/>
      <c r="E20" s="145"/>
      <c r="F20" s="145"/>
      <c r="G20" s="145"/>
      <c r="H20" s="145"/>
      <c r="I20" s="145"/>
      <c r="J20" s="148"/>
    </row>
    <row r="21" spans="1:10" ht="12.75">
      <c r="A21" s="143"/>
      <c r="B21" s="145"/>
      <c r="C21" s="145"/>
      <c r="D21" s="145"/>
      <c r="E21" s="145"/>
      <c r="F21" s="145"/>
      <c r="G21" s="145"/>
      <c r="H21" s="145"/>
      <c r="I21" s="145"/>
      <c r="J21" s="148"/>
    </row>
    <row r="22" spans="1:10" ht="12.75">
      <c r="A22" s="143"/>
      <c r="B22" s="145"/>
      <c r="C22" s="145"/>
      <c r="D22" s="145"/>
      <c r="E22" s="145"/>
      <c r="F22" s="145"/>
      <c r="G22" s="145"/>
      <c r="H22" s="145"/>
      <c r="I22" s="145"/>
      <c r="J22" s="148"/>
    </row>
    <row r="23" spans="1:10" ht="12.75">
      <c r="A23" s="143"/>
      <c r="B23" s="145"/>
      <c r="C23" s="145"/>
      <c r="D23" s="145"/>
      <c r="E23" s="145"/>
      <c r="F23" s="145"/>
      <c r="G23" s="145"/>
      <c r="H23" s="145"/>
      <c r="I23" s="145"/>
      <c r="J23" s="148"/>
    </row>
    <row r="24" spans="1:10" ht="12.75">
      <c r="A24" s="143"/>
      <c r="B24" s="145"/>
      <c r="C24" s="145"/>
      <c r="D24" s="145"/>
      <c r="E24" s="145"/>
      <c r="F24" s="145"/>
      <c r="G24" s="145"/>
      <c r="H24" s="145"/>
      <c r="I24" s="145"/>
      <c r="J24" s="148"/>
    </row>
    <row r="25" spans="1:10" ht="12.75">
      <c r="A25" s="143"/>
      <c r="B25" s="145"/>
      <c r="C25" s="145"/>
      <c r="D25" s="145"/>
      <c r="E25" s="145"/>
      <c r="F25" s="145"/>
      <c r="G25" s="145"/>
      <c r="H25" s="145"/>
      <c r="I25" s="145"/>
      <c r="J25" s="148"/>
    </row>
    <row r="26" spans="1:10" ht="12.75">
      <c r="A26" s="143"/>
      <c r="B26" s="145"/>
      <c r="C26" s="145"/>
      <c r="D26" s="145"/>
      <c r="E26" s="145"/>
      <c r="F26" s="145"/>
      <c r="G26" s="145"/>
      <c r="H26" s="145"/>
      <c r="I26" s="145"/>
      <c r="J26" s="148"/>
    </row>
    <row r="27" spans="1:10" ht="12.75">
      <c r="A27" s="143"/>
      <c r="B27" s="145"/>
      <c r="C27" s="145"/>
      <c r="D27" s="145"/>
      <c r="E27" s="145"/>
      <c r="F27" s="145"/>
      <c r="G27" s="145"/>
      <c r="H27" s="145"/>
      <c r="I27" s="145"/>
      <c r="J27" s="148"/>
    </row>
    <row r="28" spans="1:10" ht="12.75">
      <c r="A28" s="143"/>
      <c r="B28" s="145"/>
      <c r="C28" s="145"/>
      <c r="D28" s="145"/>
      <c r="E28" s="145"/>
      <c r="F28" s="145"/>
      <c r="G28" s="145"/>
      <c r="H28" s="145"/>
      <c r="I28" s="145"/>
      <c r="J28" s="148"/>
    </row>
    <row r="29" spans="1:10" ht="12.75">
      <c r="A29" s="143"/>
      <c r="B29" s="145"/>
      <c r="C29" s="145"/>
      <c r="D29" s="145"/>
      <c r="E29" s="145"/>
      <c r="F29" s="145"/>
      <c r="G29" s="145"/>
      <c r="H29" s="145"/>
      <c r="I29" s="145"/>
      <c r="J29" s="148"/>
    </row>
    <row r="30" spans="1:10" ht="12.75">
      <c r="A30" s="143"/>
      <c r="B30" s="145"/>
      <c r="C30" s="145"/>
      <c r="D30" s="145"/>
      <c r="E30" s="145"/>
      <c r="F30" s="145"/>
      <c r="G30" s="145"/>
      <c r="H30" s="145"/>
      <c r="I30" s="145"/>
      <c r="J30" s="148"/>
    </row>
    <row r="31" spans="1:10" ht="12.75">
      <c r="A31" s="154"/>
      <c r="B31" s="155"/>
      <c r="C31" s="155"/>
      <c r="D31" s="155"/>
      <c r="E31" s="155"/>
      <c r="F31" s="155"/>
      <c r="G31" s="155"/>
      <c r="H31" s="155"/>
      <c r="I31" s="155"/>
      <c r="J31" s="156"/>
    </row>
    <row r="32" spans="1:10" ht="12.75">
      <c r="A32" s="143"/>
      <c r="B32" s="145"/>
      <c r="C32" s="145"/>
      <c r="D32" s="145"/>
      <c r="E32" s="145"/>
      <c r="F32" s="145"/>
      <c r="G32" s="145"/>
      <c r="H32" s="145"/>
      <c r="I32" s="145"/>
      <c r="J32" s="148"/>
    </row>
    <row r="33" spans="1:10" ht="12.75">
      <c r="A33" s="180"/>
      <c r="B33" s="145"/>
      <c r="C33" s="145"/>
      <c r="D33" s="145"/>
      <c r="E33" s="145"/>
      <c r="F33" s="145"/>
      <c r="G33" s="145"/>
      <c r="H33" s="145"/>
      <c r="I33" s="145"/>
      <c r="J33" s="148"/>
    </row>
    <row r="34" spans="1:10" ht="12.75">
      <c r="A34" s="143"/>
      <c r="B34" s="145"/>
      <c r="C34" s="145"/>
      <c r="D34" s="145"/>
      <c r="E34" s="145"/>
      <c r="F34" s="145"/>
      <c r="G34" s="145"/>
      <c r="H34" s="145"/>
      <c r="I34" s="145"/>
      <c r="J34" s="148"/>
    </row>
    <row r="35" spans="1:10" ht="12.75">
      <c r="A35" s="143"/>
      <c r="B35" s="145"/>
      <c r="C35" s="145"/>
      <c r="D35" s="145"/>
      <c r="E35" s="145"/>
      <c r="F35" s="145"/>
      <c r="G35" s="145"/>
      <c r="H35" s="145"/>
      <c r="I35" s="145"/>
      <c r="J35" s="148"/>
    </row>
    <row r="36" spans="1:10" ht="12.75">
      <c r="A36" s="143"/>
      <c r="B36" s="145"/>
      <c r="C36" s="145"/>
      <c r="D36" s="145"/>
      <c r="E36" s="145"/>
      <c r="F36" s="145"/>
      <c r="G36" s="145"/>
      <c r="H36" s="145"/>
      <c r="I36" s="145"/>
      <c r="J36" s="148"/>
    </row>
    <row r="37" spans="1:10" ht="12.75">
      <c r="A37" s="143"/>
      <c r="B37" s="145"/>
      <c r="C37" s="145"/>
      <c r="D37" s="145"/>
      <c r="E37" s="145"/>
      <c r="F37" s="145"/>
      <c r="G37" s="145"/>
      <c r="H37" s="145"/>
      <c r="I37" s="145"/>
      <c r="J37" s="148"/>
    </row>
    <row r="38" spans="1:10" ht="12.75">
      <c r="A38" s="143"/>
      <c r="B38" s="145"/>
      <c r="C38" s="145"/>
      <c r="D38" s="145"/>
      <c r="E38" s="145"/>
      <c r="F38" s="145"/>
      <c r="G38" s="145"/>
      <c r="H38" s="145"/>
      <c r="I38" s="145"/>
      <c r="J38" s="148"/>
    </row>
    <row r="39" spans="1:10" ht="12.75">
      <c r="A39" s="143"/>
      <c r="B39" s="145"/>
      <c r="C39" s="145"/>
      <c r="D39" s="145"/>
      <c r="E39" s="145"/>
      <c r="F39" s="145"/>
      <c r="G39" s="145"/>
      <c r="H39" s="145"/>
      <c r="I39" s="145"/>
      <c r="J39" s="148"/>
    </row>
    <row r="40" spans="1:10" ht="12.75">
      <c r="A40" s="143"/>
      <c r="B40" s="145"/>
      <c r="C40" s="145"/>
      <c r="D40" s="145"/>
      <c r="E40" s="145"/>
      <c r="F40" s="145"/>
      <c r="G40" s="145"/>
      <c r="H40" s="145"/>
      <c r="I40" s="145"/>
      <c r="J40" s="148"/>
    </row>
    <row r="41" spans="1:10" ht="12.75">
      <c r="A41" s="143"/>
      <c r="B41" s="145"/>
      <c r="C41" s="145"/>
      <c r="D41" s="145"/>
      <c r="E41" s="145"/>
      <c r="F41" s="145"/>
      <c r="G41" s="145"/>
      <c r="H41" s="145"/>
      <c r="I41" s="145"/>
      <c r="J41" s="148"/>
    </row>
    <row r="42" spans="1:10" ht="12.75">
      <c r="A42" s="143"/>
      <c r="B42" s="145"/>
      <c r="C42" s="145"/>
      <c r="D42" s="145"/>
      <c r="E42" s="145"/>
      <c r="F42" s="145"/>
      <c r="G42" s="145"/>
      <c r="H42" s="145"/>
      <c r="I42" s="145"/>
      <c r="J42" s="148"/>
    </row>
    <row r="43" spans="1:10" ht="12.75">
      <c r="A43" s="143"/>
      <c r="B43" s="145"/>
      <c r="C43" s="145"/>
      <c r="D43" s="155"/>
      <c r="E43" s="155"/>
      <c r="F43" s="155"/>
      <c r="G43" s="155"/>
      <c r="H43" s="145"/>
      <c r="I43" s="145"/>
      <c r="J43" s="148"/>
    </row>
    <row r="44" spans="1:10" ht="12.75">
      <c r="A44" s="143"/>
      <c r="B44" s="145"/>
      <c r="C44" s="145"/>
      <c r="D44" s="145"/>
      <c r="E44" s="145"/>
      <c r="F44" s="145"/>
      <c r="G44" s="145"/>
      <c r="H44" s="145"/>
      <c r="I44" s="145"/>
      <c r="J44" s="148"/>
    </row>
    <row r="45" spans="1:10" ht="12.75">
      <c r="A45" s="143"/>
      <c r="B45" s="145"/>
      <c r="C45" s="145"/>
      <c r="D45" s="145"/>
      <c r="E45" s="145"/>
      <c r="F45" s="145"/>
      <c r="G45" s="145"/>
      <c r="H45" s="145"/>
      <c r="I45" s="145"/>
      <c r="J45" s="148"/>
    </row>
    <row r="46" spans="1:10" ht="12.75">
      <c r="A46" s="143"/>
      <c r="B46" s="145"/>
      <c r="C46" s="145"/>
      <c r="D46" s="145"/>
      <c r="E46" s="145"/>
      <c r="F46" s="145"/>
      <c r="G46" s="145"/>
      <c r="H46" s="145"/>
      <c r="I46" s="145"/>
      <c r="J46" s="148"/>
    </row>
    <row r="47" spans="1:10" ht="12.75">
      <c r="A47" s="143"/>
      <c r="B47" s="145"/>
      <c r="C47" s="145"/>
      <c r="D47" s="145"/>
      <c r="E47" s="145"/>
      <c r="F47" s="145"/>
      <c r="G47" s="145"/>
      <c r="H47" s="145"/>
      <c r="I47" s="145"/>
      <c r="J47" s="148"/>
    </row>
    <row r="48" spans="1:10" ht="12.75">
      <c r="A48" s="143"/>
      <c r="B48" s="145"/>
      <c r="C48" s="145"/>
      <c r="D48" s="145"/>
      <c r="E48" s="145"/>
      <c r="F48" s="145"/>
      <c r="G48" s="145"/>
      <c r="H48" s="145"/>
      <c r="I48" s="145"/>
      <c r="J48" s="148"/>
    </row>
    <row r="49" spans="1:10" ht="12.75">
      <c r="A49" s="143"/>
      <c r="B49" s="145"/>
      <c r="C49" s="145"/>
      <c r="D49" s="145"/>
      <c r="E49" s="145"/>
      <c r="F49" s="145"/>
      <c r="G49" s="145"/>
      <c r="H49" s="145"/>
      <c r="I49" s="145"/>
      <c r="J49" s="148"/>
    </row>
    <row r="50" spans="1:10" ht="12.75">
      <c r="A50" s="143"/>
      <c r="B50" s="145"/>
      <c r="C50" s="145"/>
      <c r="D50" s="145"/>
      <c r="E50" s="145"/>
      <c r="F50" s="145"/>
      <c r="G50" s="145"/>
      <c r="H50" s="145"/>
      <c r="I50" s="145"/>
      <c r="J50" s="148"/>
    </row>
    <row r="51" spans="1:10" ht="12.75">
      <c r="A51" s="149"/>
      <c r="B51" s="144"/>
      <c r="C51" s="144"/>
      <c r="D51" s="144"/>
      <c r="E51" s="144"/>
      <c r="F51" s="144"/>
      <c r="G51" s="144"/>
      <c r="H51" s="144"/>
      <c r="I51" s="144"/>
      <c r="J51" s="147"/>
    </row>
    <row r="52" spans="1:10" ht="12.75">
      <c r="A52" s="143" t="s">
        <v>8</v>
      </c>
      <c r="B52" s="145" t="str">
        <f>+'Item 52'!B52</f>
        <v>Sarah Martinez-Russell</v>
      </c>
      <c r="C52" s="145"/>
      <c r="D52" s="145"/>
      <c r="E52" s="145"/>
      <c r="F52" s="145"/>
      <c r="G52" s="145"/>
      <c r="H52" s="145"/>
      <c r="I52" s="145"/>
      <c r="J52" s="148"/>
    </row>
    <row r="53" spans="1:10" ht="12.75">
      <c r="A53" s="143"/>
      <c r="B53" s="145"/>
      <c r="C53" s="145"/>
      <c r="D53" s="145"/>
      <c r="E53" s="145"/>
      <c r="F53" s="145"/>
      <c r="G53" s="145"/>
      <c r="H53" s="145"/>
      <c r="I53" s="145"/>
      <c r="J53" s="148"/>
    </row>
    <row r="54" spans="1:10" ht="12.75">
      <c r="A54" s="149" t="s">
        <v>25</v>
      </c>
      <c r="B54" s="163">
        <f>+'Item 52'!B54</f>
        <v>43601</v>
      </c>
      <c r="C54" s="144"/>
      <c r="D54" s="144"/>
      <c r="E54" s="144"/>
      <c r="F54" s="144"/>
      <c r="G54" s="144"/>
      <c r="H54" s="144" t="s">
        <v>26</v>
      </c>
      <c r="I54" s="144"/>
      <c r="J54" s="175">
        <f>+'Item 52'!I54</f>
        <v>43647</v>
      </c>
    </row>
    <row r="55" spans="1:10" ht="12.75">
      <c r="A55" s="312" t="s">
        <v>1</v>
      </c>
      <c r="B55" s="313"/>
      <c r="C55" s="313"/>
      <c r="D55" s="313"/>
      <c r="E55" s="313"/>
      <c r="F55" s="313"/>
      <c r="G55" s="313"/>
      <c r="H55" s="313"/>
      <c r="I55" s="313"/>
      <c r="J55" s="314"/>
    </row>
    <row r="56" spans="1:10" ht="12.75">
      <c r="A56" s="143"/>
      <c r="B56" s="145"/>
      <c r="C56" s="145"/>
      <c r="D56" s="145"/>
      <c r="E56" s="145"/>
      <c r="F56" s="145"/>
      <c r="G56" s="145"/>
      <c r="H56" s="145"/>
      <c r="I56" s="145"/>
      <c r="J56" s="148"/>
    </row>
    <row r="57" spans="1:10" ht="12.75">
      <c r="A57" s="143" t="s">
        <v>7</v>
      </c>
      <c r="B57" s="145"/>
      <c r="C57" s="145"/>
      <c r="D57" s="145"/>
      <c r="E57" s="145"/>
      <c r="F57" s="145"/>
      <c r="G57" s="145"/>
      <c r="H57" s="145"/>
      <c r="I57" s="145"/>
      <c r="J57" s="148"/>
    </row>
    <row r="58" spans="1:10" ht="12.75">
      <c r="A58" s="149"/>
      <c r="B58" s="144"/>
      <c r="C58" s="144"/>
      <c r="D58" s="144"/>
      <c r="E58" s="144"/>
      <c r="F58" s="144"/>
      <c r="G58" s="144"/>
      <c r="H58" s="144"/>
      <c r="I58" s="144"/>
      <c r="J58" s="147"/>
    </row>
  </sheetData>
  <sheetProtection/>
  <mergeCells count="15">
    <mergeCell ref="H2:I2"/>
    <mergeCell ref="A7:J7"/>
    <mergeCell ref="F9:I9"/>
    <mergeCell ref="F10:G10"/>
    <mergeCell ref="H10:I10"/>
    <mergeCell ref="B11:E11"/>
    <mergeCell ref="F11:G11"/>
    <mergeCell ref="H11:I11"/>
    <mergeCell ref="A55:J55"/>
    <mergeCell ref="F12:G12"/>
    <mergeCell ref="H12:I12"/>
    <mergeCell ref="F13:G14"/>
    <mergeCell ref="H13:I14"/>
    <mergeCell ref="F15:G18"/>
    <mergeCell ref="H15:I18"/>
  </mergeCells>
  <printOptions horizontalCentered="1" verticalCentered="1"/>
  <pageMargins left="0.5" right="0.5" top="0.5" bottom="0.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O53"/>
  <sheetViews>
    <sheetView showGridLines="0" zoomScalePageLayoutView="0" workbookViewId="0" topLeftCell="A1">
      <selection activeCell="C22" sqref="C22:C28"/>
    </sheetView>
  </sheetViews>
  <sheetFormatPr defaultColWidth="9.140625" defaultRowHeight="12.75"/>
  <cols>
    <col min="1" max="1" width="11.28125" style="0" customWidth="1"/>
    <col min="2" max="2" width="11.421875" style="0" customWidth="1"/>
    <col min="3" max="3" width="11.00390625" style="0" customWidth="1"/>
    <col min="6" max="6" width="2.00390625" style="0" customWidth="1"/>
    <col min="7" max="7" width="9.8515625" style="0" customWidth="1"/>
    <col min="11" max="11" width="10.421875" style="0" customWidth="1"/>
  </cols>
  <sheetData>
    <row r="1" spans="1:11" ht="12.75">
      <c r="A1" s="1"/>
      <c r="B1" s="2"/>
      <c r="C1" s="2"/>
      <c r="D1" s="2"/>
      <c r="E1" s="2"/>
      <c r="F1" s="2"/>
      <c r="G1" s="2"/>
      <c r="H1" s="2"/>
      <c r="I1" s="2"/>
      <c r="J1" s="2"/>
      <c r="K1" s="3"/>
    </row>
    <row r="2" spans="1:11" ht="12.75">
      <c r="A2" s="4" t="s">
        <v>4</v>
      </c>
      <c r="B2" s="36">
        <v>8</v>
      </c>
      <c r="C2" s="5"/>
      <c r="D2" s="5"/>
      <c r="E2" s="5"/>
      <c r="F2" s="5"/>
      <c r="G2" s="5"/>
      <c r="H2" s="5"/>
      <c r="I2" s="342" t="s">
        <v>246</v>
      </c>
      <c r="J2" s="299"/>
      <c r="K2" s="300"/>
    </row>
    <row r="3" spans="1:11" ht="12.75">
      <c r="A3" s="4"/>
      <c r="B3" s="11"/>
      <c r="C3" s="5"/>
      <c r="D3" s="5"/>
      <c r="E3" s="5"/>
      <c r="F3" s="5"/>
      <c r="G3" s="5"/>
      <c r="H3" s="299"/>
      <c r="I3" s="299"/>
      <c r="J3" s="5"/>
      <c r="K3" s="6"/>
    </row>
    <row r="4" spans="1:11" ht="12.75">
      <c r="A4" s="4" t="s">
        <v>5</v>
      </c>
      <c r="B4" s="5"/>
      <c r="C4" s="5"/>
      <c r="D4" s="133" t="s">
        <v>220</v>
      </c>
      <c r="E4" s="5"/>
      <c r="F4" s="5"/>
      <c r="G4" s="5"/>
      <c r="H4" s="5"/>
      <c r="I4" s="5"/>
      <c r="J4" s="5"/>
      <c r="K4" s="6"/>
    </row>
    <row r="5" spans="1:11" ht="12.75">
      <c r="A5" s="7" t="s">
        <v>6</v>
      </c>
      <c r="B5" s="8"/>
      <c r="C5" s="8"/>
      <c r="D5" s="91" t="str">
        <f>+'Check Sheet'!D5</f>
        <v>Tri-County Disposal. Rabanco Recycling, Republic Services</v>
      </c>
      <c r="E5" s="8"/>
      <c r="F5" s="8"/>
      <c r="G5" s="8"/>
      <c r="H5" s="8"/>
      <c r="I5" s="8"/>
      <c r="J5" s="8"/>
      <c r="K5" s="9"/>
    </row>
    <row r="6" spans="1:11" ht="12.75">
      <c r="A6" s="339" t="s">
        <v>43</v>
      </c>
      <c r="B6" s="340"/>
      <c r="C6" s="340"/>
      <c r="D6" s="303"/>
      <c r="E6" s="340"/>
      <c r="F6" s="340"/>
      <c r="G6" s="340"/>
      <c r="H6" s="340"/>
      <c r="I6" s="340"/>
      <c r="J6" s="340"/>
      <c r="K6" s="341"/>
    </row>
    <row r="7" spans="1:11" ht="12.75">
      <c r="A7" s="35" t="s">
        <v>44</v>
      </c>
      <c r="B7" s="22"/>
      <c r="C7" s="22"/>
      <c r="D7" s="22"/>
      <c r="E7" s="22"/>
      <c r="F7" s="22"/>
      <c r="G7" s="22"/>
      <c r="H7" s="22"/>
      <c r="I7" s="22"/>
      <c r="J7" s="22"/>
      <c r="K7" s="28"/>
    </row>
    <row r="8" spans="1:11" ht="12.75">
      <c r="A8" s="4"/>
      <c r="B8" s="5"/>
      <c r="C8" s="5"/>
      <c r="D8" s="5"/>
      <c r="E8" s="5"/>
      <c r="F8" s="5"/>
      <c r="G8" s="5"/>
      <c r="H8" s="5"/>
      <c r="I8" s="5"/>
      <c r="J8" s="5"/>
      <c r="K8" s="6"/>
    </row>
    <row r="9" spans="1:11" ht="12.75">
      <c r="A9" s="29" t="s">
        <v>182</v>
      </c>
      <c r="B9" s="5"/>
      <c r="C9" s="5"/>
      <c r="D9" s="5"/>
      <c r="E9" s="5"/>
      <c r="F9" s="5"/>
      <c r="G9" s="5"/>
      <c r="H9" s="5"/>
      <c r="I9" s="5"/>
      <c r="J9" s="5"/>
      <c r="K9" s="6"/>
    </row>
    <row r="10" spans="1:11" ht="12.75">
      <c r="A10" s="37" t="s">
        <v>45</v>
      </c>
      <c r="B10" s="5"/>
      <c r="C10" s="5"/>
      <c r="D10" s="5"/>
      <c r="E10" s="5"/>
      <c r="F10" s="5"/>
      <c r="G10" s="5"/>
      <c r="H10" s="5"/>
      <c r="I10" s="5"/>
      <c r="J10" s="5"/>
      <c r="K10" s="6"/>
    </row>
    <row r="11" spans="1:11" ht="12.75">
      <c r="A11" s="37" t="s">
        <v>46</v>
      </c>
      <c r="B11" s="12"/>
      <c r="C11" s="5"/>
      <c r="D11" s="5"/>
      <c r="E11" s="5"/>
      <c r="F11" s="5"/>
      <c r="G11" s="5"/>
      <c r="H11" s="5"/>
      <c r="I11" s="5"/>
      <c r="J11" s="5"/>
      <c r="K11" s="6"/>
    </row>
    <row r="12" spans="1:11" ht="12.75">
      <c r="A12" s="10" t="s">
        <v>47</v>
      </c>
      <c r="B12" s="5"/>
      <c r="C12" s="5"/>
      <c r="D12" s="5"/>
      <c r="E12" s="5"/>
      <c r="F12" s="5"/>
      <c r="G12" s="5"/>
      <c r="H12" s="5"/>
      <c r="I12" s="5"/>
      <c r="J12" s="5"/>
      <c r="K12" s="6"/>
    </row>
    <row r="13" spans="1:11" ht="12.75">
      <c r="A13" s="38" t="s">
        <v>48</v>
      </c>
      <c r="B13" s="19"/>
      <c r="C13" s="11"/>
      <c r="D13" s="5"/>
      <c r="E13" s="19"/>
      <c r="F13" s="19"/>
      <c r="G13" s="11"/>
      <c r="H13" s="5"/>
      <c r="I13" s="19"/>
      <c r="J13" s="11"/>
      <c r="K13" s="6"/>
    </row>
    <row r="14" spans="1:11" ht="12.75">
      <c r="A14" s="38" t="s">
        <v>98</v>
      </c>
      <c r="B14" s="19"/>
      <c r="C14" s="11"/>
      <c r="D14" s="5"/>
      <c r="E14" s="19"/>
      <c r="F14" s="19"/>
      <c r="G14" s="11"/>
      <c r="H14" s="5"/>
      <c r="I14" s="19"/>
      <c r="J14" s="11"/>
      <c r="K14" s="6"/>
    </row>
    <row r="15" spans="1:11" ht="12.75">
      <c r="A15" s="38" t="s">
        <v>54</v>
      </c>
      <c r="B15" s="5"/>
      <c r="C15" s="5"/>
      <c r="D15" s="5"/>
      <c r="E15" s="5"/>
      <c r="F15" s="5"/>
      <c r="G15" s="5"/>
      <c r="H15" s="5"/>
      <c r="I15" s="5"/>
      <c r="J15" s="5"/>
      <c r="K15" s="6"/>
    </row>
    <row r="16" spans="1:11" ht="12.75">
      <c r="A16" s="29"/>
      <c r="B16" s="5"/>
      <c r="C16" s="5"/>
      <c r="D16" s="5"/>
      <c r="E16" s="5"/>
      <c r="F16" s="5"/>
      <c r="G16" s="5"/>
      <c r="H16" s="5"/>
      <c r="I16" s="5"/>
      <c r="J16" s="5"/>
      <c r="K16" s="6"/>
    </row>
    <row r="17" spans="1:11" ht="12.75">
      <c r="A17" s="4" t="s">
        <v>32</v>
      </c>
      <c r="B17" s="5"/>
      <c r="C17" s="5"/>
      <c r="D17" s="5"/>
      <c r="E17" s="5"/>
      <c r="F17" s="5"/>
      <c r="G17" s="5"/>
      <c r="H17" s="5"/>
      <c r="I17" s="5"/>
      <c r="J17" s="5"/>
      <c r="K17" s="6"/>
    </row>
    <row r="18" spans="1:11" ht="12.75">
      <c r="A18" s="68"/>
      <c r="B18" s="22"/>
      <c r="C18" s="22"/>
      <c r="D18" s="22"/>
      <c r="E18" s="22"/>
      <c r="F18" s="22"/>
      <c r="G18" s="22"/>
      <c r="H18" s="22"/>
      <c r="I18" s="22"/>
      <c r="J18" s="22"/>
      <c r="K18" s="28"/>
    </row>
    <row r="19" spans="1:15" ht="12.75">
      <c r="A19" s="39" t="s">
        <v>49</v>
      </c>
      <c r="B19" s="39" t="s">
        <v>52</v>
      </c>
      <c r="C19" s="39" t="s">
        <v>53</v>
      </c>
      <c r="D19" s="39"/>
      <c r="E19" s="39"/>
      <c r="F19" s="14"/>
      <c r="G19" s="39"/>
      <c r="H19" s="39"/>
      <c r="I19" s="39"/>
      <c r="J19" s="39"/>
      <c r="K19" s="39"/>
      <c r="N19" s="137">
        <v>14.19</v>
      </c>
      <c r="O19" s="138"/>
    </row>
    <row r="20" spans="1:14" ht="12.75">
      <c r="A20" s="40" t="s">
        <v>50</v>
      </c>
      <c r="B20" s="40" t="s">
        <v>2</v>
      </c>
      <c r="C20" s="40" t="s">
        <v>42</v>
      </c>
      <c r="D20" s="40"/>
      <c r="E20" s="40"/>
      <c r="F20" s="14"/>
      <c r="G20" s="40"/>
      <c r="H20" s="40"/>
      <c r="I20" s="40"/>
      <c r="J20" s="40"/>
      <c r="K20" s="40"/>
      <c r="N20" s="136">
        <v>18.84</v>
      </c>
    </row>
    <row r="21" spans="1:14" ht="12.75">
      <c r="A21" s="41" t="s">
        <v>51</v>
      </c>
      <c r="B21" s="41" t="s">
        <v>42</v>
      </c>
      <c r="C21" s="41" t="s">
        <v>41</v>
      </c>
      <c r="D21" s="41"/>
      <c r="E21" s="41"/>
      <c r="F21" s="14"/>
      <c r="G21" s="41"/>
      <c r="H21" s="41"/>
      <c r="I21" s="41"/>
      <c r="J21" s="41"/>
      <c r="K21" s="41"/>
      <c r="N21" s="136">
        <v>23.24</v>
      </c>
    </row>
    <row r="22" spans="1:14" ht="12.75">
      <c r="A22" s="45" t="s">
        <v>92</v>
      </c>
      <c r="B22" s="45" t="s">
        <v>31</v>
      </c>
      <c r="C22" s="89" t="str">
        <f>TEXT(N19,"$0.00")&amp;" (A)"</f>
        <v>$14.19 (A)</v>
      </c>
      <c r="D22" s="67"/>
      <c r="E22" s="67"/>
      <c r="F22" s="5"/>
      <c r="G22" s="67"/>
      <c r="H22" s="67"/>
      <c r="I22" s="67"/>
      <c r="J22" s="16"/>
      <c r="K22" s="16"/>
      <c r="N22" s="136">
        <v>27.85</v>
      </c>
    </row>
    <row r="23" spans="1:14" ht="12.75">
      <c r="A23" s="45" t="s">
        <v>93</v>
      </c>
      <c r="B23" s="45" t="s">
        <v>31</v>
      </c>
      <c r="C23" s="89" t="str">
        <f aca="true" t="shared" si="0" ref="C23:C28">TEXT(N20,"$0.00")&amp;" (A)"</f>
        <v>$18.84 (A)</v>
      </c>
      <c r="D23" s="67"/>
      <c r="E23" s="67"/>
      <c r="F23" s="5"/>
      <c r="G23" s="67"/>
      <c r="H23" s="67"/>
      <c r="I23" s="67"/>
      <c r="J23" s="16"/>
      <c r="K23" s="16"/>
      <c r="N23" s="136">
        <v>33.71</v>
      </c>
    </row>
    <row r="24" spans="1:14" ht="12.75">
      <c r="A24" s="45" t="s">
        <v>94</v>
      </c>
      <c r="B24" s="45" t="s">
        <v>31</v>
      </c>
      <c r="C24" s="89" t="str">
        <f t="shared" si="0"/>
        <v>$23.24 (A)</v>
      </c>
      <c r="D24" s="67"/>
      <c r="E24" s="67"/>
      <c r="F24" s="5"/>
      <c r="G24" s="67"/>
      <c r="H24" s="67"/>
      <c r="I24" s="67"/>
      <c r="J24" s="16"/>
      <c r="K24" s="16"/>
      <c r="N24" s="136">
        <v>39.58</v>
      </c>
    </row>
    <row r="25" spans="1:14" ht="12.75">
      <c r="A25" s="45" t="s">
        <v>95</v>
      </c>
      <c r="B25" s="45" t="s">
        <v>31</v>
      </c>
      <c r="C25" s="89" t="str">
        <f t="shared" si="0"/>
        <v>$27.85 (A)</v>
      </c>
      <c r="D25" s="67"/>
      <c r="E25" s="67"/>
      <c r="F25" s="5"/>
      <c r="G25" s="67"/>
      <c r="H25" s="67"/>
      <c r="I25" s="67"/>
      <c r="J25" s="16"/>
      <c r="K25" s="16"/>
      <c r="N25" s="136">
        <v>6.66</v>
      </c>
    </row>
    <row r="26" spans="1:11" ht="12.75">
      <c r="A26" s="45" t="s">
        <v>96</v>
      </c>
      <c r="B26" s="45" t="s">
        <v>31</v>
      </c>
      <c r="C26" s="89" t="str">
        <f t="shared" si="0"/>
        <v>$33.71 (A)</v>
      </c>
      <c r="D26" s="67"/>
      <c r="E26" s="67"/>
      <c r="F26" s="5"/>
      <c r="G26" s="67"/>
      <c r="H26" s="67"/>
      <c r="I26" s="67"/>
      <c r="J26" s="16"/>
      <c r="K26" s="16"/>
    </row>
    <row r="27" spans="1:11" ht="12.75">
      <c r="A27" s="45" t="s">
        <v>97</v>
      </c>
      <c r="B27" s="45" t="s">
        <v>31</v>
      </c>
      <c r="C27" s="89" t="str">
        <f t="shared" si="0"/>
        <v>$39.58 (A)</v>
      </c>
      <c r="D27" s="67"/>
      <c r="E27" s="67"/>
      <c r="F27" s="5"/>
      <c r="G27" s="67"/>
      <c r="H27" s="67"/>
      <c r="I27" s="67"/>
      <c r="J27" s="16"/>
      <c r="K27" s="16"/>
    </row>
    <row r="28" spans="1:11" ht="12.75">
      <c r="A28" s="45" t="s">
        <v>92</v>
      </c>
      <c r="B28" s="45" t="s">
        <v>177</v>
      </c>
      <c r="C28" s="89" t="str">
        <f t="shared" si="0"/>
        <v>$6.66 (A)</v>
      </c>
      <c r="D28" s="16"/>
      <c r="E28" s="16"/>
      <c r="F28" s="5"/>
      <c r="G28" s="16"/>
      <c r="H28" s="16"/>
      <c r="I28" s="16"/>
      <c r="J28" s="16"/>
      <c r="K28" s="16"/>
    </row>
    <row r="29" spans="1:11" ht="12.75">
      <c r="A29" s="16"/>
      <c r="B29" s="16"/>
      <c r="C29" s="16"/>
      <c r="D29" s="16"/>
      <c r="E29" s="16"/>
      <c r="F29" s="5"/>
      <c r="G29" s="16"/>
      <c r="H29" s="16"/>
      <c r="I29" s="16"/>
      <c r="J29" s="16"/>
      <c r="K29" s="16"/>
    </row>
    <row r="30" spans="1:11" ht="12.75">
      <c r="A30" s="44" t="s">
        <v>180</v>
      </c>
      <c r="B30" s="5"/>
      <c r="C30" s="5"/>
      <c r="D30" s="5"/>
      <c r="E30" s="5"/>
      <c r="F30" s="5"/>
      <c r="G30" s="5"/>
      <c r="H30" s="5"/>
      <c r="I30" s="5"/>
      <c r="J30" s="5"/>
      <c r="K30" s="6"/>
    </row>
    <row r="31" spans="1:11" ht="12.75">
      <c r="A31" s="4"/>
      <c r="B31" s="5"/>
      <c r="C31" s="42" t="s">
        <v>55</v>
      </c>
      <c r="D31" s="5"/>
      <c r="E31" s="5"/>
      <c r="F31" s="5"/>
      <c r="G31" s="5"/>
      <c r="H31" s="5"/>
      <c r="I31" s="5"/>
      <c r="J31" s="5"/>
      <c r="K31" s="6"/>
    </row>
    <row r="32" spans="1:11" ht="12.75">
      <c r="A32" s="4"/>
      <c r="B32" s="5"/>
      <c r="C32" s="5"/>
      <c r="D32" s="5"/>
      <c r="E32" s="5"/>
      <c r="F32" s="5"/>
      <c r="G32" s="5"/>
      <c r="H32" s="5"/>
      <c r="I32" s="5"/>
      <c r="J32" s="5"/>
      <c r="K32" s="6"/>
    </row>
    <row r="33" spans="1:11" ht="12.75">
      <c r="A33" s="4"/>
      <c r="B33" s="5"/>
      <c r="C33" s="5"/>
      <c r="D33" s="5"/>
      <c r="E33" s="5"/>
      <c r="F33" s="5"/>
      <c r="G33" s="5"/>
      <c r="H33" s="5"/>
      <c r="I33" s="5"/>
      <c r="J33" s="5"/>
      <c r="K33" s="6"/>
    </row>
    <row r="34" spans="1:11" ht="12.75">
      <c r="A34" s="4" t="s">
        <v>20</v>
      </c>
      <c r="B34" s="5"/>
      <c r="C34" s="5"/>
      <c r="D34" s="5"/>
      <c r="E34" s="5"/>
      <c r="F34" s="5"/>
      <c r="G34" s="5"/>
      <c r="H34" s="5"/>
      <c r="I34" s="5"/>
      <c r="J34" s="5"/>
      <c r="K34" s="6"/>
    </row>
    <row r="35" spans="1:11" ht="12.75">
      <c r="A35" s="10" t="s">
        <v>21</v>
      </c>
      <c r="B35" s="5"/>
      <c r="C35" s="5"/>
      <c r="D35" s="5"/>
      <c r="E35" s="5"/>
      <c r="F35" s="5"/>
      <c r="G35" s="5"/>
      <c r="H35" s="5"/>
      <c r="I35" s="5"/>
      <c r="J35" s="5"/>
      <c r="K35" s="6"/>
    </row>
    <row r="36" spans="1:11" ht="12.75">
      <c r="A36" s="4" t="s">
        <v>181</v>
      </c>
      <c r="B36" s="5"/>
      <c r="C36" s="5"/>
      <c r="D36" s="5"/>
      <c r="E36" s="5"/>
      <c r="F36" s="5"/>
      <c r="G36" s="5"/>
      <c r="H36" s="5"/>
      <c r="I36" s="5"/>
      <c r="J36" s="5"/>
      <c r="K36" s="6"/>
    </row>
    <row r="37" spans="1:11" ht="12.75">
      <c r="A37" s="4"/>
      <c r="B37" s="5"/>
      <c r="C37" s="5"/>
      <c r="D37" s="5"/>
      <c r="E37" s="5"/>
      <c r="F37" s="5"/>
      <c r="G37" s="5"/>
      <c r="H37" s="5"/>
      <c r="I37" s="5"/>
      <c r="J37" s="5"/>
      <c r="K37" s="6"/>
    </row>
    <row r="38" spans="1:11" ht="12.75">
      <c r="A38" s="4"/>
      <c r="B38" s="5" t="s">
        <v>0</v>
      </c>
      <c r="C38" s="5"/>
      <c r="D38" s="22"/>
      <c r="E38" s="22"/>
      <c r="F38" s="22"/>
      <c r="G38" s="22"/>
      <c r="H38" s="22"/>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43" t="s">
        <v>190</v>
      </c>
    </row>
    <row r="45" spans="1:11" ht="12.75">
      <c r="A45" s="4"/>
      <c r="B45" s="5"/>
      <c r="C45" s="5"/>
      <c r="D45" s="5"/>
      <c r="E45" s="5"/>
      <c r="F45" s="5"/>
      <c r="G45" s="5"/>
      <c r="H45" s="5"/>
      <c r="I45" s="5"/>
      <c r="J45" s="5"/>
      <c r="K45" s="6"/>
    </row>
    <row r="46" spans="1:11" ht="12.75">
      <c r="A46" s="7"/>
      <c r="B46" s="8"/>
      <c r="C46" s="8"/>
      <c r="D46" s="8"/>
      <c r="E46" s="8"/>
      <c r="F46" s="8"/>
      <c r="G46" s="8"/>
      <c r="H46" s="8"/>
      <c r="I46" s="8"/>
      <c r="J46" s="8"/>
      <c r="K46" s="9"/>
    </row>
    <row r="47" spans="1:11" ht="12.75">
      <c r="A47" s="4" t="s">
        <v>8</v>
      </c>
      <c r="B47" s="92" t="s">
        <v>224</v>
      </c>
      <c r="C47" s="5"/>
      <c r="D47" s="5"/>
      <c r="E47" s="5"/>
      <c r="F47" s="5"/>
      <c r="G47" s="5"/>
      <c r="H47" s="5"/>
      <c r="I47" s="5"/>
      <c r="J47" s="5"/>
      <c r="K47" s="6"/>
    </row>
    <row r="48" spans="1:11" ht="12.75">
      <c r="A48" s="4"/>
      <c r="B48" s="5"/>
      <c r="C48" s="5"/>
      <c r="D48" s="5"/>
      <c r="E48" s="5"/>
      <c r="F48" s="5"/>
      <c r="G48" s="5"/>
      <c r="H48" s="5"/>
      <c r="I48" s="5"/>
      <c r="J48" s="5"/>
      <c r="K48" s="6"/>
    </row>
    <row r="49" spans="1:11" ht="12.75">
      <c r="A49" s="7" t="s">
        <v>25</v>
      </c>
      <c r="B49" s="306">
        <v>43601</v>
      </c>
      <c r="C49" s="306"/>
      <c r="D49" s="8"/>
      <c r="E49" s="8"/>
      <c r="F49" s="8"/>
      <c r="G49" s="8"/>
      <c r="H49" s="8"/>
      <c r="I49" s="93" t="s">
        <v>26</v>
      </c>
      <c r="J49" s="306">
        <v>43647</v>
      </c>
      <c r="K49" s="307"/>
    </row>
    <row r="50" spans="1:11" ht="12.75">
      <c r="A50" s="336" t="s">
        <v>1</v>
      </c>
      <c r="B50" s="337"/>
      <c r="C50" s="337"/>
      <c r="D50" s="337"/>
      <c r="E50" s="337"/>
      <c r="F50" s="337"/>
      <c r="G50" s="337"/>
      <c r="H50" s="337"/>
      <c r="I50" s="337"/>
      <c r="J50" s="337"/>
      <c r="K50" s="338"/>
    </row>
    <row r="51" spans="1:11" ht="12.75">
      <c r="A51" s="4"/>
      <c r="B51" s="5"/>
      <c r="C51" s="5"/>
      <c r="D51" s="5"/>
      <c r="E51" s="5"/>
      <c r="F51" s="5"/>
      <c r="G51" s="5"/>
      <c r="H51" s="5"/>
      <c r="I51" s="5"/>
      <c r="J51" s="5"/>
      <c r="K51" s="6"/>
    </row>
    <row r="52" spans="1:11" ht="12.75">
      <c r="A52" s="4" t="s">
        <v>7</v>
      </c>
      <c r="B52" s="5"/>
      <c r="C52" s="5"/>
      <c r="D52" s="5"/>
      <c r="E52" s="5"/>
      <c r="F52" s="5"/>
      <c r="G52" s="5"/>
      <c r="H52" s="5"/>
      <c r="I52" s="5"/>
      <c r="J52" s="5"/>
      <c r="K52" s="6"/>
    </row>
    <row r="53" spans="1:11" ht="12.75">
      <c r="A53" s="7"/>
      <c r="B53" s="8"/>
      <c r="C53" s="8"/>
      <c r="D53" s="8"/>
      <c r="E53" s="8"/>
      <c r="F53" s="8"/>
      <c r="G53" s="8"/>
      <c r="H53" s="8"/>
      <c r="I53" s="8"/>
      <c r="J53" s="8"/>
      <c r="K53" s="9"/>
    </row>
  </sheetData>
  <sheetProtection/>
  <mergeCells count="6">
    <mergeCell ref="A50:K50"/>
    <mergeCell ref="A6:K6"/>
    <mergeCell ref="H3:I3"/>
    <mergeCell ref="I2:K2"/>
    <mergeCell ref="J49:K49"/>
    <mergeCell ref="B49:C49"/>
  </mergeCells>
  <printOptions horizontalCentered="1" verticalCentered="1"/>
  <pageMargins left="0.5" right="0.5" top="0.5" bottom="0.5" header="0.5" footer="0.5"/>
  <pageSetup fitToHeight="1" fitToWidth="1" horizontalDpi="600" verticalDpi="600" orientation="portrait" scale="96" r:id="rId1"/>
</worksheet>
</file>

<file path=xl/worksheets/sheet9.xml><?xml version="1.0" encoding="utf-8"?>
<worksheet xmlns="http://schemas.openxmlformats.org/spreadsheetml/2006/main" xmlns:r="http://schemas.openxmlformats.org/officeDocument/2006/relationships">
  <sheetPr>
    <pageSetUpPr fitToPage="1"/>
  </sheetPr>
  <dimension ref="A1:M58"/>
  <sheetViews>
    <sheetView showGridLines="0" zoomScalePageLayoutView="0" workbookViewId="0" topLeftCell="A14">
      <selection activeCell="E23" sqref="E23:F23"/>
    </sheetView>
  </sheetViews>
  <sheetFormatPr defaultColWidth="9.140625" defaultRowHeight="12.75"/>
  <cols>
    <col min="1" max="1" width="10.8515625" style="0" customWidth="1"/>
    <col min="10" max="10" width="10.8515625" style="0" customWidth="1"/>
  </cols>
  <sheetData>
    <row r="1" spans="1:10" ht="12.75">
      <c r="A1" s="1"/>
      <c r="B1" s="2"/>
      <c r="C1" s="2"/>
      <c r="D1" s="2"/>
      <c r="E1" s="2"/>
      <c r="F1" s="2"/>
      <c r="G1" s="2"/>
      <c r="H1" s="2"/>
      <c r="I1" s="2"/>
      <c r="J1" s="3"/>
    </row>
    <row r="2" spans="1:10" ht="12.75">
      <c r="A2" s="4" t="s">
        <v>4</v>
      </c>
      <c r="B2" s="36">
        <v>8</v>
      </c>
      <c r="C2" s="5"/>
      <c r="D2" s="5"/>
      <c r="E2" s="5"/>
      <c r="F2" s="5"/>
      <c r="G2" s="5"/>
      <c r="H2" s="342" t="s">
        <v>331</v>
      </c>
      <c r="I2" s="299"/>
      <c r="J2" s="300"/>
    </row>
    <row r="3" spans="1:10" ht="12.75">
      <c r="A3" s="4"/>
      <c r="B3" s="5"/>
      <c r="C3" s="5"/>
      <c r="D3" s="5"/>
      <c r="E3" s="5"/>
      <c r="F3" s="5"/>
      <c r="G3" s="5"/>
      <c r="H3" s="5"/>
      <c r="I3" s="5"/>
      <c r="J3" s="6"/>
    </row>
    <row r="4" spans="1:10" ht="12.75">
      <c r="A4" s="4" t="s">
        <v>5</v>
      </c>
      <c r="B4" s="5"/>
      <c r="C4" s="5"/>
      <c r="D4" s="5" t="s">
        <v>29</v>
      </c>
      <c r="E4" s="5"/>
      <c r="F4" s="5"/>
      <c r="G4" s="5"/>
      <c r="H4" s="5"/>
      <c r="I4" s="5"/>
      <c r="J4" s="6"/>
    </row>
    <row r="5" spans="1:10" ht="12.75">
      <c r="A5" s="7" t="s">
        <v>6</v>
      </c>
      <c r="B5" s="8"/>
      <c r="C5" s="8"/>
      <c r="D5" s="91" t="s">
        <v>37</v>
      </c>
      <c r="E5" s="8"/>
      <c r="F5" s="8"/>
      <c r="G5" s="8"/>
      <c r="H5" s="8"/>
      <c r="I5" s="8"/>
      <c r="J5" s="9"/>
    </row>
    <row r="6" spans="1:10" ht="12.75">
      <c r="A6" s="4"/>
      <c r="B6" s="5"/>
      <c r="C6" s="5"/>
      <c r="D6" s="5"/>
      <c r="E6" s="5"/>
      <c r="F6" s="5"/>
      <c r="G6" s="5"/>
      <c r="H6" s="5"/>
      <c r="I6" s="5"/>
      <c r="J6" s="6"/>
    </row>
    <row r="7" spans="1:13" ht="12.75">
      <c r="A7" s="345" t="s">
        <v>56</v>
      </c>
      <c r="B7" s="303"/>
      <c r="C7" s="303"/>
      <c r="D7" s="303"/>
      <c r="E7" s="303"/>
      <c r="F7" s="303"/>
      <c r="G7" s="303"/>
      <c r="H7" s="303"/>
      <c r="I7" s="303"/>
      <c r="J7" s="346"/>
      <c r="L7" s="142" t="s">
        <v>253</v>
      </c>
      <c r="M7" s="174">
        <f>+'Item 52'!M6</f>
        <v>0.0663</v>
      </c>
    </row>
    <row r="8" spans="1:10" ht="12.75">
      <c r="A8" s="4"/>
      <c r="B8" s="5"/>
      <c r="C8" s="5"/>
      <c r="D8" s="5"/>
      <c r="E8" s="5"/>
      <c r="F8" s="5"/>
      <c r="G8" s="5"/>
      <c r="H8" s="5"/>
      <c r="I8" s="5"/>
      <c r="J8" s="6"/>
    </row>
    <row r="9" spans="1:10" ht="12.75">
      <c r="A9" s="4" t="s">
        <v>57</v>
      </c>
      <c r="B9" s="26" t="s">
        <v>183</v>
      </c>
      <c r="C9" s="5"/>
      <c r="D9" s="5"/>
      <c r="E9" s="5"/>
      <c r="F9" s="5"/>
      <c r="G9" s="5"/>
      <c r="H9" s="5"/>
      <c r="I9" s="5"/>
      <c r="J9" s="6"/>
    </row>
    <row r="10" spans="1:10" ht="12.75">
      <c r="A10" s="4"/>
      <c r="B10" s="26" t="s">
        <v>184</v>
      </c>
      <c r="C10" s="5"/>
      <c r="D10" s="5"/>
      <c r="E10" s="5"/>
      <c r="F10" s="5"/>
      <c r="G10" s="5"/>
      <c r="H10" s="5"/>
      <c r="I10" s="5"/>
      <c r="J10" s="6"/>
    </row>
    <row r="11" spans="1:10" ht="12.75">
      <c r="A11" s="4"/>
      <c r="B11" s="12" t="s">
        <v>58</v>
      </c>
      <c r="C11" s="5"/>
      <c r="D11" s="5"/>
      <c r="E11" s="5"/>
      <c r="F11" s="5"/>
      <c r="G11" s="5"/>
      <c r="H11" s="5"/>
      <c r="I11" s="5"/>
      <c r="J11" s="6"/>
    </row>
    <row r="12" spans="1:10" ht="12.75">
      <c r="A12" s="4"/>
      <c r="B12" s="5"/>
      <c r="C12" s="5"/>
      <c r="D12" s="5"/>
      <c r="E12" s="5"/>
      <c r="F12" s="5"/>
      <c r="G12" s="5"/>
      <c r="H12" s="5"/>
      <c r="I12" s="5"/>
      <c r="J12" s="6"/>
    </row>
    <row r="13" spans="1:10" ht="12.75">
      <c r="A13" s="4" t="s">
        <v>59</v>
      </c>
      <c r="B13" s="25" t="s">
        <v>60</v>
      </c>
      <c r="C13" s="11"/>
      <c r="D13" s="5"/>
      <c r="E13" s="19"/>
      <c r="F13" s="11"/>
      <c r="G13" s="5"/>
      <c r="H13" s="19"/>
      <c r="I13" s="11"/>
      <c r="J13" s="6"/>
    </row>
    <row r="14" spans="1:10" ht="12.75">
      <c r="A14" s="4"/>
      <c r="B14" s="25" t="s">
        <v>61</v>
      </c>
      <c r="C14" s="11"/>
      <c r="D14" s="5"/>
      <c r="E14" s="19"/>
      <c r="F14" s="11"/>
      <c r="G14" s="5"/>
      <c r="H14" s="19"/>
      <c r="I14" s="11"/>
      <c r="J14" s="6"/>
    </row>
    <row r="15" spans="1:10" ht="12.75">
      <c r="A15" s="4"/>
      <c r="B15" s="24" t="s">
        <v>62</v>
      </c>
      <c r="C15" s="5"/>
      <c r="D15" s="5"/>
      <c r="E15" s="5"/>
      <c r="F15" s="5"/>
      <c r="G15" s="5"/>
      <c r="H15" s="5"/>
      <c r="I15" s="5"/>
      <c r="J15" s="6"/>
    </row>
    <row r="16" spans="1:10" ht="12.75">
      <c r="A16" s="4"/>
      <c r="B16" s="24" t="s">
        <v>99</v>
      </c>
      <c r="C16" s="5"/>
      <c r="D16" s="5"/>
      <c r="E16" s="5"/>
      <c r="F16" s="5"/>
      <c r="G16" s="5"/>
      <c r="H16" s="5"/>
      <c r="I16" s="5"/>
      <c r="J16" s="6"/>
    </row>
    <row r="17" spans="1:10" ht="12.75">
      <c r="A17" s="4"/>
      <c r="B17" s="24"/>
      <c r="C17" s="5"/>
      <c r="D17" s="5"/>
      <c r="E17" s="5"/>
      <c r="F17" s="5"/>
      <c r="G17" s="5"/>
      <c r="H17" s="5"/>
      <c r="I17" s="5"/>
      <c r="J17" s="6"/>
    </row>
    <row r="18" spans="1:10" ht="12.75">
      <c r="A18" s="35" t="s">
        <v>63</v>
      </c>
      <c r="B18" s="46" t="s">
        <v>64</v>
      </c>
      <c r="C18" s="22"/>
      <c r="D18" s="22"/>
      <c r="E18" s="22"/>
      <c r="F18" s="22"/>
      <c r="G18" s="22"/>
      <c r="H18" s="22"/>
      <c r="I18" s="22"/>
      <c r="J18" s="28"/>
    </row>
    <row r="19" spans="1:10" ht="12.75">
      <c r="A19" s="4"/>
      <c r="B19" s="24" t="s">
        <v>65</v>
      </c>
      <c r="C19" s="5"/>
      <c r="D19" s="5"/>
      <c r="E19" s="5"/>
      <c r="F19" s="5"/>
      <c r="G19" s="5"/>
      <c r="H19" s="5"/>
      <c r="I19" s="5"/>
      <c r="J19" s="6"/>
    </row>
    <row r="20" spans="1:10" ht="12.75">
      <c r="A20" s="4"/>
      <c r="B20" s="24"/>
      <c r="C20" s="5"/>
      <c r="D20" s="5"/>
      <c r="E20" s="5"/>
      <c r="F20" s="5"/>
      <c r="G20" s="5"/>
      <c r="H20" s="5"/>
      <c r="I20" s="5"/>
      <c r="J20" s="6"/>
    </row>
    <row r="21" spans="1:10" ht="12.75">
      <c r="A21" s="4"/>
      <c r="B21" s="24"/>
      <c r="C21" s="1"/>
      <c r="D21" s="3"/>
      <c r="E21" s="349" t="s">
        <v>66</v>
      </c>
      <c r="F21" s="350"/>
      <c r="G21" s="5"/>
      <c r="H21" s="5"/>
      <c r="I21" s="5"/>
      <c r="J21" s="6"/>
    </row>
    <row r="22" spans="1:13" ht="12.75">
      <c r="A22" s="4"/>
      <c r="B22" s="24"/>
      <c r="C22" s="347" t="s">
        <v>39</v>
      </c>
      <c r="D22" s="348"/>
      <c r="E22" s="351" t="s">
        <v>67</v>
      </c>
      <c r="F22" s="352"/>
      <c r="G22" s="5"/>
      <c r="H22" s="5"/>
      <c r="I22" s="5"/>
      <c r="J22" s="6"/>
      <c r="L22" s="136"/>
      <c r="M22" s="136"/>
    </row>
    <row r="23" spans="1:12" ht="12.75">
      <c r="A23" s="4"/>
      <c r="B23" s="24"/>
      <c r="C23" s="30" t="s">
        <v>68</v>
      </c>
      <c r="D23" s="15"/>
      <c r="E23" s="343" t="str">
        <f>TEXT(L23,"$0.00")&amp;" (A)"</f>
        <v>$3.02 (A)</v>
      </c>
      <c r="F23" s="344"/>
      <c r="G23" s="5"/>
      <c r="H23" s="5"/>
      <c r="I23" s="5"/>
      <c r="J23" s="6"/>
      <c r="L23">
        <v>3.02</v>
      </c>
    </row>
    <row r="24" spans="1:10" ht="12.75">
      <c r="A24" s="4"/>
      <c r="B24" s="5"/>
      <c r="C24" s="30" t="s">
        <v>69</v>
      </c>
      <c r="D24" s="15"/>
      <c r="E24" s="86"/>
      <c r="F24" s="31"/>
      <c r="G24" s="5"/>
      <c r="H24" s="5"/>
      <c r="I24" s="5"/>
      <c r="J24" s="6"/>
    </row>
    <row r="25" spans="1:10" ht="12.75">
      <c r="A25" s="4"/>
      <c r="B25" s="5"/>
      <c r="C25" s="30" t="s">
        <v>70</v>
      </c>
      <c r="D25" s="15"/>
      <c r="E25" s="86"/>
      <c r="F25" s="31"/>
      <c r="G25" s="5"/>
      <c r="H25" s="5"/>
      <c r="I25" s="5"/>
      <c r="J25" s="6"/>
    </row>
    <row r="26" spans="1:10" ht="12.75">
      <c r="A26" s="4"/>
      <c r="B26" s="5"/>
      <c r="C26" s="47" t="s">
        <v>71</v>
      </c>
      <c r="D26" s="15"/>
      <c r="E26" s="86"/>
      <c r="F26" s="31"/>
      <c r="G26" s="5"/>
      <c r="H26" s="5"/>
      <c r="I26" s="5"/>
      <c r="J26" s="6"/>
    </row>
    <row r="27" spans="1:10" ht="12.75">
      <c r="A27" s="4"/>
      <c r="B27" s="5"/>
      <c r="C27" s="47" t="s">
        <v>72</v>
      </c>
      <c r="D27" s="15"/>
      <c r="E27" s="86"/>
      <c r="F27" s="31"/>
      <c r="G27" s="5"/>
      <c r="H27" s="5"/>
      <c r="I27" s="5"/>
      <c r="J27" s="6"/>
    </row>
    <row r="28" spans="1:10" ht="12.75">
      <c r="A28" s="4"/>
      <c r="B28" s="5"/>
      <c r="C28" s="47" t="s">
        <v>73</v>
      </c>
      <c r="D28" s="15"/>
      <c r="E28" s="343" t="str">
        <f>+E23</f>
        <v>$3.02 (A)</v>
      </c>
      <c r="F28" s="344"/>
      <c r="G28" s="5"/>
      <c r="H28" s="5"/>
      <c r="I28" s="5"/>
      <c r="J28" s="6"/>
    </row>
    <row r="29" spans="1:10" ht="12.75">
      <c r="A29" s="4"/>
      <c r="B29" s="5"/>
      <c r="C29" s="47"/>
      <c r="D29" s="15"/>
      <c r="E29" s="47"/>
      <c r="F29" s="31"/>
      <c r="G29" s="5"/>
      <c r="H29" s="5"/>
      <c r="I29" s="5"/>
      <c r="J29" s="6"/>
    </row>
    <row r="30" spans="1:10" ht="12.75">
      <c r="A30" s="4"/>
      <c r="B30" s="5"/>
      <c r="C30" s="47"/>
      <c r="D30" s="15"/>
      <c r="E30" s="30"/>
      <c r="F30" s="15"/>
      <c r="G30" s="5"/>
      <c r="H30" s="5"/>
      <c r="I30" s="5"/>
      <c r="J30" s="6"/>
    </row>
    <row r="31" spans="1:10" ht="12.75">
      <c r="A31" s="23"/>
      <c r="B31" s="22"/>
      <c r="C31" s="22"/>
      <c r="D31" s="22"/>
      <c r="E31" s="22"/>
      <c r="F31" s="22"/>
      <c r="G31" s="22"/>
      <c r="H31" s="22"/>
      <c r="I31" s="22"/>
      <c r="J31" s="28"/>
    </row>
    <row r="32" spans="1:13" ht="12.75">
      <c r="A32" s="4" t="s">
        <v>74</v>
      </c>
      <c r="B32" s="24" t="s">
        <v>75</v>
      </c>
      <c r="C32" s="5"/>
      <c r="D32" s="5"/>
      <c r="E32" s="5"/>
      <c r="F32" s="5"/>
      <c r="G32" s="5"/>
      <c r="H32" s="5"/>
      <c r="I32" s="5"/>
      <c r="J32" s="6"/>
      <c r="L32">
        <v>5.55</v>
      </c>
      <c r="M32">
        <f>+L32*($M$7+1)</f>
        <v>5.917965</v>
      </c>
    </row>
    <row r="33" spans="1:10" ht="12.75">
      <c r="A33" s="32"/>
      <c r="B33" s="46" t="str">
        <f>TEXT(M32,"$0.00")&amp;" (A)"&amp;" per can/unit.  Service will be rendered on the normal scheduled pickup day for the"</f>
        <v>$5.92 (A) per can/unit.  Service will be rendered on the normal scheduled pickup day for the</v>
      </c>
      <c r="C33" s="5"/>
      <c r="D33" s="5"/>
      <c r="E33" s="5"/>
      <c r="F33" s="5"/>
      <c r="G33" s="5"/>
      <c r="H33" s="5"/>
      <c r="I33" s="5"/>
      <c r="J33" s="6"/>
    </row>
    <row r="34" spans="1:10" ht="12.75">
      <c r="A34" s="4"/>
      <c r="B34" s="24" t="s">
        <v>76</v>
      </c>
      <c r="C34" s="5"/>
      <c r="D34" s="5"/>
      <c r="E34" s="5"/>
      <c r="F34" s="5"/>
      <c r="G34" s="5"/>
      <c r="H34" s="5"/>
      <c r="I34" s="5"/>
      <c r="J34" s="6"/>
    </row>
    <row r="35" spans="1:10" ht="12.75">
      <c r="A35" s="4"/>
      <c r="B35" s="24" t="s">
        <v>77</v>
      </c>
      <c r="C35" s="5"/>
      <c r="D35" s="5"/>
      <c r="E35" s="5"/>
      <c r="F35" s="5"/>
      <c r="G35" s="5"/>
      <c r="H35" s="5"/>
      <c r="I35" s="5"/>
      <c r="J35" s="6"/>
    </row>
    <row r="36" spans="1:10" ht="12.75">
      <c r="A36" s="4"/>
      <c r="B36" s="24"/>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2"/>
      <c r="E43" s="22"/>
      <c r="F43" s="22"/>
      <c r="G43" s="22"/>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8</v>
      </c>
      <c r="B52" s="92" t="str">
        <f>+'Item 100, page 21'!B47</f>
        <v>Sarah Martinez-Russell</v>
      </c>
      <c r="C52" s="5"/>
      <c r="D52" s="5"/>
      <c r="E52" s="5"/>
      <c r="F52" s="5"/>
      <c r="G52" s="5"/>
      <c r="H52" s="5"/>
      <c r="I52" s="5"/>
      <c r="J52" s="6"/>
    </row>
    <row r="53" spans="1:10" ht="12.75">
      <c r="A53" s="4"/>
      <c r="B53" s="5"/>
      <c r="C53" s="5"/>
      <c r="D53" s="5"/>
      <c r="E53" s="5"/>
      <c r="F53" s="5"/>
      <c r="G53" s="5"/>
      <c r="H53" s="5"/>
      <c r="I53" s="5"/>
      <c r="J53" s="6"/>
    </row>
    <row r="54" spans="1:10" ht="12.75">
      <c r="A54" s="7" t="s">
        <v>25</v>
      </c>
      <c r="B54" s="306">
        <f>+'Item 100, page 21'!B49:C49</f>
        <v>43601</v>
      </c>
      <c r="C54" s="306"/>
      <c r="D54" s="8"/>
      <c r="E54" s="8"/>
      <c r="F54" s="8"/>
      <c r="G54" s="8"/>
      <c r="H54" s="93" t="s">
        <v>26</v>
      </c>
      <c r="I54" s="306" t="e">
        <f>+'Item 100, page 21'!J49:K49</f>
        <v>#VALUE!</v>
      </c>
      <c r="J54" s="307"/>
    </row>
    <row r="55" spans="1:10" ht="12.75">
      <c r="A55" s="336" t="s">
        <v>1</v>
      </c>
      <c r="B55" s="337"/>
      <c r="C55" s="337"/>
      <c r="D55" s="337"/>
      <c r="E55" s="337"/>
      <c r="F55" s="337"/>
      <c r="G55" s="337"/>
      <c r="H55" s="337"/>
      <c r="I55" s="337"/>
      <c r="J55" s="338"/>
    </row>
    <row r="56" spans="1:10" ht="12.75">
      <c r="A56" s="4"/>
      <c r="B56" s="5"/>
      <c r="C56" s="5"/>
      <c r="D56" s="5"/>
      <c r="E56" s="5"/>
      <c r="F56" s="5"/>
      <c r="G56" s="5"/>
      <c r="H56" s="5"/>
      <c r="I56" s="5"/>
      <c r="J56" s="6"/>
    </row>
    <row r="57" spans="1:10" ht="12.75">
      <c r="A57" s="4" t="s">
        <v>7</v>
      </c>
      <c r="B57" s="5"/>
      <c r="C57" s="5"/>
      <c r="D57" s="5"/>
      <c r="E57" s="5"/>
      <c r="F57" s="5"/>
      <c r="G57" s="5"/>
      <c r="H57" s="5"/>
      <c r="I57" s="5"/>
      <c r="J57" s="6"/>
    </row>
    <row r="58" spans="1:10" ht="12.75">
      <c r="A58" s="7"/>
      <c r="B58" s="8"/>
      <c r="C58" s="8"/>
      <c r="D58" s="8"/>
      <c r="E58" s="8"/>
      <c r="F58" s="8"/>
      <c r="G58" s="8"/>
      <c r="H58" s="8"/>
      <c r="I58" s="8"/>
      <c r="J58" s="9"/>
    </row>
  </sheetData>
  <sheetProtection/>
  <mergeCells count="10">
    <mergeCell ref="H2:J2"/>
    <mergeCell ref="E28:F28"/>
    <mergeCell ref="E23:F23"/>
    <mergeCell ref="A55:J55"/>
    <mergeCell ref="A7:J7"/>
    <mergeCell ref="C22:D22"/>
    <mergeCell ref="E21:F21"/>
    <mergeCell ref="E22:F22"/>
    <mergeCell ref="B54:C54"/>
    <mergeCell ref="I54:J54"/>
  </mergeCells>
  <printOptions horizontalCentered="1" verticalCentered="1"/>
  <pageMargins left="0.5" right="0.5" top="0.5" bottom="0.5"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Huey, Lorilyn (UTC)</cp:lastModifiedBy>
  <cp:lastPrinted>2011-09-15T22:53:49Z</cp:lastPrinted>
  <dcterms:created xsi:type="dcterms:W3CDTF">2002-02-08T00:35:58Z</dcterms:created>
  <dcterms:modified xsi:type="dcterms:W3CDTF">2019-05-24T18:47:14Z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Tariff Pages</vt:lpwstr>
  </property>
  <property fmtid="{D5CDD505-2E9C-101B-9397-08002B2CF9AE}" pid="4" name="EFilingId">
    <vt:lpwstr>14262.0000000000</vt:lpwstr>
  </property>
  <property fmtid="{D5CDD505-2E9C-101B-9397-08002B2CF9AE}" pid="5" name="EFilingLookup">
    <vt:lpwstr/>
  </property>
  <property fmtid="{D5CDD505-2E9C-101B-9397-08002B2CF9AE}" pid="6" name="DocumentSetType">
    <vt:lpwstr>Initial Filing</vt:lpwstr>
  </property>
  <property fmtid="{D5CDD505-2E9C-101B-9397-08002B2CF9AE}" pid="7" name="IsDocumentOrder">
    <vt:lpwstr>0</vt:lpwstr>
  </property>
  <property fmtid="{D5CDD505-2E9C-101B-9397-08002B2CF9AE}" pid="8" name="IsHighlyConfidential">
    <vt:lpwstr>0</vt:lpwstr>
  </property>
  <property fmtid="{D5CDD505-2E9C-101B-9397-08002B2CF9AE}" pid="9" name="CaseCompanyNames">
    <vt:lpwstr>RABANCO LTD</vt:lpwstr>
  </property>
  <property fmtid="{D5CDD505-2E9C-101B-9397-08002B2CF9AE}" pid="10" name="IsConfidential">
    <vt:lpwstr>0</vt:lpwstr>
  </property>
  <property fmtid="{D5CDD505-2E9C-101B-9397-08002B2CF9AE}" pid="11" name="IsEFSEC">
    <vt:lpwstr>0</vt:lpwstr>
  </property>
  <property fmtid="{D5CDD505-2E9C-101B-9397-08002B2CF9AE}" pid="12" name="DocketNumber">
    <vt:lpwstr>190417</vt:lpwstr>
  </property>
  <property fmtid="{D5CDD505-2E9C-101B-9397-08002B2CF9AE}" pid="13" name="Date1">
    <vt:lpwstr>2019-05-17T00:00:00Z</vt:lpwstr>
  </property>
  <property fmtid="{D5CDD505-2E9C-101B-9397-08002B2CF9AE}" pid="14" name="Nickname">
    <vt:lpwstr/>
  </property>
  <property fmtid="{D5CDD505-2E9C-101B-9397-08002B2CF9AE}" pid="15" name="CaseType">
    <vt:lpwstr>Tariff Revision</vt:lpwstr>
  </property>
  <property fmtid="{D5CDD505-2E9C-101B-9397-08002B2CF9AE}" pid="16" name="OpenedDate">
    <vt:lpwstr>2019-05-17T00:00:00Z</vt:lpwstr>
  </property>
  <property fmtid="{D5CDD505-2E9C-101B-9397-08002B2CF9AE}" pid="17" name="Prefix">
    <vt:lpwstr>TG</vt:lpwstr>
  </property>
  <property fmtid="{D5CDD505-2E9C-101B-9397-08002B2CF9AE}" pid="18" name="IndustryCode">
    <vt:lpwstr>227</vt:lpwstr>
  </property>
  <property fmtid="{D5CDD505-2E9C-101B-9397-08002B2CF9AE}" pid="19" name="CaseStatus">
    <vt:lpwstr>Closed</vt:lpwstr>
  </property>
  <property fmtid="{D5CDD505-2E9C-101B-9397-08002B2CF9AE}" pid="20" name="_docset_NoMedatataSyncRequired">
    <vt:lpwstr>False</vt:lpwstr>
  </property>
</Properties>
</file>