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/>
  <xr:revisionPtr revIDLastSave="0" documentId="8_{B4D35CE8-E83B-45D6-ABE9-7AADE97C7D89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igure 1.9" sheetId="1" r:id="rId1"/>
    <sheet name="Figure 1.10" sheetId="34" r:id="rId2"/>
    <sheet name="Figure 4.1" sheetId="36" r:id="rId3"/>
    <sheet name="Figure 4.2" sheetId="37" r:id="rId4"/>
    <sheet name="Table A.1" sheetId="2" r:id="rId5"/>
    <sheet name="Table A.2" sheetId="3" r:id="rId6"/>
    <sheet name="Table A.3" sheetId="4" r:id="rId7"/>
    <sheet name="Table A.4" sheetId="5" r:id="rId8"/>
    <sheet name="Table A.5" sheetId="17" r:id="rId9"/>
    <sheet name="Table A.6" sheetId="18" r:id="rId10"/>
    <sheet name="Table A.7" sheetId="19" r:id="rId11"/>
    <sheet name="Table A.8" sheetId="20" r:id="rId12"/>
    <sheet name="Table A.9" sheetId="21" r:id="rId13"/>
    <sheet name="Table A.10" sheetId="22" r:id="rId14"/>
    <sheet name="Table A.11" sheetId="23" r:id="rId15"/>
  </sheets>
  <definedNames>
    <definedName name="_Ref511306348" localSheetId="1">'Figure 1.10'!$A$1</definedName>
    <definedName name="_Ref511306348" localSheetId="3">'Figure 4.2'!$A$1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1" i="5" l="1"/>
  <c r="C21" i="5"/>
  <c r="D21" i="5"/>
  <c r="E21" i="5"/>
  <c r="F21" i="5"/>
  <c r="G21" i="5"/>
  <c r="H21" i="5"/>
  <c r="D21" i="4"/>
  <c r="E21" i="4"/>
  <c r="F21" i="4"/>
  <c r="G21" i="4"/>
  <c r="H21" i="4"/>
  <c r="C21" i="4"/>
  <c r="E24" i="17"/>
  <c r="D25" i="21"/>
  <c r="E25" i="21"/>
  <c r="F25" i="21"/>
  <c r="A25" i="21"/>
  <c r="G24" i="23"/>
  <c r="E25" i="23"/>
  <c r="D25" i="23"/>
  <c r="B25" i="23"/>
  <c r="G25" i="23"/>
  <c r="F25" i="23"/>
  <c r="E25" i="22"/>
  <c r="D24" i="22"/>
  <c r="G25" i="22"/>
  <c r="F25" i="22"/>
  <c r="E24" i="22"/>
  <c r="D25" i="22"/>
  <c r="C25" i="22"/>
  <c r="G25" i="20"/>
  <c r="F24" i="20"/>
  <c r="D25" i="20"/>
  <c r="C25" i="20"/>
  <c r="B25" i="20"/>
  <c r="G24" i="20"/>
  <c r="F25" i="20"/>
  <c r="E25" i="20"/>
  <c r="D25" i="19"/>
  <c r="C24" i="19"/>
  <c r="F25" i="19"/>
  <c r="E24" i="19"/>
  <c r="D24" i="19"/>
  <c r="C25" i="19"/>
  <c r="B25" i="19"/>
  <c r="A25" i="18"/>
  <c r="F24" i="18"/>
  <c r="E25" i="18"/>
  <c r="D25" i="18"/>
  <c r="C25" i="18"/>
  <c r="B25" i="18"/>
  <c r="G24" i="18"/>
  <c r="F25" i="17"/>
  <c r="B25" i="17"/>
  <c r="F24" i="17"/>
  <c r="D24" i="17"/>
  <c r="C25" i="23"/>
  <c r="A25" i="23"/>
  <c r="B25" i="22"/>
  <c r="A25" i="22"/>
  <c r="A25" i="20"/>
  <c r="G25" i="19"/>
  <c r="A25" i="19"/>
  <c r="F25" i="18"/>
  <c r="C24" i="23"/>
  <c r="A24" i="23"/>
  <c r="B24" i="22"/>
  <c r="A24" i="22"/>
  <c r="A24" i="21"/>
  <c r="A24" i="20"/>
  <c r="G24" i="19"/>
  <c r="A24" i="19"/>
  <c r="A24" i="18"/>
  <c r="A25" i="17"/>
  <c r="A24" i="17"/>
  <c r="F13" i="5"/>
  <c r="H13" i="5"/>
  <c r="E14" i="5"/>
  <c r="E16" i="5"/>
  <c r="D17" i="5"/>
  <c r="H17" i="5"/>
  <c r="H19" i="5"/>
  <c r="D13" i="4"/>
  <c r="G13" i="4"/>
  <c r="H13" i="4"/>
  <c r="C14" i="4"/>
  <c r="C15" i="4"/>
  <c r="D16" i="4"/>
  <c r="C17" i="4"/>
  <c r="D17" i="4"/>
  <c r="C18" i="4"/>
  <c r="D18" i="4"/>
  <c r="C19" i="4"/>
  <c r="E19" i="4"/>
  <c r="G19" i="4"/>
  <c r="D20" i="4"/>
  <c r="E20" i="4"/>
  <c r="F20" i="4"/>
  <c r="H20" i="4"/>
  <c r="F15" i="5" l="1"/>
  <c r="G18" i="5"/>
  <c r="G14" i="5"/>
  <c r="G20" i="5"/>
  <c r="F19" i="5"/>
  <c r="B21" i="4"/>
  <c r="C14" i="5"/>
  <c r="E13" i="4"/>
  <c r="E16" i="4"/>
  <c r="E15" i="4"/>
  <c r="F18" i="4"/>
  <c r="E17" i="4"/>
  <c r="F19" i="4"/>
  <c r="C24" i="17"/>
  <c r="G25" i="17"/>
  <c r="E25" i="17"/>
  <c r="G24" i="17"/>
  <c r="B24" i="21"/>
  <c r="C25" i="21"/>
  <c r="G25" i="21"/>
  <c r="B25" i="21"/>
  <c r="B24" i="18"/>
  <c r="C24" i="22"/>
  <c r="D24" i="23"/>
  <c r="D25" i="17"/>
  <c r="G25" i="18"/>
  <c r="C24" i="18"/>
  <c r="B24" i="20"/>
  <c r="C24" i="21"/>
  <c r="E24" i="23"/>
  <c r="C25" i="17"/>
  <c r="D24" i="18"/>
  <c r="B24" i="19"/>
  <c r="C24" i="20"/>
  <c r="D24" i="21"/>
  <c r="F24" i="23"/>
  <c r="E24" i="18"/>
  <c r="D24" i="20"/>
  <c r="E24" i="21"/>
  <c r="F24" i="22"/>
  <c r="B24" i="17"/>
  <c r="E24" i="20"/>
  <c r="F24" i="21"/>
  <c r="G24" i="22"/>
  <c r="G24" i="21"/>
  <c r="E25" i="19"/>
  <c r="F24" i="19"/>
  <c r="B24" i="23"/>
  <c r="G14" i="4"/>
  <c r="H14" i="4"/>
  <c r="G15" i="4"/>
  <c r="H17" i="4"/>
  <c r="F15" i="4"/>
  <c r="F14" i="4"/>
  <c r="H18" i="4"/>
  <c r="G17" i="4"/>
  <c r="F16" i="4"/>
  <c r="D14" i="4"/>
  <c r="H16" i="4"/>
  <c r="G18" i="4"/>
  <c r="D14" i="5"/>
  <c r="H18" i="5"/>
  <c r="B18" i="5"/>
  <c r="G19" i="5"/>
  <c r="H16" i="5"/>
  <c r="E20" i="5"/>
  <c r="G16" i="5"/>
  <c r="D20" i="5"/>
  <c r="F16" i="5"/>
  <c r="C20" i="5"/>
  <c r="E17" i="5"/>
  <c r="F14" i="5"/>
  <c r="D15" i="5"/>
  <c r="D15" i="4"/>
  <c r="F17" i="4"/>
  <c r="G20" i="4"/>
  <c r="G16" i="4"/>
  <c r="C16" i="5"/>
  <c r="B16" i="5"/>
  <c r="B20" i="5"/>
  <c r="C19" i="5"/>
  <c r="F18" i="5"/>
  <c r="H15" i="5"/>
  <c r="D19" i="5"/>
  <c r="G13" i="5"/>
  <c r="H20" i="5"/>
  <c r="E18" i="5"/>
  <c r="G15" i="5"/>
  <c r="E13" i="5"/>
  <c r="E19" i="5"/>
  <c r="C17" i="5"/>
  <c r="D18" i="5"/>
  <c r="G17" i="5"/>
  <c r="H14" i="5"/>
  <c r="D13" i="5"/>
  <c r="B15" i="5"/>
  <c r="F20" i="5"/>
  <c r="C18" i="5"/>
  <c r="F17" i="5"/>
  <c r="E15" i="5"/>
  <c r="C13" i="5"/>
  <c r="D19" i="4"/>
  <c r="C13" i="4"/>
  <c r="C20" i="4"/>
  <c r="H19" i="4"/>
  <c r="E18" i="4"/>
  <c r="F13" i="4"/>
  <c r="H15" i="4"/>
  <c r="E14" i="4"/>
  <c r="B19" i="5"/>
  <c r="B17" i="5"/>
  <c r="D16" i="5"/>
  <c r="C15" i="5"/>
  <c r="B14" i="5"/>
  <c r="B13" i="5"/>
  <c r="C16" i="4"/>
  <c r="B18" i="4" l="1"/>
  <c r="B14" i="4"/>
  <c r="B17" i="4"/>
  <c r="B15" i="4"/>
  <c r="B16" i="4"/>
  <c r="B20" i="4"/>
  <c r="B13" i="4"/>
  <c r="B19" i="4"/>
  <c r="D24" i="3"/>
  <c r="A4" i="3"/>
  <c r="A5" i="3" s="1"/>
  <c r="A6" i="3" s="1"/>
  <c r="A7" i="3" s="1"/>
  <c r="A8" i="3" s="1"/>
  <c r="A9" i="3" s="1"/>
  <c r="A10" i="3" s="1"/>
  <c r="A11" i="3" s="1"/>
  <c r="A12" i="3" s="1"/>
  <c r="A23" i="3" s="1"/>
  <c r="D24" i="2"/>
  <c r="E24" i="2"/>
  <c r="A4" i="2"/>
  <c r="A5" i="2" s="1"/>
  <c r="A6" i="2" s="1"/>
  <c r="A7" i="2" s="1"/>
  <c r="A8" i="2" s="1"/>
  <c r="A9" i="2" s="1"/>
  <c r="A10" i="2" s="1"/>
  <c r="A11" i="2" s="1"/>
  <c r="A12" i="2" s="1"/>
  <c r="B24" i="2" l="1"/>
  <c r="C24" i="2"/>
  <c r="F23" i="2"/>
  <c r="G24" i="2"/>
  <c r="H24" i="2"/>
  <c r="F24" i="2"/>
  <c r="F24" i="3"/>
  <c r="E24" i="3"/>
  <c r="B24" i="3"/>
  <c r="C24" i="3"/>
  <c r="F23" i="3"/>
  <c r="H24" i="3"/>
  <c r="G24" i="3"/>
  <c r="B23" i="3"/>
  <c r="E23" i="3"/>
  <c r="D23" i="3"/>
  <c r="C23" i="3"/>
  <c r="H23" i="3"/>
  <c r="G23" i="3"/>
  <c r="A13" i="3"/>
  <c r="E23" i="2"/>
  <c r="D23" i="2"/>
  <c r="C23" i="2"/>
  <c r="A13" i="2"/>
  <c r="A14" i="2" s="1"/>
  <c r="A15" i="2" s="1"/>
  <c r="A16" i="2" s="1"/>
  <c r="A17" i="2" s="1"/>
  <c r="A18" i="2" s="1"/>
  <c r="A19" i="2" s="1"/>
  <c r="A20" i="2" s="1"/>
  <c r="A21" i="2" s="1"/>
  <c r="A24" i="2" s="1"/>
  <c r="A23" i="2"/>
  <c r="B23" i="2"/>
  <c r="H23" i="2"/>
  <c r="G23" i="2"/>
  <c r="A13" i="5" l="1"/>
  <c r="A13" i="4"/>
  <c r="A14" i="3"/>
  <c r="A15" i="3" l="1"/>
  <c r="A14" i="4"/>
  <c r="A14" i="5"/>
  <c r="A16" i="3" l="1"/>
  <c r="A15" i="4"/>
  <c r="A15" i="5"/>
  <c r="A17" i="3" l="1"/>
  <c r="A16" i="5"/>
  <c r="A16" i="4"/>
  <c r="A18" i="3" l="1"/>
  <c r="A17" i="5"/>
  <c r="A17" i="4"/>
  <c r="A19" i="3" l="1"/>
  <c r="A18" i="5"/>
  <c r="A18" i="4"/>
  <c r="A12" i="5"/>
  <c r="A12" i="4"/>
  <c r="A20" i="3" l="1"/>
  <c r="A19" i="4"/>
  <c r="A19" i="5"/>
  <c r="E12" i="5"/>
  <c r="C12" i="5"/>
  <c r="D12" i="5"/>
  <c r="B9" i="5"/>
  <c r="F12" i="5"/>
  <c r="B12" i="5"/>
  <c r="B7" i="5"/>
  <c r="H12" i="5"/>
  <c r="B8" i="5"/>
  <c r="B10" i="5"/>
  <c r="B4" i="5"/>
  <c r="B5" i="5"/>
  <c r="G12" i="5"/>
  <c r="B6" i="5"/>
  <c r="B11" i="5"/>
  <c r="B3" i="5"/>
  <c r="A21" i="3" l="1"/>
  <c r="A24" i="3" s="1"/>
  <c r="A20" i="5"/>
  <c r="A20" i="4"/>
  <c r="C12" i="4"/>
  <c r="D12" i="4"/>
  <c r="E12" i="4"/>
  <c r="F12" i="4"/>
  <c r="G12" i="4"/>
  <c r="H12" i="4"/>
  <c r="A21" i="5" l="1"/>
  <c r="A21" i="4"/>
  <c r="B12" i="4"/>
  <c r="A7" i="5" l="1"/>
  <c r="A7" i="4"/>
  <c r="A8" i="5"/>
  <c r="A8" i="4"/>
  <c r="A4" i="5"/>
  <c r="A4" i="4"/>
  <c r="A11" i="5"/>
  <c r="A11" i="4"/>
  <c r="A6" i="5"/>
  <c r="A6" i="4"/>
  <c r="A3" i="5"/>
  <c r="A3" i="4"/>
  <c r="A10" i="5"/>
  <c r="A10" i="4"/>
  <c r="A9" i="5"/>
  <c r="A9" i="4"/>
  <c r="A5" i="5"/>
  <c r="A5" i="4"/>
  <c r="F11" i="4" l="1"/>
  <c r="C11" i="4"/>
  <c r="H10" i="4"/>
  <c r="G10" i="4"/>
  <c r="F10" i="4"/>
  <c r="E10" i="4"/>
  <c r="D10" i="4"/>
  <c r="C10" i="4"/>
  <c r="H9" i="4"/>
  <c r="G9" i="4"/>
  <c r="F9" i="4"/>
  <c r="E9" i="4"/>
  <c r="D9" i="4"/>
  <c r="C9" i="4"/>
  <c r="H8" i="4"/>
  <c r="G8" i="4"/>
  <c r="F8" i="4"/>
  <c r="E8" i="4"/>
  <c r="D8" i="4"/>
  <c r="C8" i="4"/>
  <c r="H7" i="4"/>
  <c r="G7" i="4"/>
  <c r="F7" i="4"/>
  <c r="E7" i="4"/>
  <c r="D7" i="4"/>
  <c r="C7" i="4"/>
  <c r="H6" i="4"/>
  <c r="G6" i="4"/>
  <c r="F6" i="4"/>
  <c r="E6" i="4"/>
  <c r="D6" i="4"/>
  <c r="C6" i="4"/>
  <c r="H5" i="4"/>
  <c r="G5" i="4"/>
  <c r="F5" i="4"/>
  <c r="E5" i="4"/>
  <c r="D5" i="4"/>
  <c r="C5" i="4"/>
  <c r="H4" i="4"/>
  <c r="G4" i="4"/>
  <c r="F4" i="4"/>
  <c r="E4" i="4"/>
  <c r="D4" i="4"/>
  <c r="C4" i="4"/>
  <c r="H3" i="4"/>
  <c r="G3" i="4"/>
  <c r="F3" i="4"/>
  <c r="E3" i="4"/>
  <c r="D3" i="4"/>
  <c r="C3" i="4"/>
  <c r="B4" i="4" l="1"/>
  <c r="B3" i="4"/>
  <c r="B9" i="4"/>
  <c r="B7" i="4"/>
  <c r="B6" i="4"/>
  <c r="B5" i="4"/>
  <c r="B8" i="4"/>
  <c r="B10" i="4"/>
  <c r="E11" i="4"/>
  <c r="D11" i="4"/>
  <c r="H11" i="4"/>
  <c r="G11" i="4"/>
  <c r="B11" i="4" l="1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8" i="5"/>
  <c r="E8" i="5"/>
  <c r="D8" i="5"/>
  <c r="C8" i="5"/>
  <c r="H7" i="5"/>
  <c r="G7" i="5"/>
  <c r="F7" i="5"/>
  <c r="E7" i="5"/>
  <c r="D7" i="5"/>
  <c r="C7" i="5"/>
  <c r="H6" i="5"/>
  <c r="G6" i="5"/>
  <c r="F6" i="5"/>
  <c r="E6" i="5"/>
  <c r="D6" i="5"/>
  <c r="C6" i="5"/>
  <c r="H5" i="5"/>
  <c r="G5" i="5"/>
  <c r="F5" i="5"/>
  <c r="E5" i="5"/>
  <c r="D5" i="5"/>
  <c r="C5" i="5"/>
  <c r="H4" i="5"/>
  <c r="G4" i="5"/>
  <c r="F4" i="5"/>
  <c r="E4" i="5"/>
  <c r="D4" i="5"/>
  <c r="C4" i="5"/>
  <c r="H3" i="5"/>
  <c r="G3" i="5"/>
  <c r="F3" i="5"/>
  <c r="E3" i="5"/>
  <c r="D3" i="5"/>
  <c r="C3" i="5"/>
  <c r="C11" i="5" l="1"/>
  <c r="D11" i="5"/>
  <c r="H11" i="5"/>
  <c r="G11" i="5"/>
  <c r="E11" i="5"/>
  <c r="F11" i="5"/>
</calcChain>
</file>

<file path=xl/sharedStrings.xml><?xml version="1.0" encoding="utf-8"?>
<sst xmlns="http://schemas.openxmlformats.org/spreadsheetml/2006/main" count="127" uniqueCount="29">
  <si>
    <t>Year</t>
  </si>
  <si>
    <t>Compound Annual Growth Rate</t>
  </si>
  <si>
    <t>Total</t>
  </si>
  <si>
    <t>OR</t>
  </si>
  <si>
    <t>WA</t>
  </si>
  <si>
    <t>CA</t>
  </si>
  <si>
    <t>UT</t>
  </si>
  <si>
    <t>WY</t>
  </si>
  <si>
    <t xml:space="preserve">ID </t>
  </si>
  <si>
    <t>System Retail Sales – Megawatt-hours (MWh)</t>
  </si>
  <si>
    <t>Residential</t>
  </si>
  <si>
    <t>Commercial</t>
  </si>
  <si>
    <t>Industrial</t>
  </si>
  <si>
    <t>Irrigation</t>
  </si>
  <si>
    <t>Lighting</t>
  </si>
  <si>
    <t>Oregon Retail Sales – Megawatt-hours (MWh)</t>
  </si>
  <si>
    <t>Washington Retail Sales – Megawatt-hours (MWh)</t>
  </si>
  <si>
    <t>California Retail Sales – Megawatt-hours (MWh)</t>
  </si>
  <si>
    <t>Utah Retail Sales – Megawatt-hours (MWh)</t>
  </si>
  <si>
    <t>Idaho Retail Sales – Megawatt-hours (MWh)</t>
  </si>
  <si>
    <t>Wyoming Retail Sales – Megawatt-hours (MWh)</t>
  </si>
  <si>
    <t>2023 IRP</t>
  </si>
  <si>
    <t xml:space="preserve">2023 IRP </t>
  </si>
  <si>
    <t>2023 IRP Update</t>
  </si>
  <si>
    <t>Figure 4.2 – Forecasted Annual Coincident Peak Load (MW)</t>
  </si>
  <si>
    <t>Figure 1.9 – Forecasted Annual Coincident Peak Load (MW)</t>
  </si>
  <si>
    <t>ID</t>
  </si>
  <si>
    <r>
      <t>Figure 1.8 – Forecasted Annual Load (GWh)</t>
    </r>
    <r>
      <rPr>
        <sz val="12"/>
        <rFont val="Times New Roman"/>
        <family val="1"/>
      </rPr>
      <t> </t>
    </r>
  </si>
  <si>
    <r>
      <t>Figure 4.1 – Forecasted Annual Load (GWh)</t>
    </r>
    <r>
      <rPr>
        <sz val="12"/>
        <rFont val="Times New Roman"/>
        <family val="1"/>
      </rPr>
      <t> 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</si>
</sst>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name val="Verdana"/>
      <family val="2"/>
    </font>
    <font>
      <b/>
      <sz val="10"/>
      <color rgb="FF2F4F4F"/>
      <name val="Verdana"/>
      <family val="2"/>
    </font>
    <font>
      <sz val="12"/>
      <name val="Times New Roman"/>
      <family val="1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8DB4E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7" applyNumberFormat="0" applyFont="0">
      <alignment readingOrder="1"/>
      <protection locked="0"/>
    </xf>
    <xf numFmtId="0" fontId="7" fillId="4" borderId="8" applyNumberFormat="0">
      <alignment readingOrder="1"/>
      <protection locked="0"/>
    </xf>
    <xf numFmtId="9" fontId="1" fillId="0" borderId="0" applyFont="0" applyFill="0" applyBorder="0" applyAlignment="0" applyProtection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4" fontId="4" fillId="0" borderId="6" xfId="1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0" fontId="3" fillId="0" borderId="6" xfId="0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3" fillId="0" borderId="6" xfId="1" applyNumberFormat="1" applyFont="1" applyBorder="1" applyAlignment="1">
      <alignment horizontal="center" vertical="center"/>
    </xf>
    <xf numFmtId="164" fontId="4" fillId="0" borderId="1" xfId="1" applyNumberFormat="1" applyFont="1" applyFill="1" applyBorder="1" applyAlignment="1">
      <alignment horizontal="center" vertical="center"/>
    </xf>
    <xf numFmtId="0" fontId="2" fillId="0" borderId="0" xfId="0" applyFont="1"/>
    <xf numFmtId="0" fontId="9" fillId="0" borderId="0" xfId="0" applyFont="1"/>
    <xf numFmtId="0" fontId="9" fillId="0" borderId="1" xfId="0" applyFont="1" applyBorder="1"/>
    <xf numFmtId="43" fontId="9" fillId="0" borderId="1" xfId="0" applyNumberFormat="1" applyFont="1" applyBorder="1"/>
    <xf numFmtId="165" fontId="9" fillId="0" borderId="0" xfId="4" applyNumberFormat="1" applyFont="1"/>
    <xf numFmtId="165" fontId="9" fillId="0" borderId="0" xfId="0" applyNumberFormat="1" applyFont="1"/>
    <xf numFmtId="164" fontId="9" fillId="0" borderId="1" xfId="0" applyNumberFormat="1" applyFont="1" applyBorder="1"/>
    <xf numFmtId="9" fontId="9" fillId="0" borderId="0" xfId="4" applyFont="1"/>
    <xf numFmtId="164" fontId="9" fillId="0" borderId="0" xfId="0" applyNumberFormat="1" applyFont="1"/>
    <xf numFmtId="0" fontId="9" fillId="0" borderId="0" xfId="0" applyFont="1" applyAlignment="1">
      <alignment horizontal="center"/>
    </xf>
    <xf numFmtId="10" fontId="9" fillId="0" borderId="0" xfId="4" applyNumberFormat="1" applyFont="1"/>
    <xf numFmtId="164" fontId="9" fillId="0" borderId="0" xfId="1" applyNumberFormat="1" applyFont="1" applyFill="1"/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</cellXfs>
  <cellStyles count="5">
    <cellStyle name="_DateRange" xfId="3" xr:uid="{00000000-0005-0000-0000-000000000000}"/>
    <cellStyle name="Comma" xfId="1" builtinId="3"/>
    <cellStyle name="Normal" xfId="0" builtinId="0"/>
    <cellStyle name="Normal 2" xfId="2" xr:uid="{00000000-0005-0000-0000-000003000000}"/>
    <cellStyle name="Percent" xfId="4" builtinId="5"/>
  </cellStyles>
  <dxfs count="0"/>
  <tableStyles count="0" defaultTableStyle="TableStyleMedium2" defaultPivotStyle="PivotStyleLight16"/>
  <colors>
    <mruColors>
      <color rgb="FFBE4B48"/>
      <color rgb="FF8DB4E2"/>
      <color rgb="FF7D60A0"/>
      <color rgb="FF98B954"/>
      <color rgb="FF55BF8D"/>
      <color rgb="FF4A7EBB"/>
      <color rgb="FF8DB3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1.9'!$B$18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99-4A05-8044-8397451EA5AE}"/>
            </c:ext>
          </c:extLst>
        </c:ser>
        <c:ser>
          <c:idx val="1"/>
          <c:order val="1"/>
          <c:tx>
            <c:strRef>
              <c:f>'Figure 1.9'!$C$18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1.9'!$A$19:$A$37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1.9'!$C$19:$C$37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99-4A05-8044-8397451EA5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1.10'!$B$18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0E-4A8F-B662-F5E74E4B285C}"/>
            </c:ext>
          </c:extLst>
        </c:ser>
        <c:ser>
          <c:idx val="1"/>
          <c:order val="1"/>
          <c:tx>
            <c:strRef>
              <c:f>'Figure 1.10'!$C$18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1.10'!$A$19:$A$37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1.10'!$C$19:$C$37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0E-4A8F-B662-F5E74E4B28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765364371607355"/>
          <c:y val="7.5727976865943361E-2"/>
          <c:w val="0.80334693095476728"/>
          <c:h val="0.6733056884184776"/>
        </c:manualLayout>
      </c:layout>
      <c:lineChart>
        <c:grouping val="standard"/>
        <c:varyColors val="0"/>
        <c:ser>
          <c:idx val="0"/>
          <c:order val="0"/>
          <c:tx>
            <c:strRef>
              <c:f>'Figure 4.1'!$B$18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4.1'!$B$19:$B$37</c:f>
              <c:numCache>
                <c:formatCode>_(* #,##0.00_);_(* \(#,##0.00\);_(* "-"??_);_(@_)</c:formatCode>
                <c:ptCount val="19"/>
                <c:pt idx="0">
                  <c:v>67499.27</c:v>
                </c:pt>
                <c:pt idx="1">
                  <c:v>69805.06</c:v>
                </c:pt>
                <c:pt idx="2">
                  <c:v>69938.42</c:v>
                </c:pt>
                <c:pt idx="3">
                  <c:v>72649.77</c:v>
                </c:pt>
                <c:pt idx="4">
                  <c:v>76681.119999999995</c:v>
                </c:pt>
                <c:pt idx="5">
                  <c:v>77919.28</c:v>
                </c:pt>
                <c:pt idx="6">
                  <c:v>78811.839999999997</c:v>
                </c:pt>
                <c:pt idx="7">
                  <c:v>80380.69</c:v>
                </c:pt>
                <c:pt idx="8">
                  <c:v>81321.78</c:v>
                </c:pt>
                <c:pt idx="9">
                  <c:v>82222.23</c:v>
                </c:pt>
                <c:pt idx="10">
                  <c:v>83351.539999999994</c:v>
                </c:pt>
                <c:pt idx="11">
                  <c:v>84549.96</c:v>
                </c:pt>
                <c:pt idx="12">
                  <c:v>85984.85</c:v>
                </c:pt>
                <c:pt idx="13">
                  <c:v>87179.75</c:v>
                </c:pt>
                <c:pt idx="14">
                  <c:v>88585.25</c:v>
                </c:pt>
                <c:pt idx="15">
                  <c:v>90027.16</c:v>
                </c:pt>
                <c:pt idx="16">
                  <c:v>91644.11</c:v>
                </c:pt>
                <c:pt idx="17">
                  <c:v>92996.56</c:v>
                </c:pt>
                <c:pt idx="18">
                  <c:v>94591.13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CF-479C-9A35-56E8B40A5281}"/>
            </c:ext>
          </c:extLst>
        </c:ser>
        <c:ser>
          <c:idx val="1"/>
          <c:order val="1"/>
          <c:tx>
            <c:strRef>
              <c:f>'Figure 4.1'!$C$18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4.1'!$A$19:$A$37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4.1'!$C$19:$C$37</c:f>
              <c:numCache>
                <c:formatCode>_(* #,##0.00_);_(* \(#,##0.00\);_(* "-"??_);_(@_)</c:formatCode>
                <c:ptCount val="19"/>
                <c:pt idx="0">
                  <c:v>64968.11</c:v>
                </c:pt>
                <c:pt idx="1">
                  <c:v>67342.929999999993</c:v>
                </c:pt>
                <c:pt idx="2">
                  <c:v>68341.61</c:v>
                </c:pt>
                <c:pt idx="3">
                  <c:v>71581.929999999993</c:v>
                </c:pt>
                <c:pt idx="4">
                  <c:v>76717.850000000006</c:v>
                </c:pt>
                <c:pt idx="5">
                  <c:v>78931.210000000006</c:v>
                </c:pt>
                <c:pt idx="6">
                  <c:v>81000.34</c:v>
                </c:pt>
                <c:pt idx="7">
                  <c:v>83090.03</c:v>
                </c:pt>
                <c:pt idx="8">
                  <c:v>84020.84</c:v>
                </c:pt>
                <c:pt idx="9">
                  <c:v>84868.04</c:v>
                </c:pt>
                <c:pt idx="10">
                  <c:v>85779.13</c:v>
                </c:pt>
                <c:pt idx="11">
                  <c:v>86764.37</c:v>
                </c:pt>
                <c:pt idx="12">
                  <c:v>87968.04</c:v>
                </c:pt>
                <c:pt idx="13">
                  <c:v>88920.97</c:v>
                </c:pt>
                <c:pt idx="14">
                  <c:v>90083.15</c:v>
                </c:pt>
                <c:pt idx="15">
                  <c:v>91291.27</c:v>
                </c:pt>
                <c:pt idx="16">
                  <c:v>92669.759999999995</c:v>
                </c:pt>
                <c:pt idx="17">
                  <c:v>93733.98</c:v>
                </c:pt>
                <c:pt idx="18">
                  <c:v>94980.88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F-479C-9A35-56E8B40A5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Gigawatt Hours (GWh)</a:t>
                </a:r>
              </a:p>
            </c:rich>
          </c:tx>
          <c:layout>
            <c:manualLayout>
              <c:xMode val="edge"/>
              <c:yMode val="edge"/>
              <c:x val="1.0808696082800972E-2"/>
              <c:y val="0.2461989812249078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1981356490758749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937157736765694"/>
          <c:y val="4.8790093080640411E-2"/>
          <c:w val="0.79358193433368007"/>
          <c:h val="0.70473321950133094"/>
        </c:manualLayout>
      </c:layout>
      <c:lineChart>
        <c:grouping val="standard"/>
        <c:varyColors val="0"/>
        <c:ser>
          <c:idx val="0"/>
          <c:order val="0"/>
          <c:tx>
            <c:strRef>
              <c:f>'Figure 4.2'!$B$18</c:f>
              <c:strCache>
                <c:ptCount val="1"/>
                <c:pt idx="0">
                  <c:v>2023 IRP</c:v>
                </c:pt>
              </c:strCache>
            </c:strRef>
          </c:tx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4.2'!$B$19:$B$37</c:f>
              <c:numCache>
                <c:formatCode>_(* #,##0_);_(* \(#,##0\);_(* "-"??_);_(@_)</c:formatCode>
                <c:ptCount val="19"/>
                <c:pt idx="0">
                  <c:v>11427.393</c:v>
                </c:pt>
                <c:pt idx="1">
                  <c:v>11746.891</c:v>
                </c:pt>
                <c:pt idx="2">
                  <c:v>11758.165999999999</c:v>
                </c:pt>
                <c:pt idx="3">
                  <c:v>12051.385</c:v>
                </c:pt>
                <c:pt idx="4">
                  <c:v>12484.837</c:v>
                </c:pt>
                <c:pt idx="5">
                  <c:v>12682.933000000001</c:v>
                </c:pt>
                <c:pt idx="6">
                  <c:v>12815.474</c:v>
                </c:pt>
                <c:pt idx="7">
                  <c:v>13122.623</c:v>
                </c:pt>
                <c:pt idx="8">
                  <c:v>13208.785</c:v>
                </c:pt>
                <c:pt idx="9">
                  <c:v>13347.302</c:v>
                </c:pt>
                <c:pt idx="10">
                  <c:v>13512.468000000001</c:v>
                </c:pt>
                <c:pt idx="11">
                  <c:v>13691.7</c:v>
                </c:pt>
                <c:pt idx="12">
                  <c:v>13953.233</c:v>
                </c:pt>
                <c:pt idx="13">
                  <c:v>14117.739</c:v>
                </c:pt>
                <c:pt idx="14">
                  <c:v>14299.512000000001</c:v>
                </c:pt>
                <c:pt idx="15">
                  <c:v>14463.567999999999</c:v>
                </c:pt>
                <c:pt idx="16">
                  <c:v>14671.815000000001</c:v>
                </c:pt>
                <c:pt idx="17">
                  <c:v>14881.869000000001</c:v>
                </c:pt>
                <c:pt idx="18">
                  <c:v>15186.938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ED-43CE-8AF6-42B5468A4B6D}"/>
            </c:ext>
          </c:extLst>
        </c:ser>
        <c:ser>
          <c:idx val="1"/>
          <c:order val="1"/>
          <c:tx>
            <c:strRef>
              <c:f>'Figure 4.2'!$C$18</c:f>
              <c:strCache>
                <c:ptCount val="1"/>
                <c:pt idx="0">
                  <c:v>2023 IRP Update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numRef>
              <c:f>'Figure 4.2'!$A$19:$A$37</c:f>
              <c:numCache>
                <c:formatCode>General</c:formatCode>
                <c:ptCount val="19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</c:numCache>
            </c:numRef>
          </c:cat>
          <c:val>
            <c:numRef>
              <c:f>'Figure 4.2'!$C$19:$C$37</c:f>
              <c:numCache>
                <c:formatCode>_(* #,##0_);_(* \(#,##0\);_(* "-"??_);_(@_)</c:formatCode>
                <c:ptCount val="19"/>
                <c:pt idx="0">
                  <c:v>11199.686</c:v>
                </c:pt>
                <c:pt idx="1">
                  <c:v>11576.216</c:v>
                </c:pt>
                <c:pt idx="2">
                  <c:v>11628.796</c:v>
                </c:pt>
                <c:pt idx="3">
                  <c:v>12019.364</c:v>
                </c:pt>
                <c:pt idx="4">
                  <c:v>12527.668</c:v>
                </c:pt>
                <c:pt idx="5">
                  <c:v>12843.623</c:v>
                </c:pt>
                <c:pt idx="6">
                  <c:v>13076.9</c:v>
                </c:pt>
                <c:pt idx="7">
                  <c:v>13491.326999999999</c:v>
                </c:pt>
                <c:pt idx="8">
                  <c:v>13521.986000000001</c:v>
                </c:pt>
                <c:pt idx="9">
                  <c:v>13669.907999999999</c:v>
                </c:pt>
                <c:pt idx="10">
                  <c:v>13807.251</c:v>
                </c:pt>
                <c:pt idx="11">
                  <c:v>13972.995000000001</c:v>
                </c:pt>
                <c:pt idx="12">
                  <c:v>14211.547</c:v>
                </c:pt>
                <c:pt idx="13">
                  <c:v>14443.933000000001</c:v>
                </c:pt>
                <c:pt idx="14">
                  <c:v>14617.833000000001</c:v>
                </c:pt>
                <c:pt idx="15">
                  <c:v>14767.456</c:v>
                </c:pt>
                <c:pt idx="16">
                  <c:v>14930.482</c:v>
                </c:pt>
                <c:pt idx="17">
                  <c:v>15106.39</c:v>
                </c:pt>
                <c:pt idx="18">
                  <c:v>15437.045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ED-43CE-8AF6-42B5468A4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0720520"/>
        <c:axId val="420724048"/>
      </c:lineChart>
      <c:catAx>
        <c:axId val="420720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420724048"/>
        <c:crosses val="autoZero"/>
        <c:auto val="1"/>
        <c:lblAlgn val="ctr"/>
        <c:lblOffset val="100"/>
        <c:noMultiLvlLbl val="0"/>
      </c:catAx>
      <c:valAx>
        <c:axId val="420724048"/>
        <c:scaling>
          <c:orientation val="minMax"/>
          <c:max val="1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1.8620596221381604E-2"/>
              <c:y val="0.45721224719220277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crossAx val="4207205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520242115268484"/>
          <c:y val="0.90388548924782486"/>
          <c:w val="0.82665755459812817"/>
          <c:h val="9.336030912802564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3E4A380-D4DA-4626-BC48-F31C5F6192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05A26B5-F645-417C-9C36-03AFABE761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9525</xdr:colOff>
      <xdr:row>15</xdr:row>
      <xdr:rowOff>161730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7A00CD-CD32-49DB-8057-0BF6E39C96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E37"/>
  <sheetViews>
    <sheetView tabSelected="1" workbookViewId="0"/>
  </sheetViews>
  <sheetFormatPr defaultRowHeight="15" x14ac:dyDescent="0.25"/>
  <cols>
    <col min="1" max="1" width="9.140625" style="13"/>
    <col min="2" max="3" width="17.7109375" style="13" bestFit="1" customWidth="1"/>
    <col min="4" max="4" width="10.5703125" style="13" bestFit="1" customWidth="1"/>
    <col min="5" max="16384" width="9.140625" style="13"/>
  </cols>
  <sheetData>
    <row r="1" spans="1:1" ht="15.75" x14ac:dyDescent="0.25">
      <c r="A1" s="12" t="s">
        <v>27</v>
      </c>
    </row>
    <row r="18" spans="1:5" ht="15.75" x14ac:dyDescent="0.25">
      <c r="A18" s="14"/>
      <c r="B18" s="9" t="s">
        <v>21</v>
      </c>
      <c r="C18" s="9" t="s">
        <v>23</v>
      </c>
    </row>
    <row r="19" spans="1:5" x14ac:dyDescent="0.25">
      <c r="A19" s="1">
        <v>2024</v>
      </c>
      <c r="B19" s="15">
        <v>67499.27</v>
      </c>
      <c r="C19" s="15">
        <v>64968.11</v>
      </c>
      <c r="D19" s="16"/>
      <c r="E19" s="17"/>
    </row>
    <row r="20" spans="1:5" x14ac:dyDescent="0.25">
      <c r="A20" s="1">
        <v>2025</v>
      </c>
      <c r="B20" s="15">
        <v>69805.06</v>
      </c>
      <c r="C20" s="15">
        <v>67342.929999999993</v>
      </c>
      <c r="D20" s="16"/>
      <c r="E20" s="17"/>
    </row>
    <row r="21" spans="1:5" x14ac:dyDescent="0.25">
      <c r="A21" s="1">
        <v>2026</v>
      </c>
      <c r="B21" s="15">
        <v>69938.42</v>
      </c>
      <c r="C21" s="15">
        <v>68341.61</v>
      </c>
      <c r="D21" s="16"/>
      <c r="E21" s="17"/>
    </row>
    <row r="22" spans="1:5" x14ac:dyDescent="0.25">
      <c r="A22" s="1">
        <v>2027</v>
      </c>
      <c r="B22" s="15">
        <v>72649.77</v>
      </c>
      <c r="C22" s="15">
        <v>71581.929999999993</v>
      </c>
      <c r="D22" s="16"/>
      <c r="E22" s="17"/>
    </row>
    <row r="23" spans="1:5" x14ac:dyDescent="0.25">
      <c r="A23" s="1">
        <v>2028</v>
      </c>
      <c r="B23" s="15">
        <v>76681.119999999995</v>
      </c>
      <c r="C23" s="15">
        <v>76717.850000000006</v>
      </c>
      <c r="D23" s="16"/>
      <c r="E23" s="17"/>
    </row>
    <row r="24" spans="1:5" x14ac:dyDescent="0.25">
      <c r="A24" s="1">
        <v>2029</v>
      </c>
      <c r="B24" s="15">
        <v>77919.28</v>
      </c>
      <c r="C24" s="15">
        <v>78931.210000000006</v>
      </c>
      <c r="D24" s="16"/>
      <c r="E24" s="17"/>
    </row>
    <row r="25" spans="1:5" x14ac:dyDescent="0.25">
      <c r="A25" s="1">
        <v>2030</v>
      </c>
      <c r="B25" s="15">
        <v>78811.839999999997</v>
      </c>
      <c r="C25" s="15">
        <v>81000.34</v>
      </c>
      <c r="D25" s="16"/>
      <c r="E25" s="17"/>
    </row>
    <row r="26" spans="1:5" x14ac:dyDescent="0.25">
      <c r="A26" s="1">
        <v>2031</v>
      </c>
      <c r="B26" s="15">
        <v>80380.69</v>
      </c>
      <c r="C26" s="15">
        <v>83090.03</v>
      </c>
      <c r="D26" s="16"/>
      <c r="E26" s="17"/>
    </row>
    <row r="27" spans="1:5" x14ac:dyDescent="0.25">
      <c r="A27" s="1">
        <v>2032</v>
      </c>
      <c r="B27" s="15">
        <v>81321.78</v>
      </c>
      <c r="C27" s="15">
        <v>84020.84</v>
      </c>
      <c r="D27" s="16"/>
      <c r="E27" s="17"/>
    </row>
    <row r="28" spans="1:5" x14ac:dyDescent="0.25">
      <c r="A28" s="1">
        <v>2033</v>
      </c>
      <c r="B28" s="15">
        <v>82222.23</v>
      </c>
      <c r="C28" s="15">
        <v>84868.04</v>
      </c>
      <c r="D28" s="16"/>
      <c r="E28" s="17"/>
    </row>
    <row r="29" spans="1:5" x14ac:dyDescent="0.25">
      <c r="A29" s="1">
        <v>2034</v>
      </c>
      <c r="B29" s="15">
        <v>83351.539999999994</v>
      </c>
      <c r="C29" s="15">
        <v>85779.13</v>
      </c>
      <c r="D29" s="16"/>
      <c r="E29" s="17"/>
    </row>
    <row r="30" spans="1:5" x14ac:dyDescent="0.25">
      <c r="A30" s="1">
        <v>2035</v>
      </c>
      <c r="B30" s="15">
        <v>84549.96</v>
      </c>
      <c r="C30" s="15">
        <v>86764.37</v>
      </c>
      <c r="D30" s="16"/>
      <c r="E30" s="17"/>
    </row>
    <row r="31" spans="1:5" x14ac:dyDescent="0.25">
      <c r="A31" s="1">
        <v>2036</v>
      </c>
      <c r="B31" s="15">
        <v>85984.85</v>
      </c>
      <c r="C31" s="15">
        <v>87968.04</v>
      </c>
      <c r="D31" s="16"/>
      <c r="E31" s="17"/>
    </row>
    <row r="32" spans="1:5" x14ac:dyDescent="0.25">
      <c r="A32" s="1">
        <v>2037</v>
      </c>
      <c r="B32" s="15">
        <v>87179.75</v>
      </c>
      <c r="C32" s="15">
        <v>88920.97</v>
      </c>
      <c r="D32" s="16"/>
      <c r="E32" s="17"/>
    </row>
    <row r="33" spans="1:5" x14ac:dyDescent="0.25">
      <c r="A33" s="1">
        <v>2038</v>
      </c>
      <c r="B33" s="15">
        <v>88585.25</v>
      </c>
      <c r="C33" s="15">
        <v>90083.15</v>
      </c>
      <c r="D33" s="16"/>
      <c r="E33" s="17"/>
    </row>
    <row r="34" spans="1:5" x14ac:dyDescent="0.25">
      <c r="A34" s="1">
        <v>2039</v>
      </c>
      <c r="B34" s="15">
        <v>90027.16</v>
      </c>
      <c r="C34" s="15">
        <v>91291.27</v>
      </c>
      <c r="D34" s="16"/>
      <c r="E34" s="17"/>
    </row>
    <row r="35" spans="1:5" x14ac:dyDescent="0.25">
      <c r="A35" s="1">
        <v>2040</v>
      </c>
      <c r="B35" s="15">
        <v>91644.11</v>
      </c>
      <c r="C35" s="15">
        <v>92669.759999999995</v>
      </c>
      <c r="D35" s="16"/>
      <c r="E35" s="17"/>
    </row>
    <row r="36" spans="1:5" x14ac:dyDescent="0.25">
      <c r="A36" s="1">
        <v>2041</v>
      </c>
      <c r="B36" s="15">
        <v>92996.56</v>
      </c>
      <c r="C36" s="15">
        <v>93733.98</v>
      </c>
      <c r="D36" s="16"/>
      <c r="E36" s="17"/>
    </row>
    <row r="37" spans="1:5" x14ac:dyDescent="0.25">
      <c r="A37" s="1">
        <v>2042</v>
      </c>
      <c r="B37" s="15">
        <v>94591.13</v>
      </c>
      <c r="C37" s="15">
        <v>94980.88</v>
      </c>
      <c r="D37" s="16"/>
      <c r="E37" s="17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0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15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6009690.600310008</v>
      </c>
      <c r="C4" s="6">
        <v>6770639.5276704459</v>
      </c>
      <c r="D4" s="6">
        <v>1423019.4654188079</v>
      </c>
      <c r="E4" s="6">
        <v>254059.8063500968</v>
      </c>
      <c r="F4" s="6">
        <v>30978.036097935401</v>
      </c>
      <c r="G4" s="6">
        <v>14488387.435847294</v>
      </c>
    </row>
    <row r="5" spans="1:7" ht="15.75" thickBot="1" x14ac:dyDescent="0.3">
      <c r="A5" s="4">
        <v>2025</v>
      </c>
      <c r="B5" s="6">
        <v>6001792.9508926021</v>
      </c>
      <c r="C5" s="6">
        <v>7550785.0560504878</v>
      </c>
      <c r="D5" s="6">
        <v>1453779.6443875812</v>
      </c>
      <c r="E5" s="6">
        <v>254046.09328057611</v>
      </c>
      <c r="F5" s="6">
        <v>30286.4208917209</v>
      </c>
      <c r="G5" s="6">
        <v>15290690.165502969</v>
      </c>
    </row>
    <row r="6" spans="1:7" ht="15.75" thickBot="1" x14ac:dyDescent="0.3">
      <c r="A6" s="4">
        <v>2026</v>
      </c>
      <c r="B6" s="6">
        <v>5995404.9404025413</v>
      </c>
      <c r="C6" s="6">
        <v>8177474.7774283346</v>
      </c>
      <c r="D6" s="6">
        <v>1460957.8485529709</v>
      </c>
      <c r="E6" s="6">
        <v>254433.63506905601</v>
      </c>
      <c r="F6" s="6">
        <v>29786.847543855201</v>
      </c>
      <c r="G6" s="6">
        <v>15918058.048996756</v>
      </c>
    </row>
    <row r="7" spans="1:7" ht="15.75" thickBot="1" x14ac:dyDescent="0.3">
      <c r="A7" s="4">
        <v>2027</v>
      </c>
      <c r="B7" s="6">
        <v>6003025.6615424268</v>
      </c>
      <c r="C7" s="6">
        <v>9161375.3383085411</v>
      </c>
      <c r="D7" s="6">
        <v>1473922.131641055</v>
      </c>
      <c r="E7" s="6">
        <v>254806.30280433889</v>
      </c>
      <c r="F7" s="6">
        <v>29401.661890941799</v>
      </c>
      <c r="G7" s="6">
        <v>16922531.096187305</v>
      </c>
    </row>
    <row r="8" spans="1:7" ht="15.75" thickBot="1" x14ac:dyDescent="0.3">
      <c r="A8" s="4">
        <v>2028</v>
      </c>
      <c r="B8" s="6">
        <v>6040300.8182768682</v>
      </c>
      <c r="C8" s="6">
        <v>10444341.49133352</v>
      </c>
      <c r="D8" s="6">
        <v>1471105.8195469317</v>
      </c>
      <c r="E8" s="6">
        <v>255295.3873624269</v>
      </c>
      <c r="F8" s="6">
        <v>29196.337233023201</v>
      </c>
      <c r="G8" s="6">
        <v>18240239.85375277</v>
      </c>
    </row>
    <row r="9" spans="1:7" ht="15.75" thickBot="1" x14ac:dyDescent="0.3">
      <c r="A9" s="4">
        <v>2029</v>
      </c>
      <c r="B9" s="6">
        <v>6049448.440258245</v>
      </c>
      <c r="C9" s="6">
        <v>11550308.529767811</v>
      </c>
      <c r="D9" s="6">
        <v>1457110.905625039</v>
      </c>
      <c r="E9" s="6">
        <v>255521.04552372461</v>
      </c>
      <c r="F9" s="6">
        <v>28897.316911048001</v>
      </c>
      <c r="G9" s="6">
        <v>19341286.23808587</v>
      </c>
    </row>
    <row r="10" spans="1:7" ht="15.75" thickBot="1" x14ac:dyDescent="0.3">
      <c r="A10" s="4">
        <v>2030</v>
      </c>
      <c r="B10" s="6">
        <v>6090809.1804337585</v>
      </c>
      <c r="C10" s="6">
        <v>12048506.880232565</v>
      </c>
      <c r="D10" s="6">
        <v>1458396.062911395</v>
      </c>
      <c r="E10" s="6">
        <v>255858.27782840739</v>
      </c>
      <c r="F10" s="6">
        <v>28740.939722813</v>
      </c>
      <c r="G10" s="6">
        <v>19882311.341128938</v>
      </c>
    </row>
    <row r="11" spans="1:7" ht="15.75" thickBot="1" x14ac:dyDescent="0.3">
      <c r="A11" s="4">
        <v>2031</v>
      </c>
      <c r="B11" s="6">
        <v>6127519.5224402798</v>
      </c>
      <c r="C11" s="6">
        <v>12883018.046272947</v>
      </c>
      <c r="D11" s="6">
        <v>1465861.1757673582</v>
      </c>
      <c r="E11" s="6">
        <v>256183.43630910129</v>
      </c>
      <c r="F11" s="6">
        <v>28627.984270158398</v>
      </c>
      <c r="G11" s="6">
        <v>20761210.165059846</v>
      </c>
    </row>
    <row r="12" spans="1:7" ht="15.75" thickBot="1" x14ac:dyDescent="0.3">
      <c r="A12" s="4">
        <v>2032</v>
      </c>
      <c r="B12" s="6">
        <v>6199100.4730134141</v>
      </c>
      <c r="C12" s="6">
        <v>13093944.299373569</v>
      </c>
      <c r="D12" s="6">
        <v>1479500.2761718377</v>
      </c>
      <c r="E12" s="6">
        <v>256629.05453964579</v>
      </c>
      <c r="F12" s="6">
        <v>28629.877141387398</v>
      </c>
      <c r="G12" s="6">
        <v>21057803.980239853</v>
      </c>
    </row>
    <row r="13" spans="1:7" ht="15.75" thickBot="1" x14ac:dyDescent="0.3">
      <c r="A13" s="4">
        <v>2033</v>
      </c>
      <c r="B13" s="6">
        <v>6237207.1712109093</v>
      </c>
      <c r="C13" s="6">
        <v>13137550.857025821</v>
      </c>
      <c r="D13" s="6">
        <v>1466220.2530056688</v>
      </c>
      <c r="E13" s="6">
        <v>256810.74260846301</v>
      </c>
      <c r="F13" s="6">
        <v>28489.1632443491</v>
      </c>
      <c r="G13" s="6">
        <v>21126278.18709521</v>
      </c>
    </row>
    <row r="14" spans="1:7" ht="15.75" thickBot="1" x14ac:dyDescent="0.3">
      <c r="A14" s="4">
        <v>2034</v>
      </c>
      <c r="B14" s="6">
        <v>6338859.0071186572</v>
      </c>
      <c r="C14" s="6">
        <v>13139320.092813198</v>
      </c>
      <c r="D14" s="6">
        <v>1468114.8278942427</v>
      </c>
      <c r="E14" s="6">
        <v>257125.0693011689</v>
      </c>
      <c r="F14" s="6">
        <v>28448.0638184782</v>
      </c>
      <c r="G14" s="6">
        <v>21231867.060945746</v>
      </c>
    </row>
    <row r="15" spans="1:7" ht="15.75" thickBot="1" x14ac:dyDescent="0.3">
      <c r="A15" s="4">
        <v>2035</v>
      </c>
      <c r="B15" s="6">
        <v>6468636.4147268375</v>
      </c>
      <c r="C15" s="6">
        <v>13149739.413030105</v>
      </c>
      <c r="D15" s="6">
        <v>1479593.4957316425</v>
      </c>
      <c r="E15" s="6">
        <v>257435.8927678148</v>
      </c>
      <c r="F15" s="6">
        <v>28418.919239605399</v>
      </c>
      <c r="G15" s="6">
        <v>21383824.135496005</v>
      </c>
    </row>
    <row r="16" spans="1:7" ht="15.75" thickBot="1" x14ac:dyDescent="0.3">
      <c r="A16" s="4">
        <v>2036</v>
      </c>
      <c r="B16" s="6">
        <v>6669733.3569224142</v>
      </c>
      <c r="C16" s="6">
        <v>13154446.715629909</v>
      </c>
      <c r="D16" s="6">
        <v>1502445.5195651848</v>
      </c>
      <c r="E16" s="6">
        <v>257906.18431164499</v>
      </c>
      <c r="F16" s="6">
        <v>28480.734895359699</v>
      </c>
      <c r="G16" s="6">
        <v>21613012.51132451</v>
      </c>
    </row>
    <row r="17" spans="1:7" ht="15.75" thickBot="1" x14ac:dyDescent="0.3">
      <c r="A17" s="4">
        <v>2037</v>
      </c>
      <c r="B17" s="6">
        <v>6811623.4728173418</v>
      </c>
      <c r="C17" s="6">
        <v>13159335.514400555</v>
      </c>
      <c r="D17" s="6">
        <v>1512958.913427402</v>
      </c>
      <c r="E17" s="6">
        <v>258097.5581584154</v>
      </c>
      <c r="F17" s="6">
        <v>28383.707451677601</v>
      </c>
      <c r="G17" s="6">
        <v>21770399.166255392</v>
      </c>
    </row>
    <row r="18" spans="1:7" ht="15.75" thickBot="1" x14ac:dyDescent="0.3">
      <c r="A18" s="4">
        <v>2038</v>
      </c>
      <c r="B18" s="6">
        <v>7025020.0026808018</v>
      </c>
      <c r="C18" s="6">
        <v>13161006.23465755</v>
      </c>
      <c r="D18" s="6">
        <v>1537518.8459694535</v>
      </c>
      <c r="E18" s="6">
        <v>258427.15942568079</v>
      </c>
      <c r="F18" s="6">
        <v>28373.408481926301</v>
      </c>
      <c r="G18" s="6">
        <v>22010345.651215412</v>
      </c>
    </row>
    <row r="19" spans="1:7" ht="15.75" thickBot="1" x14ac:dyDescent="0.3">
      <c r="A19" s="4">
        <v>2039</v>
      </c>
      <c r="B19" s="6">
        <v>7234259.5543761868</v>
      </c>
      <c r="C19" s="6">
        <v>13182393.675230598</v>
      </c>
      <c r="D19" s="6">
        <v>1561309.9115564791</v>
      </c>
      <c r="E19" s="6">
        <v>258757.32362596609</v>
      </c>
      <c r="F19" s="6">
        <v>28366.139600130999</v>
      </c>
      <c r="G19" s="6">
        <v>22265086.604389362</v>
      </c>
    </row>
    <row r="20" spans="1:7" ht="15.75" thickBot="1" x14ac:dyDescent="0.3">
      <c r="A20" s="4">
        <v>2040</v>
      </c>
      <c r="B20" s="6">
        <v>7472788.5085744932</v>
      </c>
      <c r="C20" s="6">
        <v>13213778.438204587</v>
      </c>
      <c r="D20" s="6">
        <v>1582701.087680764</v>
      </c>
      <c r="E20" s="6">
        <v>259234.140048045</v>
      </c>
      <c r="F20" s="6">
        <v>28443.340559922999</v>
      </c>
      <c r="G20" s="6">
        <v>22556945.515067812</v>
      </c>
    </row>
    <row r="21" spans="1:7" ht="15.75" thickBot="1" x14ac:dyDescent="0.3">
      <c r="A21" s="4">
        <v>2041</v>
      </c>
      <c r="B21" s="6">
        <v>7673641.7662173491</v>
      </c>
      <c r="C21" s="6">
        <v>13233650.9929734</v>
      </c>
      <c r="D21" s="6">
        <v>1581847.7730340201</v>
      </c>
      <c r="E21" s="6">
        <v>259423.45302455669</v>
      </c>
      <c r="F21" s="6">
        <v>28357.395281995199</v>
      </c>
      <c r="G21" s="6">
        <v>22776921.380531322</v>
      </c>
    </row>
    <row r="22" spans="1:7" ht="15.75" thickBot="1" x14ac:dyDescent="0.3">
      <c r="A22" s="4">
        <v>2042</v>
      </c>
      <c r="B22" s="6">
        <v>7903205.0892028548</v>
      </c>
      <c r="C22" s="6">
        <v>13247461.763304818</v>
      </c>
      <c r="D22" s="6">
        <v>1596955.854720175</v>
      </c>
      <c r="E22" s="6">
        <v>259761.41470784199</v>
      </c>
      <c r="F22" s="6">
        <v>28354.845462064699</v>
      </c>
      <c r="G22" s="6">
        <v>23035738.967397757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4.1373404888631615E-3</v>
      </c>
      <c r="C24" s="8">
        <f t="shared" ref="C24:G24" si="0">(C13/C4)^(1/(COUNT(C4:C13)-1))-1</f>
        <v>7.6433464730277345E-2</v>
      </c>
      <c r="D24" s="8">
        <f t="shared" si="0"/>
        <v>3.3285088706151988E-3</v>
      </c>
      <c r="E24" s="8">
        <f t="shared" si="0"/>
        <v>1.1973502693141125E-3</v>
      </c>
      <c r="F24" s="8">
        <f t="shared" si="0"/>
        <v>-9.2629061157994963E-3</v>
      </c>
      <c r="G24" s="8">
        <f t="shared" si="0"/>
        <v>4.2798330078518632E-2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1.5332754243445157E-2</v>
      </c>
      <c r="C25" s="8">
        <f t="shared" ref="C25:G25" si="1">(C22/C4)^(1/(COUNT(C4:C22)-1))-1</f>
        <v>3.7993443104723523E-2</v>
      </c>
      <c r="D25" s="8">
        <f t="shared" si="1"/>
        <v>6.427134179654681E-3</v>
      </c>
      <c r="E25" s="8">
        <f t="shared" si="1"/>
        <v>1.2337535939563882E-3</v>
      </c>
      <c r="F25" s="8">
        <f t="shared" si="1"/>
        <v>-4.9035221261249928E-3</v>
      </c>
      <c r="G25" s="8">
        <f t="shared" si="1"/>
        <v>2.6095763017023543E-2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F24:G24 B24:E24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1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16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1601673.2756288513</v>
      </c>
      <c r="C4" s="6">
        <v>1506545.2282104953</v>
      </c>
      <c r="D4" s="6">
        <v>804036.95631782338</v>
      </c>
      <c r="E4" s="6">
        <v>157389.81795630549</v>
      </c>
      <c r="F4" s="6">
        <v>3953.9819197892998</v>
      </c>
      <c r="G4" s="10">
        <v>4073599.2600332648</v>
      </c>
    </row>
    <row r="5" spans="1:7" ht="15.75" thickBot="1" x14ac:dyDescent="0.3">
      <c r="A5" s="4">
        <v>2025</v>
      </c>
      <c r="B5" s="6">
        <v>1596062.5159523371</v>
      </c>
      <c r="C5" s="6">
        <v>1487833.4023915124</v>
      </c>
      <c r="D5" s="6">
        <v>790828.32454458857</v>
      </c>
      <c r="E5" s="6">
        <v>156905.85750999729</v>
      </c>
      <c r="F5" s="6">
        <v>3946.1470733633</v>
      </c>
      <c r="G5" s="10">
        <v>4035576.2474717982</v>
      </c>
    </row>
    <row r="6" spans="1:7" ht="15.75" thickBot="1" x14ac:dyDescent="0.3">
      <c r="A6" s="4">
        <v>2026</v>
      </c>
      <c r="B6" s="6">
        <v>1606514.1227670955</v>
      </c>
      <c r="C6" s="6">
        <v>1478251.2849420451</v>
      </c>
      <c r="D6" s="6">
        <v>779112.75969519292</v>
      </c>
      <c r="E6" s="6">
        <v>155414.7981175227</v>
      </c>
      <c r="F6" s="6">
        <v>3945.9425700194001</v>
      </c>
      <c r="G6" s="10">
        <v>4023238.9080918753</v>
      </c>
    </row>
    <row r="7" spans="1:7" ht="15.75" thickBot="1" x14ac:dyDescent="0.3">
      <c r="A7" s="4">
        <v>2027</v>
      </c>
      <c r="B7" s="6">
        <v>1599311.8946688664</v>
      </c>
      <c r="C7" s="6">
        <v>1472523.9502527667</v>
      </c>
      <c r="D7" s="6">
        <v>772203.36952646787</v>
      </c>
      <c r="E7" s="6">
        <v>155945.6954206404</v>
      </c>
      <c r="F7" s="6">
        <v>3945.9087847521</v>
      </c>
      <c r="G7" s="10">
        <v>4003930.8186534937</v>
      </c>
    </row>
    <row r="8" spans="1:7" ht="15.75" thickBot="1" x14ac:dyDescent="0.3">
      <c r="A8" s="4">
        <v>2028</v>
      </c>
      <c r="B8" s="6">
        <v>1597287.4559323236</v>
      </c>
      <c r="C8" s="6">
        <v>1471963.018612328</v>
      </c>
      <c r="D8" s="6">
        <v>767628.44231809268</v>
      </c>
      <c r="E8" s="6">
        <v>156535.12789049259</v>
      </c>
      <c r="F8" s="6">
        <v>3957.6564590273001</v>
      </c>
      <c r="G8" s="10">
        <v>3997371.7012122646</v>
      </c>
    </row>
    <row r="9" spans="1:7" ht="15.75" thickBot="1" x14ac:dyDescent="0.3">
      <c r="A9" s="4">
        <v>2029</v>
      </c>
      <c r="B9" s="6">
        <v>1583979.9848911348</v>
      </c>
      <c r="C9" s="6">
        <v>1461842.6366246804</v>
      </c>
      <c r="D9" s="6">
        <v>763578.02461653552</v>
      </c>
      <c r="E9" s="6">
        <v>157015.11723853159</v>
      </c>
      <c r="F9" s="6">
        <v>3945.9022768934001</v>
      </c>
      <c r="G9" s="10">
        <v>3970361.6656477759</v>
      </c>
    </row>
    <row r="10" spans="1:7" ht="15.75" thickBot="1" x14ac:dyDescent="0.3">
      <c r="A10" s="4">
        <v>2030</v>
      </c>
      <c r="B10" s="6">
        <v>1574662.1829355806</v>
      </c>
      <c r="C10" s="6">
        <v>1455717.8318310545</v>
      </c>
      <c r="D10" s="6">
        <v>760963.93794872705</v>
      </c>
      <c r="E10" s="6">
        <v>157381.93402002539</v>
      </c>
      <c r="F10" s="6">
        <v>3945.9021242980002</v>
      </c>
      <c r="G10" s="10">
        <v>3952671.7888596863</v>
      </c>
    </row>
    <row r="11" spans="1:7" ht="15.75" thickBot="1" x14ac:dyDescent="0.3">
      <c r="A11" s="4">
        <v>2031</v>
      </c>
      <c r="B11" s="6">
        <v>1560283.7735772068</v>
      </c>
      <c r="C11" s="6">
        <v>1449623.0892601553</v>
      </c>
      <c r="D11" s="6">
        <v>758497.3535963652</v>
      </c>
      <c r="E11" s="6">
        <v>157456.57786567541</v>
      </c>
      <c r="F11" s="6">
        <v>3945.9020990742001</v>
      </c>
      <c r="G11" s="10">
        <v>3929806.6963984766</v>
      </c>
    </row>
    <row r="12" spans="1:7" ht="15.75" thickBot="1" x14ac:dyDescent="0.3">
      <c r="A12" s="4">
        <v>2032</v>
      </c>
      <c r="B12" s="6">
        <v>1549349.7818602081</v>
      </c>
      <c r="C12" s="6">
        <v>1448951.8444283709</v>
      </c>
      <c r="D12" s="6">
        <v>758109.76454925328</v>
      </c>
      <c r="E12" s="6">
        <v>157383.58627669769</v>
      </c>
      <c r="F12" s="6">
        <v>3957.6553486516</v>
      </c>
      <c r="G12" s="10">
        <v>3917752.6324631814</v>
      </c>
    </row>
    <row r="13" spans="1:7" ht="15.75" thickBot="1" x14ac:dyDescent="0.3">
      <c r="A13" s="4">
        <v>2033</v>
      </c>
      <c r="B13" s="6">
        <v>1531634.7077456503</v>
      </c>
      <c r="C13" s="6">
        <v>1441253.9287193217</v>
      </c>
      <c r="D13" s="6">
        <v>753176.12715010694</v>
      </c>
      <c r="E13" s="6">
        <v>157196.26643432939</v>
      </c>
      <c r="F13" s="6">
        <v>3945.9020942154998</v>
      </c>
      <c r="G13" s="10">
        <v>3887206.9321436249</v>
      </c>
    </row>
    <row r="14" spans="1:7" ht="15.75" thickBot="1" x14ac:dyDescent="0.3">
      <c r="A14" s="4">
        <v>2034</v>
      </c>
      <c r="B14" s="6">
        <v>1523972.8731231084</v>
      </c>
      <c r="C14" s="6">
        <v>1441061.0102280916</v>
      </c>
      <c r="D14" s="6">
        <v>749435.74631231453</v>
      </c>
      <c r="E14" s="6">
        <v>157085.9652942215</v>
      </c>
      <c r="F14" s="6">
        <v>3945.9020941016001</v>
      </c>
      <c r="G14" s="10">
        <v>3875501.4970518374</v>
      </c>
    </row>
    <row r="15" spans="1:7" ht="15.75" thickBot="1" x14ac:dyDescent="0.3">
      <c r="A15" s="4">
        <v>2035</v>
      </c>
      <c r="B15" s="6">
        <v>1520091.231245135</v>
      </c>
      <c r="C15" s="6">
        <v>1442724.2297871306</v>
      </c>
      <c r="D15" s="6">
        <v>748469.48575175612</v>
      </c>
      <c r="E15" s="6">
        <v>157033.30432592781</v>
      </c>
      <c r="F15" s="6">
        <v>3945.9020940828</v>
      </c>
      <c r="G15" s="10">
        <v>3872264.1532040327</v>
      </c>
    </row>
    <row r="16" spans="1:7" ht="15.75" thickBot="1" x14ac:dyDescent="0.3">
      <c r="A16" s="4">
        <v>2036</v>
      </c>
      <c r="B16" s="6">
        <v>1528896.2607403314</v>
      </c>
      <c r="C16" s="6">
        <v>1447477.2344710485</v>
      </c>
      <c r="D16" s="6">
        <v>749604.03947590769</v>
      </c>
      <c r="E16" s="6">
        <v>157047.1648381422</v>
      </c>
      <c r="F16" s="6">
        <v>3957.6553478226001</v>
      </c>
      <c r="G16" s="10">
        <v>3886982.3548732521</v>
      </c>
    </row>
    <row r="17" spans="1:7" ht="15.75" thickBot="1" x14ac:dyDescent="0.3">
      <c r="A17" s="4">
        <v>2037</v>
      </c>
      <c r="B17" s="6">
        <v>1529356.1039669623</v>
      </c>
      <c r="C17" s="6">
        <v>1447673.3265212516</v>
      </c>
      <c r="D17" s="6">
        <v>746146.33235973504</v>
      </c>
      <c r="E17" s="6">
        <v>156770.74464692711</v>
      </c>
      <c r="F17" s="6">
        <v>3945.9020940791002</v>
      </c>
      <c r="G17" s="10">
        <v>3883892.4095889553</v>
      </c>
    </row>
    <row r="18" spans="1:7" ht="15.75" thickBot="1" x14ac:dyDescent="0.3">
      <c r="A18" s="4">
        <v>2038</v>
      </c>
      <c r="B18" s="6">
        <v>1537274.122061589</v>
      </c>
      <c r="C18" s="6">
        <v>1455963.2870541404</v>
      </c>
      <c r="D18" s="6">
        <v>747026.75881589204</v>
      </c>
      <c r="E18" s="6">
        <v>156578.75862426471</v>
      </c>
      <c r="F18" s="6">
        <v>3945.9020940790001</v>
      </c>
      <c r="G18" s="10">
        <v>3900788.8286499646</v>
      </c>
    </row>
    <row r="19" spans="1:7" ht="15.75" thickBot="1" x14ac:dyDescent="0.3">
      <c r="A19" s="4">
        <v>2039</v>
      </c>
      <c r="B19" s="6">
        <v>1551442.6425448633</v>
      </c>
      <c r="C19" s="6">
        <v>1464098.3696540478</v>
      </c>
      <c r="D19" s="6">
        <v>746961.61195897928</v>
      </c>
      <c r="E19" s="6">
        <v>157039.5338603672</v>
      </c>
      <c r="F19" s="6">
        <v>3945.9020940790001</v>
      </c>
      <c r="G19" s="10">
        <v>3923488.0601123367</v>
      </c>
    </row>
    <row r="20" spans="1:7" ht="15.75" thickBot="1" x14ac:dyDescent="0.3">
      <c r="A20" s="4">
        <v>2040</v>
      </c>
      <c r="B20" s="6">
        <v>1569386.5253656262</v>
      </c>
      <c r="C20" s="6">
        <v>1481237.5631166277</v>
      </c>
      <c r="D20" s="6">
        <v>749544.22185305727</v>
      </c>
      <c r="E20" s="6">
        <v>157328.52182331411</v>
      </c>
      <c r="F20" s="6">
        <v>3957.6553478219998</v>
      </c>
      <c r="G20" s="10">
        <v>3961454.4875064474</v>
      </c>
    </row>
    <row r="21" spans="1:7" ht="15.75" thickBot="1" x14ac:dyDescent="0.3">
      <c r="A21" s="4">
        <v>2041</v>
      </c>
      <c r="B21" s="6">
        <v>1581156.4758760184</v>
      </c>
      <c r="C21" s="6">
        <v>1481808.4228318573</v>
      </c>
      <c r="D21" s="6">
        <v>748555.88468225929</v>
      </c>
      <c r="E21" s="6">
        <v>157439.21923830319</v>
      </c>
      <c r="F21" s="6">
        <v>3945.9020940790001</v>
      </c>
      <c r="G21" s="10">
        <v>3972905.9047225178</v>
      </c>
    </row>
    <row r="22" spans="1:7" ht="15.75" thickBot="1" x14ac:dyDescent="0.3">
      <c r="A22" s="4">
        <v>2042</v>
      </c>
      <c r="B22" s="6">
        <v>1606537.3520625646</v>
      </c>
      <c r="C22" s="6">
        <v>1491651.5921592764</v>
      </c>
      <c r="D22" s="6">
        <v>742155.70097016066</v>
      </c>
      <c r="E22" s="6">
        <v>157314.9201406583</v>
      </c>
      <c r="F22" s="6">
        <v>3945.9020940790001</v>
      </c>
      <c r="G22" s="10">
        <v>4001605.4674267401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-4.955821259087223E-3</v>
      </c>
      <c r="C24" s="8">
        <f t="shared" ref="C24:G24" si="0">(C13/C4)^(1/(COUNT(C4:C13)-1))-1</f>
        <v>-4.9107451893103393E-3</v>
      </c>
      <c r="D24" s="8">
        <f t="shared" si="0"/>
        <v>-7.2343863362768213E-3</v>
      </c>
      <c r="E24" s="8">
        <f t="shared" si="0"/>
        <v>-1.3671461223208059E-4</v>
      </c>
      <c r="F24" s="8">
        <f t="shared" si="0"/>
        <v>-2.2725819598401475E-4</v>
      </c>
      <c r="G24" s="8">
        <f t="shared" si="0"/>
        <v>-5.1904893152573406E-3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1.6847362555005851E-4</v>
      </c>
      <c r="C25" s="8">
        <f t="shared" ref="C25:G25" si="1">(C22/C4)^(1/(COUNT(C4:C22)-1))-1</f>
        <v>-5.5180014614564232E-4</v>
      </c>
      <c r="D25" s="8">
        <f t="shared" si="1"/>
        <v>-4.4393486618524713E-3</v>
      </c>
      <c r="E25" s="8">
        <f t="shared" si="1"/>
        <v>-2.6443420243715821E-5</v>
      </c>
      <c r="F25" s="8">
        <f t="shared" si="1"/>
        <v>-1.1363555643328915E-4</v>
      </c>
      <c r="G25" s="8">
        <f t="shared" si="1"/>
        <v>-9.9013728366903475E-4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2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17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376345.1063665066</v>
      </c>
      <c r="C4" s="6">
        <v>232906.43079632541</v>
      </c>
      <c r="D4" s="6">
        <v>54770.484735992402</v>
      </c>
      <c r="E4" s="6">
        <v>95409.975339029406</v>
      </c>
      <c r="F4" s="6">
        <v>1657.5746354273999</v>
      </c>
      <c r="G4" s="10">
        <v>761089.57187328127</v>
      </c>
    </row>
    <row r="5" spans="1:7" ht="15.75" thickBot="1" x14ac:dyDescent="0.3">
      <c r="A5" s="4">
        <v>2025</v>
      </c>
      <c r="B5" s="6">
        <v>374645.83010027261</v>
      </c>
      <c r="C5" s="6">
        <v>228918.04415796019</v>
      </c>
      <c r="D5" s="6">
        <v>53970.343002095397</v>
      </c>
      <c r="E5" s="6">
        <v>94253.4064665888</v>
      </c>
      <c r="F5" s="6">
        <v>1631.3648537255001</v>
      </c>
      <c r="G5" s="10">
        <v>753418.98858064227</v>
      </c>
    </row>
    <row r="6" spans="1:7" ht="15.75" thickBot="1" x14ac:dyDescent="0.3">
      <c r="A6" s="4">
        <v>2026</v>
      </c>
      <c r="B6" s="6">
        <v>373722.23878601578</v>
      </c>
      <c r="C6" s="6">
        <v>226295.83864329441</v>
      </c>
      <c r="D6" s="6">
        <v>53643.2180689421</v>
      </c>
      <c r="E6" s="6">
        <v>93332.922675659298</v>
      </c>
      <c r="F6" s="6">
        <v>1614.8519344652</v>
      </c>
      <c r="G6" s="10">
        <v>748609.07010837691</v>
      </c>
    </row>
    <row r="7" spans="1:7" ht="15.75" thickBot="1" x14ac:dyDescent="0.3">
      <c r="A7" s="4">
        <v>2027</v>
      </c>
      <c r="B7" s="6">
        <v>372690.99468666449</v>
      </c>
      <c r="C7" s="6">
        <v>224347.27035835999</v>
      </c>
      <c r="D7" s="6">
        <v>53351.470164854298</v>
      </c>
      <c r="E7" s="6">
        <v>92411.512904649193</v>
      </c>
      <c r="F7" s="6">
        <v>1602.4210480011</v>
      </c>
      <c r="G7" s="10">
        <v>744403.66916252906</v>
      </c>
    </row>
    <row r="8" spans="1:7" ht="15.75" thickBot="1" x14ac:dyDescent="0.3">
      <c r="A8" s="4">
        <v>2028</v>
      </c>
      <c r="B8" s="6">
        <v>372904.02893841558</v>
      </c>
      <c r="C8" s="6">
        <v>223475.51676593581</v>
      </c>
      <c r="D8" s="6">
        <v>53079.956539200997</v>
      </c>
      <c r="E8" s="6">
        <v>91543.557610009695</v>
      </c>
      <c r="F8" s="6">
        <v>1597.8158341803</v>
      </c>
      <c r="G8" s="10">
        <v>742600.87568774249</v>
      </c>
    </row>
    <row r="9" spans="1:7" ht="15.75" thickBot="1" x14ac:dyDescent="0.3">
      <c r="A9" s="4">
        <v>2029</v>
      </c>
      <c r="B9" s="6">
        <v>370483.72034957382</v>
      </c>
      <c r="C9" s="6">
        <v>221334.30190008431</v>
      </c>
      <c r="D9" s="6">
        <v>52567.683616328999</v>
      </c>
      <c r="E9" s="6">
        <v>90463.301541272798</v>
      </c>
      <c r="F9" s="6">
        <v>1586.5269491223</v>
      </c>
      <c r="G9" s="10">
        <v>736435.53435638221</v>
      </c>
    </row>
    <row r="10" spans="1:7" ht="15.75" thickBot="1" x14ac:dyDescent="0.3">
      <c r="A10" s="4">
        <v>2030</v>
      </c>
      <c r="B10" s="6">
        <v>369901.44826331618</v>
      </c>
      <c r="C10" s="6">
        <v>220208.8109265239</v>
      </c>
      <c r="D10" s="6">
        <v>52241.3820921304</v>
      </c>
      <c r="E10" s="6">
        <v>89368.358956669603</v>
      </c>
      <c r="F10" s="6">
        <v>1581.6845787314001</v>
      </c>
      <c r="G10" s="10">
        <v>733301.68481737154</v>
      </c>
    </row>
    <row r="11" spans="1:7" ht="15.75" thickBot="1" x14ac:dyDescent="0.3">
      <c r="A11" s="4">
        <v>2031</v>
      </c>
      <c r="B11" s="6">
        <v>368510.7282361713</v>
      </c>
      <c r="C11" s="6">
        <v>218593.97369842359</v>
      </c>
      <c r="D11" s="6">
        <v>51858.409223426701</v>
      </c>
      <c r="E11" s="6">
        <v>87884.855635341897</v>
      </c>
      <c r="F11" s="6">
        <v>1578.2115674731999</v>
      </c>
      <c r="G11" s="10">
        <v>728426.1783608367</v>
      </c>
    </row>
    <row r="12" spans="1:7" ht="15.75" thickBot="1" x14ac:dyDescent="0.3">
      <c r="A12" s="4">
        <v>2032</v>
      </c>
      <c r="B12" s="6">
        <v>368024.44240485702</v>
      </c>
      <c r="C12" s="6">
        <v>217999.74591700971</v>
      </c>
      <c r="D12" s="6">
        <v>51706.8770153847</v>
      </c>
      <c r="E12" s="6">
        <v>86030.103456405806</v>
      </c>
      <c r="F12" s="6">
        <v>1580.2643776646</v>
      </c>
      <c r="G12" s="10">
        <v>725341.43317132175</v>
      </c>
    </row>
    <row r="13" spans="1:7" ht="15.75" thickBot="1" x14ac:dyDescent="0.3">
      <c r="A13" s="4">
        <v>2033</v>
      </c>
      <c r="B13" s="6">
        <v>365118.02890292468</v>
      </c>
      <c r="C13" s="6">
        <v>216084.83678253851</v>
      </c>
      <c r="D13" s="6">
        <v>51301.097127100998</v>
      </c>
      <c r="E13" s="6">
        <v>84033.225773885206</v>
      </c>
      <c r="F13" s="6">
        <v>1573.9714365373</v>
      </c>
      <c r="G13" s="10">
        <v>718111.16002298659</v>
      </c>
    </row>
    <row r="14" spans="1:7" ht="15.75" thickBot="1" x14ac:dyDescent="0.3">
      <c r="A14" s="4">
        <v>2034</v>
      </c>
      <c r="B14" s="6">
        <v>363645.3930825548</v>
      </c>
      <c r="C14" s="6">
        <v>214990.90068641311</v>
      </c>
      <c r="D14" s="6">
        <v>51112.874751801697</v>
      </c>
      <c r="E14" s="6">
        <v>82424.687292345596</v>
      </c>
      <c r="F14" s="6">
        <v>1572.7220161466</v>
      </c>
      <c r="G14" s="10">
        <v>713746.57782926166</v>
      </c>
    </row>
    <row r="15" spans="1:7" ht="15.75" thickBot="1" x14ac:dyDescent="0.3">
      <c r="A15" s="4">
        <v>2035</v>
      </c>
      <c r="B15" s="6">
        <v>362994.00821353501</v>
      </c>
      <c r="C15" s="6">
        <v>214267.66603321771</v>
      </c>
      <c r="D15" s="6">
        <v>50974.625235753301</v>
      </c>
      <c r="E15" s="6">
        <v>81232.387106104201</v>
      </c>
      <c r="F15" s="6">
        <v>1571.8376516108999</v>
      </c>
      <c r="G15" s="10">
        <v>711040.52424022125</v>
      </c>
    </row>
    <row r="16" spans="1:7" ht="15.75" thickBot="1" x14ac:dyDescent="0.3">
      <c r="A16" s="4">
        <v>2036</v>
      </c>
      <c r="B16" s="6">
        <v>363704.138735999</v>
      </c>
      <c r="C16" s="6">
        <v>213425.5387948564</v>
      </c>
      <c r="D16" s="6">
        <v>51090.3756608927</v>
      </c>
      <c r="E16" s="6">
        <v>80047.6119698728</v>
      </c>
      <c r="F16" s="6">
        <v>1575.7294801984001</v>
      </c>
      <c r="G16" s="10">
        <v>709843.39464181918</v>
      </c>
    </row>
    <row r="17" spans="1:7" ht="15.75" thickBot="1" x14ac:dyDescent="0.3">
      <c r="A17" s="4">
        <v>2037</v>
      </c>
      <c r="B17" s="6">
        <v>361226.3274923577</v>
      </c>
      <c r="C17" s="6">
        <v>211507.0926768716</v>
      </c>
      <c r="D17" s="6">
        <v>50815.165709236098</v>
      </c>
      <c r="E17" s="6">
        <v>78667.921026244599</v>
      </c>
      <c r="F17" s="6">
        <v>1570.7709819975</v>
      </c>
      <c r="G17" s="10">
        <v>703787.27788670757</v>
      </c>
    </row>
    <row r="18" spans="1:7" ht="15.75" thickBot="1" x14ac:dyDescent="0.3">
      <c r="A18" s="4">
        <v>2038</v>
      </c>
      <c r="B18" s="6">
        <v>360660.35059436911</v>
      </c>
      <c r="C18" s="6">
        <v>211315.3884999275</v>
      </c>
      <c r="D18" s="6">
        <v>50681.537410540601</v>
      </c>
      <c r="E18" s="6">
        <v>77270.306852175403</v>
      </c>
      <c r="F18" s="6">
        <v>1570.4593669568001</v>
      </c>
      <c r="G18" s="10">
        <v>701498.04272396932</v>
      </c>
    </row>
    <row r="19" spans="1:7" ht="15.75" thickBot="1" x14ac:dyDescent="0.3">
      <c r="A19" s="4">
        <v>2039</v>
      </c>
      <c r="B19" s="6">
        <v>361101.76928306278</v>
      </c>
      <c r="C19" s="6">
        <v>210363.62308353229</v>
      </c>
      <c r="D19" s="6">
        <v>50668.994469779398</v>
      </c>
      <c r="E19" s="6">
        <v>76010.740728205099</v>
      </c>
      <c r="F19" s="6">
        <v>1570.2395340628</v>
      </c>
      <c r="G19" s="10">
        <v>699715.36709864251</v>
      </c>
    </row>
    <row r="20" spans="1:7" ht="15.75" thickBot="1" x14ac:dyDescent="0.3">
      <c r="A20" s="4">
        <v>2040</v>
      </c>
      <c r="B20" s="6">
        <v>362086.38122108299</v>
      </c>
      <c r="C20" s="6">
        <v>211499.00294657261</v>
      </c>
      <c r="D20" s="6">
        <v>50618.429972461301</v>
      </c>
      <c r="E20" s="6">
        <v>74631.024726777207</v>
      </c>
      <c r="F20" s="6">
        <v>1574.5979773815</v>
      </c>
      <c r="G20" s="10">
        <v>700409.43684427557</v>
      </c>
    </row>
    <row r="21" spans="1:7" ht="15.75" thickBot="1" x14ac:dyDescent="0.3">
      <c r="A21" s="4">
        <v>2041</v>
      </c>
      <c r="B21" s="6">
        <v>360655.54698856082</v>
      </c>
      <c r="C21" s="6">
        <v>210851.54616364621</v>
      </c>
      <c r="D21" s="6">
        <v>50306.301310814502</v>
      </c>
      <c r="E21" s="6">
        <v>73200.790222972602</v>
      </c>
      <c r="F21" s="6">
        <v>1569.9751902439</v>
      </c>
      <c r="G21" s="10">
        <v>696584.15987623797</v>
      </c>
    </row>
    <row r="22" spans="1:7" ht="15.75" thickBot="1" x14ac:dyDescent="0.3">
      <c r="A22" s="4">
        <v>2042</v>
      </c>
      <c r="B22" s="6">
        <v>362166.82704008039</v>
      </c>
      <c r="C22" s="6">
        <v>210456.81953044501</v>
      </c>
      <c r="D22" s="6">
        <v>50226.478220699697</v>
      </c>
      <c r="E22" s="6">
        <v>71747.332463926199</v>
      </c>
      <c r="F22" s="6">
        <v>1569.8981310489</v>
      </c>
      <c r="G22" s="10">
        <v>696167.35538620013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-3.3594433279358071E-3</v>
      </c>
      <c r="C24" s="8">
        <f t="shared" ref="C24:G24" si="0">(C13/C4)^(1/(COUNT(C4:C13)-1))-1</f>
        <v>-8.2949273069020668E-3</v>
      </c>
      <c r="D24" s="8">
        <f t="shared" si="0"/>
        <v>-7.2446645027035572E-3</v>
      </c>
      <c r="E24" s="8">
        <f t="shared" si="0"/>
        <v>-1.4008824804169984E-2</v>
      </c>
      <c r="F24" s="8">
        <f t="shared" si="0"/>
        <v>-5.7338835357608753E-3</v>
      </c>
      <c r="G24" s="8">
        <f t="shared" si="0"/>
        <v>-6.4377083393403201E-3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-2.1311483535572107E-3</v>
      </c>
      <c r="C25" s="8">
        <f t="shared" ref="C25:G25" si="1">(C22/C4)^(1/(COUNT(C4:C22)-1))-1</f>
        <v>-5.6150811214754626E-3</v>
      </c>
      <c r="D25" s="8">
        <f t="shared" si="1"/>
        <v>-4.8000597651234322E-3</v>
      </c>
      <c r="E25" s="8">
        <f t="shared" si="1"/>
        <v>-1.5710420089100618E-2</v>
      </c>
      <c r="F25" s="8">
        <f t="shared" si="1"/>
        <v>-3.0145990771783815E-3</v>
      </c>
      <c r="G25" s="8">
        <f t="shared" si="1"/>
        <v>-4.9411393876337417E-3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3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18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8044158.0176209956</v>
      </c>
      <c r="C4" s="6">
        <v>11601120.048326902</v>
      </c>
      <c r="D4" s="6">
        <v>7584303.4366855761</v>
      </c>
      <c r="E4" s="6">
        <v>241503.52893445021</v>
      </c>
      <c r="F4" s="6">
        <v>50329.321016404298</v>
      </c>
      <c r="G4" s="10">
        <v>27521414.352584325</v>
      </c>
    </row>
    <row r="5" spans="1:7" ht="15.75" thickBot="1" x14ac:dyDescent="0.3">
      <c r="A5" s="4">
        <v>2025</v>
      </c>
      <c r="B5" s="6">
        <v>8184797.9125124607</v>
      </c>
      <c r="C5" s="6">
        <v>12108571.740020625</v>
      </c>
      <c r="D5" s="6">
        <v>7824270.7743549757</v>
      </c>
      <c r="E5" s="6">
        <v>239685.97447484729</v>
      </c>
      <c r="F5" s="6">
        <v>48642.465844603597</v>
      </c>
      <c r="G5" s="10">
        <v>28405968.867207516</v>
      </c>
    </row>
    <row r="6" spans="1:7" ht="15.75" thickBot="1" x14ac:dyDescent="0.3">
      <c r="A6" s="4">
        <v>2026</v>
      </c>
      <c r="B6" s="6">
        <v>8322690.3862170931</v>
      </c>
      <c r="C6" s="6">
        <v>12993900.972344968</v>
      </c>
      <c r="D6" s="6">
        <v>6552088.4808343742</v>
      </c>
      <c r="E6" s="6">
        <v>238851.8651264222</v>
      </c>
      <c r="F6" s="6">
        <v>47671.900327039199</v>
      </c>
      <c r="G6" s="10">
        <v>28155203.604849901</v>
      </c>
    </row>
    <row r="7" spans="1:7" ht="15.75" thickBot="1" x14ac:dyDescent="0.3">
      <c r="A7" s="4">
        <v>2027</v>
      </c>
      <c r="B7" s="6">
        <v>8475372.3878006302</v>
      </c>
      <c r="C7" s="6">
        <v>14374976.064556736</v>
      </c>
      <c r="D7" s="6">
        <v>6557172.276080179</v>
      </c>
      <c r="E7" s="6">
        <v>237330.44079278319</v>
      </c>
      <c r="F7" s="6">
        <v>47081.0921506253</v>
      </c>
      <c r="G7" s="10">
        <v>29691932.261380952</v>
      </c>
    </row>
    <row r="8" spans="1:7" ht="15.75" thickBot="1" x14ac:dyDescent="0.3">
      <c r="A8" s="4">
        <v>2028</v>
      </c>
      <c r="B8" s="6">
        <v>8648983.5650636367</v>
      </c>
      <c r="C8" s="6">
        <v>17143145.266442146</v>
      </c>
      <c r="D8" s="6">
        <v>6562389.4392480217</v>
      </c>
      <c r="E8" s="6">
        <v>235938.35885733931</v>
      </c>
      <c r="F8" s="6">
        <v>46862.341543357899</v>
      </c>
      <c r="G8" s="10">
        <v>32637318.971154504</v>
      </c>
    </row>
    <row r="9" spans="1:7" ht="15.75" thickBot="1" x14ac:dyDescent="0.3">
      <c r="A9" s="4">
        <v>2029</v>
      </c>
      <c r="B9" s="6">
        <v>8760307.2562527098</v>
      </c>
      <c r="C9" s="6">
        <v>17382864.943635419</v>
      </c>
      <c r="D9" s="6">
        <v>6528434.9649931118</v>
      </c>
      <c r="E9" s="6">
        <v>234780.10079122419</v>
      </c>
      <c r="F9" s="6">
        <v>46522.441569270602</v>
      </c>
      <c r="G9" s="10">
        <v>32952909.707241733</v>
      </c>
    </row>
    <row r="10" spans="1:7" ht="15.75" thickBot="1" x14ac:dyDescent="0.3">
      <c r="A10" s="4">
        <v>2030</v>
      </c>
      <c r="B10" s="6">
        <v>8884514.7990967613</v>
      </c>
      <c r="C10" s="6">
        <v>18004111.934601948</v>
      </c>
      <c r="D10" s="6">
        <v>6522459.0253305249</v>
      </c>
      <c r="E10" s="6">
        <v>233524.06886019281</v>
      </c>
      <c r="F10" s="6">
        <v>46401.832004540804</v>
      </c>
      <c r="G10" s="10">
        <v>33691011.659893967</v>
      </c>
    </row>
    <row r="11" spans="1:7" ht="15.75" thickBot="1" x14ac:dyDescent="0.3">
      <c r="A11" s="4">
        <v>2031</v>
      </c>
      <c r="B11" s="6">
        <v>8968745.0383823048</v>
      </c>
      <c r="C11" s="6">
        <v>18277853.397557002</v>
      </c>
      <c r="D11" s="6">
        <v>6517339.5473941639</v>
      </c>
      <c r="E11" s="6">
        <v>232059.4602076484</v>
      </c>
      <c r="F11" s="6">
        <v>46331.809348841802</v>
      </c>
      <c r="G11" s="10">
        <v>34042329.252889961</v>
      </c>
    </row>
    <row r="12" spans="1:7" ht="15.75" thickBot="1" x14ac:dyDescent="0.3">
      <c r="A12" s="4">
        <v>2032</v>
      </c>
      <c r="B12" s="6">
        <v>9078372.4808097202</v>
      </c>
      <c r="C12" s="6">
        <v>18046433.26932878</v>
      </c>
      <c r="D12" s="6">
        <v>6517560.1937288027</v>
      </c>
      <c r="E12" s="6">
        <v>230470.22331766819</v>
      </c>
      <c r="F12" s="6">
        <v>46422.907959125398</v>
      </c>
      <c r="G12" s="10">
        <v>33919259.07514409</v>
      </c>
    </row>
    <row r="13" spans="1:7" ht="15.75" thickBot="1" x14ac:dyDescent="0.3">
      <c r="A13" s="4">
        <v>2033</v>
      </c>
      <c r="B13" s="6">
        <v>9119563.0412562769</v>
      </c>
      <c r="C13" s="6">
        <v>18080729.199199773</v>
      </c>
      <c r="D13" s="6">
        <v>6511358.690887684</v>
      </c>
      <c r="E13" s="6">
        <v>228901.24068957719</v>
      </c>
      <c r="F13" s="6">
        <v>46267.821082736598</v>
      </c>
      <c r="G13" s="10">
        <v>33986819.993116051</v>
      </c>
    </row>
    <row r="14" spans="1:7" ht="15.75" thickBot="1" x14ac:dyDescent="0.3">
      <c r="A14" s="4">
        <v>2034</v>
      </c>
      <c r="B14" s="6">
        <v>9212741.4408054054</v>
      </c>
      <c r="C14" s="6">
        <v>18071133.020463321</v>
      </c>
      <c r="D14" s="6">
        <v>6494788.0347044691</v>
      </c>
      <c r="E14" s="6">
        <v>227711.13978621081</v>
      </c>
      <c r="F14" s="6">
        <v>46254.279801485602</v>
      </c>
      <c r="G14" s="10">
        <v>34052627.915560894</v>
      </c>
    </row>
    <row r="15" spans="1:7" ht="15.75" thickBot="1" x14ac:dyDescent="0.3">
      <c r="A15" s="4">
        <v>2035</v>
      </c>
      <c r="B15" s="6">
        <v>9267596.7853183318</v>
      </c>
      <c r="C15" s="6">
        <v>18100907.475855146</v>
      </c>
      <c r="D15" s="6">
        <v>6494316.3920235839</v>
      </c>
      <c r="E15" s="6">
        <v>226988.23522506331</v>
      </c>
      <c r="F15" s="6">
        <v>46246.461708297204</v>
      </c>
      <c r="G15" s="10">
        <v>34136055.350130416</v>
      </c>
    </row>
    <row r="16" spans="1:7" ht="15.75" thickBot="1" x14ac:dyDescent="0.3">
      <c r="A16" s="4">
        <v>2036</v>
      </c>
      <c r="B16" s="6">
        <v>9450408.5924450196</v>
      </c>
      <c r="C16" s="6">
        <v>18101571.303999461</v>
      </c>
      <c r="D16" s="6">
        <v>6484775.7369760498</v>
      </c>
      <c r="E16" s="6">
        <v>225810.0630337222</v>
      </c>
      <c r="F16" s="6">
        <v>46373.429875532303</v>
      </c>
      <c r="G16" s="10">
        <v>34308939.12632978</v>
      </c>
    </row>
    <row r="17" spans="1:7" ht="15.75" thickBot="1" x14ac:dyDescent="0.3">
      <c r="A17" s="4">
        <v>2037</v>
      </c>
      <c r="B17" s="6">
        <v>9590337.1760615129</v>
      </c>
      <c r="C17" s="6">
        <v>18070691.543137848</v>
      </c>
      <c r="D17" s="6">
        <v>6443531.0753088789</v>
      </c>
      <c r="E17" s="6">
        <v>223792.77428837799</v>
      </c>
      <c r="F17" s="6">
        <v>46239.345173513102</v>
      </c>
      <c r="G17" s="10">
        <v>34374591.913970128</v>
      </c>
    </row>
    <row r="18" spans="1:7" ht="15.75" thickBot="1" x14ac:dyDescent="0.3">
      <c r="A18" s="4">
        <v>2038</v>
      </c>
      <c r="B18" s="6">
        <v>9685086.0050309505</v>
      </c>
      <c r="C18" s="6">
        <v>18113814.686443288</v>
      </c>
      <c r="D18" s="6">
        <v>6504624.9219305683</v>
      </c>
      <c r="E18" s="6">
        <v>222814.1703234881</v>
      </c>
      <c r="F18" s="6">
        <v>46237.842554052702</v>
      </c>
      <c r="G18" s="10">
        <v>34572577.626282349</v>
      </c>
    </row>
    <row r="19" spans="1:7" ht="15.75" thickBot="1" x14ac:dyDescent="0.3">
      <c r="A19" s="4">
        <v>2039</v>
      </c>
      <c r="B19" s="6">
        <v>9966369.7972712778</v>
      </c>
      <c r="C19" s="6">
        <v>18095112.636349335</v>
      </c>
      <c r="D19" s="6">
        <v>6492886.0703014359</v>
      </c>
      <c r="E19" s="6">
        <v>222239.92818290621</v>
      </c>
      <c r="F19" s="6">
        <v>46236.9755509631</v>
      </c>
      <c r="G19" s="10">
        <v>34822845.407655917</v>
      </c>
    </row>
    <row r="20" spans="1:7" ht="15.75" thickBot="1" x14ac:dyDescent="0.3">
      <c r="A20" s="4">
        <v>2040</v>
      </c>
      <c r="B20" s="6">
        <v>10170048.775501618</v>
      </c>
      <c r="C20" s="6">
        <v>18158011.998113312</v>
      </c>
      <c r="D20" s="6">
        <v>6515025.3244428933</v>
      </c>
      <c r="E20" s="6">
        <v>221329.16129948391</v>
      </c>
      <c r="F20" s="6">
        <v>46367.937717868401</v>
      </c>
      <c r="G20" s="10">
        <v>35110783.197075173</v>
      </c>
    </row>
    <row r="21" spans="1:7" ht="15.75" thickBot="1" x14ac:dyDescent="0.3">
      <c r="A21" s="4">
        <v>2041</v>
      </c>
      <c r="B21" s="6">
        <v>10426605.050977075</v>
      </c>
      <c r="C21" s="6">
        <v>18074354.72494768</v>
      </c>
      <c r="D21" s="6">
        <v>6525459.4566404382</v>
      </c>
      <c r="E21" s="6">
        <v>219822.59369095249</v>
      </c>
      <c r="F21" s="6">
        <v>46236.186690789997</v>
      </c>
      <c r="G21" s="10">
        <v>35292478.012946941</v>
      </c>
    </row>
    <row r="22" spans="1:7" ht="15.75" thickBot="1" x14ac:dyDescent="0.3">
      <c r="A22" s="4">
        <v>2042</v>
      </c>
      <c r="B22" s="6">
        <v>10787650.451614173</v>
      </c>
      <c r="C22" s="6">
        <v>18042629.222819898</v>
      </c>
      <c r="D22" s="6">
        <v>6487028.969902806</v>
      </c>
      <c r="E22" s="6">
        <v>218241.9348544165</v>
      </c>
      <c r="F22" s="6">
        <v>46236.020168729701</v>
      </c>
      <c r="G22" s="10">
        <v>35581786.599360019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1.4039392231241621E-2</v>
      </c>
      <c r="C24" s="8">
        <f t="shared" ref="C24:G24" si="0">(C13/C4)^(1/(COUNT(C4:C13)-1))-1</f>
        <v>5.0540721075289063E-2</v>
      </c>
      <c r="D24" s="8">
        <f t="shared" si="0"/>
        <v>-1.6805259556368246E-2</v>
      </c>
      <c r="E24" s="8">
        <f t="shared" si="0"/>
        <v>-5.9371316482669245E-3</v>
      </c>
      <c r="F24" s="8">
        <f t="shared" si="0"/>
        <v>-9.3054471382720827E-3</v>
      </c>
      <c r="G24" s="8">
        <f t="shared" si="0"/>
        <v>2.3722380867420068E-2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1.6436725619748183E-2</v>
      </c>
      <c r="C25" s="8">
        <f t="shared" ref="C25:G25" si="1">(C22/C4)^(1/(COUNT(C4:C22)-1))-1</f>
        <v>2.4838778592087829E-2</v>
      </c>
      <c r="D25" s="8">
        <f t="shared" si="1"/>
        <v>-8.6444276636472583E-3</v>
      </c>
      <c r="E25" s="8">
        <f t="shared" si="1"/>
        <v>-5.6108580746889736E-3</v>
      </c>
      <c r="F25" s="8">
        <f t="shared" si="1"/>
        <v>-4.7016169894298354E-3</v>
      </c>
      <c r="G25" s="8">
        <f t="shared" si="1"/>
        <v>1.4372837243834979E-2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19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784412.50723460026</v>
      </c>
      <c r="C4" s="6">
        <v>545807.04164307204</v>
      </c>
      <c r="D4" s="6">
        <v>1689601.0221370885</v>
      </c>
      <c r="E4" s="6">
        <v>685232.46950990031</v>
      </c>
      <c r="F4" s="6">
        <v>2690.6649790481001</v>
      </c>
      <c r="G4" s="10">
        <v>3707743.7055037096</v>
      </c>
    </row>
    <row r="5" spans="1:7" ht="15.75" thickBot="1" x14ac:dyDescent="0.3">
      <c r="A5" s="4">
        <v>2025</v>
      </c>
      <c r="B5" s="6">
        <v>784365.87654423667</v>
      </c>
      <c r="C5" s="6">
        <v>544738.67265936162</v>
      </c>
      <c r="D5" s="6">
        <v>1688370.916930839</v>
      </c>
      <c r="E5" s="6">
        <v>683719.15676259645</v>
      </c>
      <c r="F5" s="6">
        <v>2647.4650950171999</v>
      </c>
      <c r="G5" s="10">
        <v>3703842.0879920502</v>
      </c>
    </row>
    <row r="6" spans="1:7" ht="15.75" thickBot="1" x14ac:dyDescent="0.3">
      <c r="A6" s="4">
        <v>2026</v>
      </c>
      <c r="B6" s="6">
        <v>784714.51083611581</v>
      </c>
      <c r="C6" s="6">
        <v>544372.90502557345</v>
      </c>
      <c r="D6" s="6">
        <v>1688312.0985317796</v>
      </c>
      <c r="E6" s="6">
        <v>684272.7423698192</v>
      </c>
      <c r="F6" s="6">
        <v>2592.6017832274001</v>
      </c>
      <c r="G6" s="10">
        <v>3704264.858546515</v>
      </c>
    </row>
    <row r="7" spans="1:7" ht="15.75" thickBot="1" x14ac:dyDescent="0.3">
      <c r="A7" s="4">
        <v>2027</v>
      </c>
      <c r="B7" s="6">
        <v>783714.63435846358</v>
      </c>
      <c r="C7" s="6">
        <v>543797.20955755934</v>
      </c>
      <c r="D7" s="6">
        <v>1687767.2170238979</v>
      </c>
      <c r="E7" s="6">
        <v>684004.00762418774</v>
      </c>
      <c r="F7" s="6">
        <v>2510.9513187897001</v>
      </c>
      <c r="G7" s="10">
        <v>3701794.0198828983</v>
      </c>
    </row>
    <row r="8" spans="1:7" ht="15.75" thickBot="1" x14ac:dyDescent="0.3">
      <c r="A8" s="4">
        <v>2028</v>
      </c>
      <c r="B8" s="6">
        <v>782571.29527542694</v>
      </c>
      <c r="C8" s="6">
        <v>545468.07585745701</v>
      </c>
      <c r="D8" s="6">
        <v>1686184.437813441</v>
      </c>
      <c r="E8" s="6">
        <v>684591.62547458115</v>
      </c>
      <c r="F8" s="6">
        <v>2402.9295287305999</v>
      </c>
      <c r="G8" s="10">
        <v>3701218.3639496369</v>
      </c>
    </row>
    <row r="9" spans="1:7" ht="15.75" thickBot="1" x14ac:dyDescent="0.3">
      <c r="A9" s="4">
        <v>2029</v>
      </c>
      <c r="B9" s="6">
        <v>771772.76799905498</v>
      </c>
      <c r="C9" s="6">
        <v>541993.74033031031</v>
      </c>
      <c r="D9" s="6">
        <v>1683224.8798867883</v>
      </c>
      <c r="E9" s="6">
        <v>685465.2098880175</v>
      </c>
      <c r="F9" s="6">
        <v>2245.7362299832998</v>
      </c>
      <c r="G9" s="10">
        <v>3684702.3343341546</v>
      </c>
    </row>
    <row r="10" spans="1:7" ht="15.75" thickBot="1" x14ac:dyDescent="0.3">
      <c r="A10" s="4">
        <v>2030</v>
      </c>
      <c r="B10" s="6">
        <v>762270.68049978954</v>
      </c>
      <c r="C10" s="6">
        <v>538680.76842466975</v>
      </c>
      <c r="D10" s="6">
        <v>1682323.4204942868</v>
      </c>
      <c r="E10" s="6">
        <v>686441.56232691556</v>
      </c>
      <c r="F10" s="6">
        <v>2067.8951578352999</v>
      </c>
      <c r="G10" s="10">
        <v>3671784.3269034969</v>
      </c>
    </row>
    <row r="11" spans="1:7" ht="15.75" thickBot="1" x14ac:dyDescent="0.3">
      <c r="A11" s="4">
        <v>2031</v>
      </c>
      <c r="B11" s="6">
        <v>749872.54823975277</v>
      </c>
      <c r="C11" s="6">
        <v>536633.9981068786</v>
      </c>
      <c r="D11" s="6">
        <v>1679415.9864394313</v>
      </c>
      <c r="E11" s="6">
        <v>687885.60145945568</v>
      </c>
      <c r="F11" s="6">
        <v>1880.0319874166</v>
      </c>
      <c r="G11" s="10">
        <v>3655688.1662329352</v>
      </c>
    </row>
    <row r="12" spans="1:7" ht="15.75" thickBot="1" x14ac:dyDescent="0.3">
      <c r="A12" s="4">
        <v>2032</v>
      </c>
      <c r="B12" s="6">
        <v>738061.42217973992</v>
      </c>
      <c r="C12" s="6">
        <v>535740.04618686438</v>
      </c>
      <c r="D12" s="6">
        <v>1678499.0390486317</v>
      </c>
      <c r="E12" s="6">
        <v>688861.64889499126</v>
      </c>
      <c r="F12" s="6">
        <v>1709.1862700279</v>
      </c>
      <c r="G12" s="10">
        <v>3642871.3425802551</v>
      </c>
    </row>
    <row r="13" spans="1:7" ht="15.75" thickBot="1" x14ac:dyDescent="0.3">
      <c r="A13" s="4">
        <v>2033</v>
      </c>
      <c r="B13" s="6">
        <v>720199.49594896706</v>
      </c>
      <c r="C13" s="6">
        <v>531401.47643727448</v>
      </c>
      <c r="D13" s="6">
        <v>1676102.6885135337</v>
      </c>
      <c r="E13" s="6">
        <v>689460.52588193421</v>
      </c>
      <c r="F13" s="6">
        <v>1556.7923080104999</v>
      </c>
      <c r="G13" s="10">
        <v>3618720.9790897202</v>
      </c>
    </row>
    <row r="14" spans="1:7" ht="15.75" thickBot="1" x14ac:dyDescent="0.3">
      <c r="A14" s="4">
        <v>2034</v>
      </c>
      <c r="B14" s="6">
        <v>706735.0692777324</v>
      </c>
      <c r="C14" s="6">
        <v>530089.97183183103</v>
      </c>
      <c r="D14" s="6">
        <v>1673407.0328017427</v>
      </c>
      <c r="E14" s="6">
        <v>690351.9272603225</v>
      </c>
      <c r="F14" s="6">
        <v>1444.864768658</v>
      </c>
      <c r="G14" s="10">
        <v>3602028.8659402863</v>
      </c>
    </row>
    <row r="15" spans="1:7" ht="15.75" thickBot="1" x14ac:dyDescent="0.3">
      <c r="A15" s="4">
        <v>2035</v>
      </c>
      <c r="B15" s="6">
        <v>692577.96408464527</v>
      </c>
      <c r="C15" s="6">
        <v>529337.27627858089</v>
      </c>
      <c r="D15" s="6">
        <v>1671811.0300692413</v>
      </c>
      <c r="E15" s="6">
        <v>692054.6793665688</v>
      </c>
      <c r="F15" s="6">
        <v>1365.8609269438</v>
      </c>
      <c r="G15" s="10">
        <v>3587146.8107259804</v>
      </c>
    </row>
    <row r="16" spans="1:7" ht="15.75" thickBot="1" x14ac:dyDescent="0.3">
      <c r="A16" s="4">
        <v>2036</v>
      </c>
      <c r="B16" s="6">
        <v>685158.01370410516</v>
      </c>
      <c r="C16" s="6">
        <v>529991.30935159442</v>
      </c>
      <c r="D16" s="6">
        <v>1670468.473046314</v>
      </c>
      <c r="E16" s="6">
        <v>693131.08648012718</v>
      </c>
      <c r="F16" s="6">
        <v>1316.9341755623</v>
      </c>
      <c r="G16" s="10">
        <v>3580065.8167577027</v>
      </c>
    </row>
    <row r="17" spans="1:7" ht="15.75" thickBot="1" x14ac:dyDescent="0.3">
      <c r="A17" s="4">
        <v>2037</v>
      </c>
      <c r="B17" s="6">
        <v>672115.60824409244</v>
      </c>
      <c r="C17" s="6">
        <v>530845.42877542356</v>
      </c>
      <c r="D17" s="6">
        <v>1666796.8379762627</v>
      </c>
      <c r="E17" s="6">
        <v>692625.76936671056</v>
      </c>
      <c r="F17" s="6">
        <v>1278.8440180733</v>
      </c>
      <c r="G17" s="10">
        <v>3563662.488380562</v>
      </c>
    </row>
    <row r="18" spans="1:7" ht="15.75" thickBot="1" x14ac:dyDescent="0.3">
      <c r="A18" s="4">
        <v>2038</v>
      </c>
      <c r="B18" s="6">
        <v>657882.56966581591</v>
      </c>
      <c r="C18" s="6">
        <v>534190.79652610922</v>
      </c>
      <c r="D18" s="6">
        <v>1668269.9084597167</v>
      </c>
      <c r="E18" s="6">
        <v>694303.20178530808</v>
      </c>
      <c r="F18" s="6">
        <v>1257.3151334974</v>
      </c>
      <c r="G18" s="10">
        <v>3555903.7915704479</v>
      </c>
    </row>
    <row r="19" spans="1:7" ht="15.75" thickBot="1" x14ac:dyDescent="0.3">
      <c r="A19" s="4">
        <v>2039</v>
      </c>
      <c r="B19" s="6">
        <v>653450.7727696849</v>
      </c>
      <c r="C19" s="6">
        <v>534106.78828424681</v>
      </c>
      <c r="D19" s="6">
        <v>1667508.3220010821</v>
      </c>
      <c r="E19" s="6">
        <v>695751.59471851541</v>
      </c>
      <c r="F19" s="6">
        <v>1243.9393874437001</v>
      </c>
      <c r="G19" s="10">
        <v>3552061.417160973</v>
      </c>
    </row>
    <row r="20" spans="1:7" ht="15.75" thickBot="1" x14ac:dyDescent="0.3">
      <c r="A20" s="4">
        <v>2040</v>
      </c>
      <c r="B20" s="6">
        <v>648665.53015718469</v>
      </c>
      <c r="C20" s="6">
        <v>539676.33840647549</v>
      </c>
      <c r="D20" s="6">
        <v>1667302.6202748532</v>
      </c>
      <c r="E20" s="6">
        <v>697053.47757232341</v>
      </c>
      <c r="F20" s="6">
        <v>1239.4072987727</v>
      </c>
      <c r="G20" s="10">
        <v>3553937.3737096093</v>
      </c>
    </row>
    <row r="21" spans="1:7" ht="15.75" thickBot="1" x14ac:dyDescent="0.3">
      <c r="A21" s="4">
        <v>2041</v>
      </c>
      <c r="B21" s="6">
        <v>643490.08556263696</v>
      </c>
      <c r="C21" s="6">
        <v>535618.06399037875</v>
      </c>
      <c r="D21" s="6">
        <v>1666774.6432954289</v>
      </c>
      <c r="E21" s="6">
        <v>696478.35278236319</v>
      </c>
      <c r="F21" s="6">
        <v>1230.6671724524999</v>
      </c>
      <c r="G21" s="10">
        <v>3543591.8128032601</v>
      </c>
    </row>
    <row r="22" spans="1:7" ht="15.75" thickBot="1" x14ac:dyDescent="0.3">
      <c r="A22" s="4">
        <v>2042</v>
      </c>
      <c r="B22" s="6">
        <v>646049.60861247045</v>
      </c>
      <c r="C22" s="6">
        <v>537029.56475533429</v>
      </c>
      <c r="D22" s="6">
        <v>1661862.5666037293</v>
      </c>
      <c r="E22" s="6">
        <v>696747.91618009668</v>
      </c>
      <c r="F22" s="6">
        <v>1227.5941169077</v>
      </c>
      <c r="G22" s="10">
        <v>3542917.2502685385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-9.4447585206303142E-3</v>
      </c>
      <c r="C24" s="8">
        <f t="shared" ref="C24:G24" si="0">(C13/C4)^(1/(COUNT(C4:C13)-1))-1</f>
        <v>-2.9675545223525335E-3</v>
      </c>
      <c r="D24" s="8">
        <f t="shared" si="0"/>
        <v>-8.9084177671083786E-4</v>
      </c>
      <c r="E24" s="8">
        <f t="shared" si="0"/>
        <v>6.8371062428784768E-4</v>
      </c>
      <c r="F24" s="8">
        <f t="shared" si="0"/>
        <v>-5.8984486029652672E-2</v>
      </c>
      <c r="G24" s="8">
        <f t="shared" si="0"/>
        <v>-2.6966777774686257E-3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-1.072313423850102E-2</v>
      </c>
      <c r="C25" s="8">
        <f t="shared" ref="C25:G25" si="1">(C22/C4)^(1/(COUNT(C4:C22)-1))-1</f>
        <v>-9.0028124208074711E-4</v>
      </c>
      <c r="D25" s="8">
        <f t="shared" si="1"/>
        <v>-9.1921160192443008E-4</v>
      </c>
      <c r="E25" s="8">
        <f t="shared" si="1"/>
        <v>9.2629115125597572E-4</v>
      </c>
      <c r="F25" s="8">
        <f t="shared" si="1"/>
        <v>-4.2659573922249394E-2</v>
      </c>
      <c r="G25" s="8">
        <f t="shared" si="1"/>
        <v>-2.5230925381974911E-3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5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20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7" t="s">
        <v>2</v>
      </c>
    </row>
    <row r="4" spans="1:7" ht="15.75" thickBot="1" x14ac:dyDescent="0.3">
      <c r="A4" s="4">
        <v>2024</v>
      </c>
      <c r="B4" s="6">
        <v>1019079.0389524276</v>
      </c>
      <c r="C4" s="6">
        <v>1365118.2905548722</v>
      </c>
      <c r="D4" s="6">
        <v>6574122.1834554421</v>
      </c>
      <c r="E4" s="6">
        <v>31006.3281396604</v>
      </c>
      <c r="F4" s="6">
        <v>11978.465859542999</v>
      </c>
      <c r="G4" s="10">
        <v>9001304.3069619462</v>
      </c>
    </row>
    <row r="5" spans="1:7" ht="15.75" thickBot="1" x14ac:dyDescent="0.3">
      <c r="A5" s="4">
        <v>2025</v>
      </c>
      <c r="B5" s="6">
        <v>1000828.9942637064</v>
      </c>
      <c r="C5" s="6">
        <v>1358130.7165971836</v>
      </c>
      <c r="D5" s="6">
        <v>6656370.5333954822</v>
      </c>
      <c r="E5" s="6">
        <v>30924.590167714199</v>
      </c>
      <c r="F5" s="6">
        <v>11762.061292717</v>
      </c>
      <c r="G5" s="10">
        <v>9058016.895716805</v>
      </c>
    </row>
    <row r="6" spans="1:7" ht="15.75" thickBot="1" x14ac:dyDescent="0.3">
      <c r="A6" s="4">
        <v>2026</v>
      </c>
      <c r="B6" s="6">
        <v>986245.94237571256</v>
      </c>
      <c r="C6" s="6">
        <v>1337227.5954254076</v>
      </c>
      <c r="D6" s="6">
        <v>6674597.4588213209</v>
      </c>
      <c r="E6" s="6">
        <v>30831.475063836999</v>
      </c>
      <c r="F6" s="6">
        <v>11482.921208596999</v>
      </c>
      <c r="G6" s="10">
        <v>9040385.3928948753</v>
      </c>
    </row>
    <row r="7" spans="1:7" ht="15.75" thickBot="1" x14ac:dyDescent="0.3">
      <c r="A7" s="4">
        <v>2027</v>
      </c>
      <c r="B7" s="6">
        <v>972152.9694716892</v>
      </c>
      <c r="C7" s="6">
        <v>1320899.0119004787</v>
      </c>
      <c r="D7" s="6">
        <v>6711894.1727461638</v>
      </c>
      <c r="E7" s="6">
        <v>30780.447062569801</v>
      </c>
      <c r="F7" s="6">
        <v>11067.4902627061</v>
      </c>
      <c r="G7" s="10">
        <v>9046794.0914436076</v>
      </c>
    </row>
    <row r="8" spans="1:7" ht="15.75" thickBot="1" x14ac:dyDescent="0.3">
      <c r="A8" s="4">
        <v>2028</v>
      </c>
      <c r="B8" s="6">
        <v>962047.9716941712</v>
      </c>
      <c r="C8" s="6">
        <v>1312525.429273661</v>
      </c>
      <c r="D8" s="6">
        <v>6740070.5922086658</v>
      </c>
      <c r="E8" s="6">
        <v>30838.866222162502</v>
      </c>
      <c r="F8" s="6">
        <v>10514.491207163601</v>
      </c>
      <c r="G8" s="10">
        <v>9055997.3506058231</v>
      </c>
    </row>
    <row r="9" spans="1:7" ht="15.75" thickBot="1" x14ac:dyDescent="0.3">
      <c r="A9" s="4">
        <v>2029</v>
      </c>
      <c r="B9" s="6">
        <v>941364.43782337022</v>
      </c>
      <c r="C9" s="6">
        <v>1288058.8610593237</v>
      </c>
      <c r="D9" s="6">
        <v>6741183.197374396</v>
      </c>
      <c r="E9" s="6">
        <v>30858.288549545901</v>
      </c>
      <c r="F9" s="6">
        <v>9718.0973845863009</v>
      </c>
      <c r="G9" s="10">
        <v>9011182.8821912222</v>
      </c>
    </row>
    <row r="10" spans="1:7" ht="15.75" thickBot="1" x14ac:dyDescent="0.3">
      <c r="A10" s="4">
        <v>2030</v>
      </c>
      <c r="B10" s="6">
        <v>924619.00058041501</v>
      </c>
      <c r="C10" s="6">
        <v>1271986.1786795214</v>
      </c>
      <c r="D10" s="6">
        <v>6733713.244677363</v>
      </c>
      <c r="E10" s="6">
        <v>30995.613381100899</v>
      </c>
      <c r="F10" s="6">
        <v>8813.2564222044002</v>
      </c>
      <c r="G10" s="10">
        <v>8970127.2937406041</v>
      </c>
    </row>
    <row r="11" spans="1:7" ht="15.75" thickBot="1" x14ac:dyDescent="0.3">
      <c r="A11" s="4">
        <v>2031</v>
      </c>
      <c r="B11" s="6">
        <v>900876.91689878865</v>
      </c>
      <c r="C11" s="6">
        <v>1251755.2544647141</v>
      </c>
      <c r="D11" s="6">
        <v>6767067.3516863789</v>
      </c>
      <c r="E11" s="6">
        <v>31060.1560869405</v>
      </c>
      <c r="F11" s="6">
        <v>7857.4238360383997</v>
      </c>
      <c r="G11" s="10">
        <v>8958617.1029728595</v>
      </c>
    </row>
    <row r="12" spans="1:7" ht="15.75" thickBot="1" x14ac:dyDescent="0.3">
      <c r="A12" s="4">
        <v>2032</v>
      </c>
      <c r="B12" s="6">
        <v>887682.21581492561</v>
      </c>
      <c r="C12" s="6">
        <v>1243654.711559114</v>
      </c>
      <c r="D12" s="6">
        <v>6769470.2643967727</v>
      </c>
      <c r="E12" s="6">
        <v>31163.590134831298</v>
      </c>
      <c r="F12" s="6">
        <v>6984.7817296592002</v>
      </c>
      <c r="G12" s="10">
        <v>8938955.5636353027</v>
      </c>
    </row>
    <row r="13" spans="1:7" ht="15.75" thickBot="1" x14ac:dyDescent="0.3">
      <c r="A13" s="4">
        <v>2033</v>
      </c>
      <c r="B13" s="6">
        <v>861392.25188360643</v>
      </c>
      <c r="C13" s="6">
        <v>1214066.7625109523</v>
      </c>
      <c r="D13" s="6">
        <v>6798442.1986804027</v>
      </c>
      <c r="E13" s="6">
        <v>31184.645487514801</v>
      </c>
      <c r="F13" s="6">
        <v>6212.8065434122</v>
      </c>
      <c r="G13" s="10">
        <v>8911298.6651058886</v>
      </c>
    </row>
    <row r="14" spans="1:7" ht="15.75" thickBot="1" x14ac:dyDescent="0.3">
      <c r="A14" s="4">
        <v>2034</v>
      </c>
      <c r="B14" s="6">
        <v>850626.59053571359</v>
      </c>
      <c r="C14" s="6">
        <v>1209256.7601402735</v>
      </c>
      <c r="D14" s="6">
        <v>6798537.975807758</v>
      </c>
      <c r="E14" s="6">
        <v>31281.786075170701</v>
      </c>
      <c r="F14" s="6">
        <v>5643.3282940885001</v>
      </c>
      <c r="G14" s="10">
        <v>8895346.4408530053</v>
      </c>
    </row>
    <row r="15" spans="1:7" ht="15.75" thickBot="1" x14ac:dyDescent="0.3">
      <c r="A15" s="4">
        <v>2035</v>
      </c>
      <c r="B15" s="6">
        <v>838883.66220726247</v>
      </c>
      <c r="C15" s="6">
        <v>1198832.3913076057</v>
      </c>
      <c r="D15" s="6">
        <v>6812883.0534104137</v>
      </c>
      <c r="E15" s="6">
        <v>31326.342463041899</v>
      </c>
      <c r="F15" s="6">
        <v>5241.3631501253003</v>
      </c>
      <c r="G15" s="10">
        <v>8887166.8125384506</v>
      </c>
    </row>
    <row r="16" spans="1:7" ht="15.75" thickBot="1" x14ac:dyDescent="0.3">
      <c r="A16" s="4">
        <v>2036</v>
      </c>
      <c r="B16" s="6">
        <v>841060.89327961742</v>
      </c>
      <c r="C16" s="6">
        <v>1196173.6022561255</v>
      </c>
      <c r="D16" s="6">
        <v>6832103.9455267638</v>
      </c>
      <c r="E16" s="6">
        <v>31393.686445374598</v>
      </c>
      <c r="F16" s="6">
        <v>4989.0348621572002</v>
      </c>
      <c r="G16" s="10">
        <v>8905721.1623700373</v>
      </c>
    </row>
    <row r="17" spans="1:7" ht="15.75" thickBot="1" x14ac:dyDescent="0.3">
      <c r="A17" s="4">
        <v>2037</v>
      </c>
      <c r="B17" s="6">
        <v>835171.73264596658</v>
      </c>
      <c r="C17" s="6">
        <v>1191387.9961179071</v>
      </c>
      <c r="D17" s="6">
        <v>6822804.24681619</v>
      </c>
      <c r="E17" s="6">
        <v>31315.302068434499</v>
      </c>
      <c r="F17" s="6">
        <v>4798.6281698707999</v>
      </c>
      <c r="G17" s="10">
        <v>8885477.9058183674</v>
      </c>
    </row>
    <row r="18" spans="1:7" ht="15.75" thickBot="1" x14ac:dyDescent="0.3">
      <c r="A18" s="4">
        <v>2038</v>
      </c>
      <c r="B18" s="6">
        <v>839194.86871894903</v>
      </c>
      <c r="C18" s="6">
        <v>1174889.1347157352</v>
      </c>
      <c r="D18" s="6">
        <v>6844127.6917813895</v>
      </c>
      <c r="E18" s="6">
        <v>31305.429134024798</v>
      </c>
      <c r="F18" s="6">
        <v>4689.0909499060999</v>
      </c>
      <c r="G18" s="10">
        <v>8894206.2153000049</v>
      </c>
    </row>
    <row r="19" spans="1:7" ht="15.75" thickBot="1" x14ac:dyDescent="0.3">
      <c r="A19" s="4">
        <v>2039</v>
      </c>
      <c r="B19" s="6">
        <v>847568.46814135578</v>
      </c>
      <c r="C19" s="6">
        <v>1167649.9814292167</v>
      </c>
      <c r="D19" s="6">
        <v>6859250.2358694505</v>
      </c>
      <c r="E19" s="6">
        <v>31552.115855771801</v>
      </c>
      <c r="F19" s="6">
        <v>4621.0362379905</v>
      </c>
      <c r="G19" s="10">
        <v>8910641.837533785</v>
      </c>
    </row>
    <row r="20" spans="1:7" ht="15.75" thickBot="1" x14ac:dyDescent="0.3">
      <c r="A20" s="4">
        <v>2040</v>
      </c>
      <c r="B20" s="6">
        <v>853607.78782813041</v>
      </c>
      <c r="C20" s="6">
        <v>1161005.2104900796</v>
      </c>
      <c r="D20" s="6">
        <v>6894718.8741578236</v>
      </c>
      <c r="E20" s="6">
        <v>30921.780027716599</v>
      </c>
      <c r="F20" s="6">
        <v>4594.5843960334996</v>
      </c>
      <c r="G20" s="10">
        <v>8944848.2368997838</v>
      </c>
    </row>
    <row r="21" spans="1:7" ht="15.75" thickBot="1" x14ac:dyDescent="0.3">
      <c r="A21" s="4">
        <v>2041</v>
      </c>
      <c r="B21" s="6">
        <v>863018.3557010782</v>
      </c>
      <c r="C21" s="6">
        <v>1144179.4944008603</v>
      </c>
      <c r="D21" s="6">
        <v>6896310.7309297454</v>
      </c>
      <c r="E21" s="6">
        <v>30840.5781422646</v>
      </c>
      <c r="F21" s="6">
        <v>4553.5082837301998</v>
      </c>
      <c r="G21" s="10">
        <v>8938902.6674576793</v>
      </c>
    </row>
    <row r="22" spans="1:7" ht="15.75" thickBot="1" x14ac:dyDescent="0.3">
      <c r="A22" s="4">
        <v>2042</v>
      </c>
      <c r="B22" s="6">
        <v>926861.55982445623</v>
      </c>
      <c r="C22" s="6">
        <v>1170731.1722702947</v>
      </c>
      <c r="D22" s="6">
        <v>6825714.2272812147</v>
      </c>
      <c r="E22" s="6">
        <v>31383.105704668102</v>
      </c>
      <c r="F22" s="6">
        <v>4537.8728261668002</v>
      </c>
      <c r="G22" s="10">
        <v>8959227.9379068017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-1.8504932597963486E-2</v>
      </c>
      <c r="C24" s="8">
        <f t="shared" ref="C24:G24" si="0">(C13/C4)^(1/(COUNT(C4:C13)-1))-1</f>
        <v>-1.2944972529058574E-2</v>
      </c>
      <c r="D24" s="8">
        <f t="shared" si="0"/>
        <v>3.7350063250509713E-3</v>
      </c>
      <c r="E24" s="8">
        <f t="shared" si="0"/>
        <v>6.3737244424211248E-4</v>
      </c>
      <c r="F24" s="8">
        <f t="shared" si="0"/>
        <v>-7.0347296057836295E-2</v>
      </c>
      <c r="G24" s="8">
        <f t="shared" si="0"/>
        <v>-1.1159885222935539E-3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-5.255606451336492E-3</v>
      </c>
      <c r="C25" s="8">
        <f t="shared" ref="C25:G25" si="1">(C22/C4)^(1/(COUNT(C4:C22)-1))-1</f>
        <v>-8.4977216980468562E-3</v>
      </c>
      <c r="D25" s="8">
        <f t="shared" si="1"/>
        <v>2.0886183170480965E-3</v>
      </c>
      <c r="E25" s="8">
        <f t="shared" si="1"/>
        <v>6.7124718830480212E-4</v>
      </c>
      <c r="F25" s="8">
        <f t="shared" si="1"/>
        <v>-5.2496947349914613E-2</v>
      </c>
      <c r="G25" s="8">
        <f t="shared" si="1"/>
        <v>-2.6026802449996556E-4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314C4-4440-4B80-ADA8-96008201B034}">
  <sheetPr codeName="Sheet2"/>
  <dimension ref="A1:E37"/>
  <sheetViews>
    <sheetView workbookViewId="0"/>
  </sheetViews>
  <sheetFormatPr defaultRowHeight="15" x14ac:dyDescent="0.25"/>
  <cols>
    <col min="1" max="1" width="9.140625" style="13"/>
    <col min="2" max="3" width="17.7109375" style="13" bestFit="1" customWidth="1"/>
    <col min="4" max="4" width="10.5703125" style="13" bestFit="1" customWidth="1"/>
    <col min="5" max="16384" width="9.140625" style="13"/>
  </cols>
  <sheetData>
    <row r="1" spans="1:1" ht="15.75" x14ac:dyDescent="0.25">
      <c r="A1" s="12" t="s">
        <v>25</v>
      </c>
    </row>
    <row r="18" spans="1:5" ht="15.75" x14ac:dyDescent="0.25">
      <c r="A18" s="14"/>
      <c r="B18" s="9" t="s">
        <v>21</v>
      </c>
      <c r="C18" s="9" t="s">
        <v>23</v>
      </c>
    </row>
    <row r="19" spans="1:5" x14ac:dyDescent="0.25">
      <c r="A19" s="1">
        <v>2024</v>
      </c>
      <c r="B19" s="18">
        <v>11427.393</v>
      </c>
      <c r="C19" s="18">
        <v>11199.686</v>
      </c>
      <c r="D19" s="16"/>
      <c r="E19" s="17"/>
    </row>
    <row r="20" spans="1:5" x14ac:dyDescent="0.25">
      <c r="A20" s="1">
        <v>2025</v>
      </c>
      <c r="B20" s="18">
        <v>11746.891</v>
      </c>
      <c r="C20" s="18">
        <v>11576.216</v>
      </c>
      <c r="D20" s="16"/>
      <c r="E20" s="17"/>
    </row>
    <row r="21" spans="1:5" x14ac:dyDescent="0.25">
      <c r="A21" s="1">
        <v>2026</v>
      </c>
      <c r="B21" s="18">
        <v>11758.165999999999</v>
      </c>
      <c r="C21" s="18">
        <v>11628.796</v>
      </c>
      <c r="D21" s="16"/>
      <c r="E21" s="17"/>
    </row>
    <row r="22" spans="1:5" x14ac:dyDescent="0.25">
      <c r="A22" s="1">
        <v>2027</v>
      </c>
      <c r="B22" s="18">
        <v>12051.385</v>
      </c>
      <c r="C22" s="18">
        <v>12019.364</v>
      </c>
      <c r="D22" s="16"/>
      <c r="E22" s="17"/>
    </row>
    <row r="23" spans="1:5" x14ac:dyDescent="0.25">
      <c r="A23" s="1">
        <v>2028</v>
      </c>
      <c r="B23" s="18">
        <v>12484.837</v>
      </c>
      <c r="C23" s="18">
        <v>12527.668</v>
      </c>
      <c r="D23" s="16"/>
      <c r="E23" s="17"/>
    </row>
    <row r="24" spans="1:5" x14ac:dyDescent="0.25">
      <c r="A24" s="1">
        <v>2029</v>
      </c>
      <c r="B24" s="18">
        <v>12682.933000000001</v>
      </c>
      <c r="C24" s="18">
        <v>12843.623</v>
      </c>
      <c r="D24" s="16"/>
      <c r="E24" s="17"/>
    </row>
    <row r="25" spans="1:5" x14ac:dyDescent="0.25">
      <c r="A25" s="1">
        <v>2030</v>
      </c>
      <c r="B25" s="18">
        <v>12815.474</v>
      </c>
      <c r="C25" s="18">
        <v>13076.9</v>
      </c>
      <c r="D25" s="16"/>
      <c r="E25" s="17"/>
    </row>
    <row r="26" spans="1:5" x14ac:dyDescent="0.25">
      <c r="A26" s="1">
        <v>2031</v>
      </c>
      <c r="B26" s="18">
        <v>13122.623</v>
      </c>
      <c r="C26" s="18">
        <v>13491.326999999999</v>
      </c>
      <c r="D26" s="16"/>
      <c r="E26" s="17"/>
    </row>
    <row r="27" spans="1:5" x14ac:dyDescent="0.25">
      <c r="A27" s="1">
        <v>2032</v>
      </c>
      <c r="B27" s="18">
        <v>13208.785</v>
      </c>
      <c r="C27" s="18">
        <v>13521.986000000001</v>
      </c>
      <c r="D27" s="16"/>
      <c r="E27" s="17"/>
    </row>
    <row r="28" spans="1:5" x14ac:dyDescent="0.25">
      <c r="A28" s="1">
        <v>2033</v>
      </c>
      <c r="B28" s="18">
        <v>13347.302</v>
      </c>
      <c r="C28" s="18">
        <v>13669.907999999999</v>
      </c>
      <c r="D28" s="16"/>
      <c r="E28" s="17"/>
    </row>
    <row r="29" spans="1:5" x14ac:dyDescent="0.25">
      <c r="A29" s="1">
        <v>2034</v>
      </c>
      <c r="B29" s="18">
        <v>13512.468000000001</v>
      </c>
      <c r="C29" s="18">
        <v>13807.251</v>
      </c>
      <c r="D29" s="16"/>
      <c r="E29" s="17"/>
    </row>
    <row r="30" spans="1:5" x14ac:dyDescent="0.25">
      <c r="A30" s="1">
        <v>2035</v>
      </c>
      <c r="B30" s="18">
        <v>13691.7</v>
      </c>
      <c r="C30" s="18">
        <v>13972.995000000001</v>
      </c>
      <c r="D30" s="16"/>
      <c r="E30" s="17"/>
    </row>
    <row r="31" spans="1:5" x14ac:dyDescent="0.25">
      <c r="A31" s="1">
        <v>2036</v>
      </c>
      <c r="B31" s="18">
        <v>13953.233</v>
      </c>
      <c r="C31" s="18">
        <v>14211.547</v>
      </c>
      <c r="D31" s="16"/>
      <c r="E31" s="17"/>
    </row>
    <row r="32" spans="1:5" x14ac:dyDescent="0.25">
      <c r="A32" s="1">
        <v>2037</v>
      </c>
      <c r="B32" s="18">
        <v>14117.739</v>
      </c>
      <c r="C32" s="18">
        <v>14443.933000000001</v>
      </c>
      <c r="D32" s="16"/>
      <c r="E32" s="17"/>
    </row>
    <row r="33" spans="1:5" x14ac:dyDescent="0.25">
      <c r="A33" s="1">
        <v>2038</v>
      </c>
      <c r="B33" s="18">
        <v>14299.512000000001</v>
      </c>
      <c r="C33" s="18">
        <v>14617.833000000001</v>
      </c>
      <c r="D33" s="16"/>
      <c r="E33" s="17"/>
    </row>
    <row r="34" spans="1:5" x14ac:dyDescent="0.25">
      <c r="A34" s="1">
        <v>2039</v>
      </c>
      <c r="B34" s="18">
        <v>14463.567999999999</v>
      </c>
      <c r="C34" s="18">
        <v>14767.456</v>
      </c>
      <c r="D34" s="16"/>
      <c r="E34" s="17"/>
    </row>
    <row r="35" spans="1:5" x14ac:dyDescent="0.25">
      <c r="A35" s="1">
        <v>2040</v>
      </c>
      <c r="B35" s="18">
        <v>14671.815000000001</v>
      </c>
      <c r="C35" s="18">
        <v>14930.482</v>
      </c>
      <c r="D35" s="16"/>
      <c r="E35" s="17"/>
    </row>
    <row r="36" spans="1:5" x14ac:dyDescent="0.25">
      <c r="A36" s="1">
        <v>2041</v>
      </c>
      <c r="B36" s="18">
        <v>14881.869000000001</v>
      </c>
      <c r="C36" s="18">
        <v>15106.39</v>
      </c>
      <c r="D36" s="16"/>
      <c r="E36" s="17"/>
    </row>
    <row r="37" spans="1:5" x14ac:dyDescent="0.25">
      <c r="A37" s="1">
        <v>2042</v>
      </c>
      <c r="B37" s="18">
        <v>15186.938</v>
      </c>
      <c r="C37" s="18">
        <v>15437.045</v>
      </c>
      <c r="D37" s="16"/>
      <c r="E37" s="17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F482-B92E-4303-8F27-71F0E14F1A10}">
  <sheetPr codeName="Sheet3"/>
  <dimension ref="A1:D37"/>
  <sheetViews>
    <sheetView workbookViewId="0"/>
  </sheetViews>
  <sheetFormatPr defaultRowHeight="15" x14ac:dyDescent="0.25"/>
  <cols>
    <col min="1" max="1" width="9.140625" style="13"/>
    <col min="2" max="3" width="17.7109375" style="13" bestFit="1" customWidth="1"/>
    <col min="4" max="4" width="10.5703125" style="13" bestFit="1" customWidth="1"/>
    <col min="5" max="16384" width="9.140625" style="13"/>
  </cols>
  <sheetData>
    <row r="1" spans="1:1" ht="15.75" x14ac:dyDescent="0.25">
      <c r="A1" s="12" t="s">
        <v>28</v>
      </c>
    </row>
    <row r="18" spans="1:4" ht="15.75" x14ac:dyDescent="0.25">
      <c r="A18" s="14"/>
      <c r="B18" s="9" t="s">
        <v>21</v>
      </c>
      <c r="C18" s="9" t="s">
        <v>23</v>
      </c>
    </row>
    <row r="19" spans="1:4" x14ac:dyDescent="0.25">
      <c r="A19" s="1">
        <v>2024</v>
      </c>
      <c r="B19" s="15">
        <v>67499.27</v>
      </c>
      <c r="C19" s="15">
        <v>64968.11</v>
      </c>
      <c r="D19" s="16"/>
    </row>
    <row r="20" spans="1:4" x14ac:dyDescent="0.25">
      <c r="A20" s="1">
        <v>2025</v>
      </c>
      <c r="B20" s="15">
        <v>69805.06</v>
      </c>
      <c r="C20" s="15">
        <v>67342.929999999993</v>
      </c>
      <c r="D20" s="16"/>
    </row>
    <row r="21" spans="1:4" x14ac:dyDescent="0.25">
      <c r="A21" s="1">
        <v>2026</v>
      </c>
      <c r="B21" s="15">
        <v>69938.42</v>
      </c>
      <c r="C21" s="15">
        <v>68341.61</v>
      </c>
      <c r="D21" s="16"/>
    </row>
    <row r="22" spans="1:4" x14ac:dyDescent="0.25">
      <c r="A22" s="1">
        <v>2027</v>
      </c>
      <c r="B22" s="15">
        <v>72649.77</v>
      </c>
      <c r="C22" s="15">
        <v>71581.929999999993</v>
      </c>
      <c r="D22" s="16"/>
    </row>
    <row r="23" spans="1:4" x14ac:dyDescent="0.25">
      <c r="A23" s="1">
        <v>2028</v>
      </c>
      <c r="B23" s="15">
        <v>76681.119999999995</v>
      </c>
      <c r="C23" s="15">
        <v>76717.850000000006</v>
      </c>
      <c r="D23" s="16"/>
    </row>
    <row r="24" spans="1:4" x14ac:dyDescent="0.25">
      <c r="A24" s="1">
        <v>2029</v>
      </c>
      <c r="B24" s="15">
        <v>77919.28</v>
      </c>
      <c r="C24" s="15">
        <v>78931.210000000006</v>
      </c>
      <c r="D24" s="16"/>
    </row>
    <row r="25" spans="1:4" x14ac:dyDescent="0.25">
      <c r="A25" s="1">
        <v>2030</v>
      </c>
      <c r="B25" s="15">
        <v>78811.839999999997</v>
      </c>
      <c r="C25" s="15">
        <v>81000.34</v>
      </c>
      <c r="D25" s="16"/>
    </row>
    <row r="26" spans="1:4" x14ac:dyDescent="0.25">
      <c r="A26" s="1">
        <v>2031</v>
      </c>
      <c r="B26" s="15">
        <v>80380.69</v>
      </c>
      <c r="C26" s="15">
        <v>83090.03</v>
      </c>
      <c r="D26" s="16"/>
    </row>
    <row r="27" spans="1:4" x14ac:dyDescent="0.25">
      <c r="A27" s="1">
        <v>2032</v>
      </c>
      <c r="B27" s="15">
        <v>81321.78</v>
      </c>
      <c r="C27" s="15">
        <v>84020.84</v>
      </c>
      <c r="D27" s="16"/>
    </row>
    <row r="28" spans="1:4" x14ac:dyDescent="0.25">
      <c r="A28" s="1">
        <v>2033</v>
      </c>
      <c r="B28" s="15">
        <v>82222.23</v>
      </c>
      <c r="C28" s="15">
        <v>84868.04</v>
      </c>
      <c r="D28" s="16"/>
    </row>
    <row r="29" spans="1:4" x14ac:dyDescent="0.25">
      <c r="A29" s="1">
        <v>2034</v>
      </c>
      <c r="B29" s="15">
        <v>83351.539999999994</v>
      </c>
      <c r="C29" s="15">
        <v>85779.13</v>
      </c>
      <c r="D29" s="16"/>
    </row>
    <row r="30" spans="1:4" x14ac:dyDescent="0.25">
      <c r="A30" s="1">
        <v>2035</v>
      </c>
      <c r="B30" s="15">
        <v>84549.96</v>
      </c>
      <c r="C30" s="15">
        <v>86764.37</v>
      </c>
      <c r="D30" s="16"/>
    </row>
    <row r="31" spans="1:4" x14ac:dyDescent="0.25">
      <c r="A31" s="1">
        <v>2036</v>
      </c>
      <c r="B31" s="15">
        <v>85984.85</v>
      </c>
      <c r="C31" s="15">
        <v>87968.04</v>
      </c>
      <c r="D31" s="16"/>
    </row>
    <row r="32" spans="1:4" x14ac:dyDescent="0.25">
      <c r="A32" s="1">
        <v>2037</v>
      </c>
      <c r="B32" s="15">
        <v>87179.75</v>
      </c>
      <c r="C32" s="15">
        <v>88920.97</v>
      </c>
      <c r="D32" s="16"/>
    </row>
    <row r="33" spans="1:4" x14ac:dyDescent="0.25">
      <c r="A33" s="1">
        <v>2038</v>
      </c>
      <c r="B33" s="15">
        <v>88585.25</v>
      </c>
      <c r="C33" s="15">
        <v>90083.15</v>
      </c>
      <c r="D33" s="16"/>
    </row>
    <row r="34" spans="1:4" x14ac:dyDescent="0.25">
      <c r="A34" s="1">
        <v>2039</v>
      </c>
      <c r="B34" s="15">
        <v>90027.16</v>
      </c>
      <c r="C34" s="15">
        <v>91291.27</v>
      </c>
      <c r="D34" s="16"/>
    </row>
    <row r="35" spans="1:4" x14ac:dyDescent="0.25">
      <c r="A35" s="1">
        <v>2040</v>
      </c>
      <c r="B35" s="15">
        <v>91644.11</v>
      </c>
      <c r="C35" s="15">
        <v>92669.759999999995</v>
      </c>
      <c r="D35" s="16"/>
    </row>
    <row r="36" spans="1:4" x14ac:dyDescent="0.25">
      <c r="A36" s="1">
        <v>2041</v>
      </c>
      <c r="B36" s="15">
        <v>92996.56</v>
      </c>
      <c r="C36" s="15">
        <v>93733.98</v>
      </c>
      <c r="D36" s="16"/>
    </row>
    <row r="37" spans="1:4" x14ac:dyDescent="0.25">
      <c r="A37" s="1">
        <v>2042</v>
      </c>
      <c r="B37" s="15">
        <v>94591.13</v>
      </c>
      <c r="C37" s="15">
        <v>94980.88</v>
      </c>
      <c r="D3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5FF9E4-327C-43B2-88D2-F99BAAB1330D}">
  <sheetPr codeName="Sheet4"/>
  <dimension ref="A1:D37"/>
  <sheetViews>
    <sheetView workbookViewId="0"/>
  </sheetViews>
  <sheetFormatPr defaultRowHeight="15" x14ac:dyDescent="0.25"/>
  <cols>
    <col min="1" max="1" width="9.140625" style="13"/>
    <col min="2" max="3" width="17.7109375" style="13" bestFit="1" customWidth="1"/>
    <col min="4" max="4" width="10.5703125" style="13" bestFit="1" customWidth="1"/>
    <col min="5" max="16384" width="9.140625" style="13"/>
  </cols>
  <sheetData>
    <row r="1" spans="1:1" ht="15.75" x14ac:dyDescent="0.25">
      <c r="A1" s="12" t="s">
        <v>24</v>
      </c>
    </row>
    <row r="18" spans="1:4" ht="15.75" x14ac:dyDescent="0.25">
      <c r="A18" s="14"/>
      <c r="B18" s="9" t="s">
        <v>21</v>
      </c>
      <c r="C18" s="9" t="s">
        <v>23</v>
      </c>
    </row>
    <row r="19" spans="1:4" x14ac:dyDescent="0.25">
      <c r="A19" s="1">
        <v>2024</v>
      </c>
      <c r="B19" s="18">
        <v>11427.393</v>
      </c>
      <c r="C19" s="18">
        <v>11199.686</v>
      </c>
      <c r="D19" s="19"/>
    </row>
    <row r="20" spans="1:4" x14ac:dyDescent="0.25">
      <c r="A20" s="1">
        <v>2025</v>
      </c>
      <c r="B20" s="18">
        <v>11746.891</v>
      </c>
      <c r="C20" s="18">
        <v>11576.216</v>
      </c>
      <c r="D20" s="19"/>
    </row>
    <row r="21" spans="1:4" x14ac:dyDescent="0.25">
      <c r="A21" s="1">
        <v>2026</v>
      </c>
      <c r="B21" s="18">
        <v>11758.165999999999</v>
      </c>
      <c r="C21" s="18">
        <v>11628.796</v>
      </c>
      <c r="D21" s="19"/>
    </row>
    <row r="22" spans="1:4" x14ac:dyDescent="0.25">
      <c r="A22" s="1">
        <v>2027</v>
      </c>
      <c r="B22" s="18">
        <v>12051.385</v>
      </c>
      <c r="C22" s="18">
        <v>12019.364</v>
      </c>
      <c r="D22" s="19"/>
    </row>
    <row r="23" spans="1:4" x14ac:dyDescent="0.25">
      <c r="A23" s="1">
        <v>2028</v>
      </c>
      <c r="B23" s="18">
        <v>12484.837</v>
      </c>
      <c r="C23" s="18">
        <v>12527.668</v>
      </c>
      <c r="D23" s="19"/>
    </row>
    <row r="24" spans="1:4" x14ac:dyDescent="0.25">
      <c r="A24" s="1">
        <v>2029</v>
      </c>
      <c r="B24" s="18">
        <v>12682.933000000001</v>
      </c>
      <c r="C24" s="18">
        <v>12843.623</v>
      </c>
      <c r="D24" s="19"/>
    </row>
    <row r="25" spans="1:4" x14ac:dyDescent="0.25">
      <c r="A25" s="1">
        <v>2030</v>
      </c>
      <c r="B25" s="18">
        <v>12815.474</v>
      </c>
      <c r="C25" s="18">
        <v>13076.9</v>
      </c>
      <c r="D25" s="19"/>
    </row>
    <row r="26" spans="1:4" x14ac:dyDescent="0.25">
      <c r="A26" s="1">
        <v>2031</v>
      </c>
      <c r="B26" s="18">
        <v>13122.623</v>
      </c>
      <c r="C26" s="18">
        <v>13491.326999999999</v>
      </c>
      <c r="D26" s="19"/>
    </row>
    <row r="27" spans="1:4" x14ac:dyDescent="0.25">
      <c r="A27" s="1">
        <v>2032</v>
      </c>
      <c r="B27" s="18">
        <v>13208.785</v>
      </c>
      <c r="C27" s="18">
        <v>13521.986000000001</v>
      </c>
      <c r="D27" s="19"/>
    </row>
    <row r="28" spans="1:4" x14ac:dyDescent="0.25">
      <c r="A28" s="1">
        <v>2033</v>
      </c>
      <c r="B28" s="18">
        <v>13347.302</v>
      </c>
      <c r="C28" s="18">
        <v>13669.907999999999</v>
      </c>
    </row>
    <row r="29" spans="1:4" x14ac:dyDescent="0.25">
      <c r="A29" s="1">
        <v>2034</v>
      </c>
      <c r="B29" s="18">
        <v>13512.468000000001</v>
      </c>
      <c r="C29" s="18">
        <v>13807.251</v>
      </c>
    </row>
    <row r="30" spans="1:4" x14ac:dyDescent="0.25">
      <c r="A30" s="1">
        <v>2035</v>
      </c>
      <c r="B30" s="18">
        <v>13691.7</v>
      </c>
      <c r="C30" s="18">
        <v>13972.995000000001</v>
      </c>
    </row>
    <row r="31" spans="1:4" x14ac:dyDescent="0.25">
      <c r="A31" s="1">
        <v>2036</v>
      </c>
      <c r="B31" s="18">
        <v>13953.233</v>
      </c>
      <c r="C31" s="18">
        <v>14211.547</v>
      </c>
    </row>
    <row r="32" spans="1:4" x14ac:dyDescent="0.25">
      <c r="A32" s="1">
        <v>2037</v>
      </c>
      <c r="B32" s="18">
        <v>14117.739</v>
      </c>
      <c r="C32" s="18">
        <v>14443.933000000001</v>
      </c>
    </row>
    <row r="33" spans="1:3" x14ac:dyDescent="0.25">
      <c r="A33" s="1">
        <v>2038</v>
      </c>
      <c r="B33" s="18">
        <v>14299.512000000001</v>
      </c>
      <c r="C33" s="18">
        <v>14617.833000000001</v>
      </c>
    </row>
    <row r="34" spans="1:3" x14ac:dyDescent="0.25">
      <c r="A34" s="1">
        <v>2039</v>
      </c>
      <c r="B34" s="18">
        <v>14463.567999999999</v>
      </c>
      <c r="C34" s="18">
        <v>14767.456</v>
      </c>
    </row>
    <row r="35" spans="1:3" x14ac:dyDescent="0.25">
      <c r="A35" s="1">
        <v>2040</v>
      </c>
      <c r="B35" s="18">
        <v>14671.815000000001</v>
      </c>
      <c r="C35" s="18">
        <v>14930.482</v>
      </c>
    </row>
    <row r="36" spans="1:3" x14ac:dyDescent="0.25">
      <c r="A36" s="1">
        <v>2041</v>
      </c>
      <c r="B36" s="18">
        <v>14881.869000000001</v>
      </c>
      <c r="C36" s="18">
        <v>15106.39</v>
      </c>
    </row>
    <row r="37" spans="1:3" x14ac:dyDescent="0.25">
      <c r="A37" s="1">
        <v>2042</v>
      </c>
      <c r="B37" s="18">
        <v>15186.938</v>
      </c>
      <c r="C37" s="18">
        <v>15437.045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2:J24"/>
  <sheetViews>
    <sheetView workbookViewId="0"/>
  </sheetViews>
  <sheetFormatPr defaultRowHeight="15" x14ac:dyDescent="0.25"/>
  <cols>
    <col min="1" max="8" width="11.7109375" style="13" customWidth="1"/>
    <col min="9" max="9" width="9.140625" style="13"/>
    <col min="10" max="10" width="11.28515625" style="13" bestFit="1" customWidth="1"/>
    <col min="11" max="16384" width="9.140625" style="13"/>
  </cols>
  <sheetData>
    <row r="2" spans="1:8" ht="15.75" x14ac:dyDescent="0.25">
      <c r="A2" s="9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 x14ac:dyDescent="0.25">
      <c r="A3" s="1">
        <v>2024</v>
      </c>
      <c r="B3" s="11">
        <v>64968110</v>
      </c>
      <c r="C3" s="11">
        <v>16245780</v>
      </c>
      <c r="D3" s="11">
        <v>4585770</v>
      </c>
      <c r="E3" s="11">
        <v>843490</v>
      </c>
      <c r="F3" s="11">
        <v>29595760</v>
      </c>
      <c r="G3" s="11">
        <v>9737710</v>
      </c>
      <c r="H3" s="11">
        <v>3959600</v>
      </c>
    </row>
    <row r="4" spans="1:8" x14ac:dyDescent="0.25">
      <c r="A4" s="1">
        <f>A3+1</f>
        <v>2025</v>
      </c>
      <c r="B4" s="11">
        <v>67342930</v>
      </c>
      <c r="C4" s="11">
        <v>17306840</v>
      </c>
      <c r="D4" s="11">
        <v>4594200</v>
      </c>
      <c r="E4" s="11">
        <v>838350</v>
      </c>
      <c r="F4" s="11">
        <v>30789780</v>
      </c>
      <c r="G4" s="11">
        <v>9840730</v>
      </c>
      <c r="H4" s="11">
        <v>3973030</v>
      </c>
    </row>
    <row r="5" spans="1:8" x14ac:dyDescent="0.25">
      <c r="A5" s="1">
        <f t="shared" ref="A5:A21" si="0">A4+1</f>
        <v>2026</v>
      </c>
      <c r="B5" s="11">
        <v>68341610</v>
      </c>
      <c r="C5" s="11">
        <v>18158130</v>
      </c>
      <c r="D5" s="11">
        <v>4613400</v>
      </c>
      <c r="E5" s="11">
        <v>837260</v>
      </c>
      <c r="F5" s="11">
        <v>30853380</v>
      </c>
      <c r="G5" s="11">
        <v>9882670</v>
      </c>
      <c r="H5" s="11">
        <v>3996770</v>
      </c>
    </row>
    <row r="6" spans="1:8" x14ac:dyDescent="0.25">
      <c r="A6" s="1">
        <f t="shared" si="0"/>
        <v>2027</v>
      </c>
      <c r="B6" s="11">
        <v>71581930</v>
      </c>
      <c r="C6" s="11">
        <v>19426800</v>
      </c>
      <c r="D6" s="11">
        <v>4629410</v>
      </c>
      <c r="E6" s="11">
        <v>836940</v>
      </c>
      <c r="F6" s="11">
        <v>32713240</v>
      </c>
      <c r="G6" s="11">
        <v>9955510</v>
      </c>
      <c r="H6" s="11">
        <v>4020030</v>
      </c>
    </row>
    <row r="7" spans="1:8" x14ac:dyDescent="0.25">
      <c r="A7" s="1">
        <f t="shared" si="0"/>
        <v>2028</v>
      </c>
      <c r="B7" s="11">
        <v>76717850</v>
      </c>
      <c r="C7" s="11">
        <v>21035020</v>
      </c>
      <c r="D7" s="11">
        <v>4664190</v>
      </c>
      <c r="E7" s="11">
        <v>839860</v>
      </c>
      <c r="F7" s="11">
        <v>36091430</v>
      </c>
      <c r="G7" s="11">
        <v>10038900</v>
      </c>
      <c r="H7" s="11">
        <v>4048450</v>
      </c>
    </row>
    <row r="8" spans="1:8" x14ac:dyDescent="0.25">
      <c r="A8" s="1">
        <f t="shared" si="0"/>
        <v>2029</v>
      </c>
      <c r="B8" s="11">
        <v>78931210</v>
      </c>
      <c r="C8" s="11">
        <v>22407980</v>
      </c>
      <c r="D8" s="11">
        <v>4681190</v>
      </c>
      <c r="E8" s="11">
        <v>838600</v>
      </c>
      <c r="F8" s="11">
        <v>36875730</v>
      </c>
      <c r="G8" s="11">
        <v>10065380</v>
      </c>
      <c r="H8" s="11">
        <v>4062330</v>
      </c>
    </row>
    <row r="9" spans="1:8" x14ac:dyDescent="0.25">
      <c r="A9" s="1">
        <f t="shared" si="0"/>
        <v>2030</v>
      </c>
      <c r="B9" s="11">
        <v>81000340</v>
      </c>
      <c r="C9" s="11">
        <v>23159280</v>
      </c>
      <c r="D9" s="11">
        <v>4710570</v>
      </c>
      <c r="E9" s="11">
        <v>840340</v>
      </c>
      <c r="F9" s="11">
        <v>38109540</v>
      </c>
      <c r="G9" s="11">
        <v>10100330</v>
      </c>
      <c r="H9" s="11">
        <v>4080280</v>
      </c>
    </row>
    <row r="10" spans="1:8" x14ac:dyDescent="0.25">
      <c r="A10" s="1">
        <f t="shared" si="0"/>
        <v>2031</v>
      </c>
      <c r="B10" s="11">
        <v>83090030</v>
      </c>
      <c r="C10" s="11">
        <v>24287060</v>
      </c>
      <c r="D10" s="11">
        <v>4737420</v>
      </c>
      <c r="E10" s="11">
        <v>841830</v>
      </c>
      <c r="F10" s="11">
        <v>38958030</v>
      </c>
      <c r="G10" s="11">
        <v>10168810</v>
      </c>
      <c r="H10" s="11">
        <v>4096880</v>
      </c>
    </row>
    <row r="11" spans="1:8" x14ac:dyDescent="0.25">
      <c r="A11" s="1">
        <f t="shared" si="0"/>
        <v>2032</v>
      </c>
      <c r="B11" s="11">
        <v>84020840</v>
      </c>
      <c r="C11" s="11">
        <v>24745390</v>
      </c>
      <c r="D11" s="11">
        <v>4775560</v>
      </c>
      <c r="E11" s="11">
        <v>844880</v>
      </c>
      <c r="F11" s="11">
        <v>39308670</v>
      </c>
      <c r="G11" s="11">
        <v>10229110</v>
      </c>
      <c r="H11" s="11">
        <v>4117230</v>
      </c>
    </row>
    <row r="12" spans="1:8" x14ac:dyDescent="0.25">
      <c r="A12" s="1">
        <f t="shared" si="0"/>
        <v>2033</v>
      </c>
      <c r="B12" s="11">
        <v>84868040</v>
      </c>
      <c r="C12" s="11">
        <v>24957970</v>
      </c>
      <c r="D12" s="11">
        <v>4792040</v>
      </c>
      <c r="E12" s="11">
        <v>843400</v>
      </c>
      <c r="F12" s="11">
        <v>39868630</v>
      </c>
      <c r="G12" s="11">
        <v>10280680</v>
      </c>
      <c r="H12" s="11">
        <v>4125320</v>
      </c>
    </row>
    <row r="13" spans="1:8" x14ac:dyDescent="0.25">
      <c r="A13" s="1">
        <f t="shared" si="0"/>
        <v>2034</v>
      </c>
      <c r="B13" s="11">
        <v>85779130</v>
      </c>
      <c r="C13" s="11">
        <v>25202840</v>
      </c>
      <c r="D13" s="11">
        <v>4825440</v>
      </c>
      <c r="E13" s="11">
        <v>844690</v>
      </c>
      <c r="F13" s="11">
        <v>40424050</v>
      </c>
      <c r="G13" s="11">
        <v>10342060</v>
      </c>
      <c r="H13" s="11">
        <v>4140050</v>
      </c>
    </row>
    <row r="14" spans="1:8" x14ac:dyDescent="0.25">
      <c r="A14" s="1">
        <f t="shared" si="0"/>
        <v>2035</v>
      </c>
      <c r="B14" s="11">
        <v>86764370</v>
      </c>
      <c r="C14" s="11">
        <v>25492360</v>
      </c>
      <c r="D14" s="11">
        <v>4863490</v>
      </c>
      <c r="E14" s="11">
        <v>846560</v>
      </c>
      <c r="F14" s="11">
        <v>40999620</v>
      </c>
      <c r="G14" s="11">
        <v>10406500</v>
      </c>
      <c r="H14" s="11">
        <v>4155840</v>
      </c>
    </row>
    <row r="15" spans="1:8" x14ac:dyDescent="0.25">
      <c r="A15" s="1">
        <f t="shared" si="0"/>
        <v>2036</v>
      </c>
      <c r="B15" s="11">
        <v>87968040</v>
      </c>
      <c r="C15" s="11">
        <v>25852880</v>
      </c>
      <c r="D15" s="11">
        <v>4918760</v>
      </c>
      <c r="E15" s="11">
        <v>850950</v>
      </c>
      <c r="F15" s="11">
        <v>41669790</v>
      </c>
      <c r="G15" s="11">
        <v>10496540</v>
      </c>
      <c r="H15" s="11">
        <v>4179120</v>
      </c>
    </row>
    <row r="16" spans="1:8" x14ac:dyDescent="0.25">
      <c r="A16" s="1">
        <f t="shared" si="0"/>
        <v>2037</v>
      </c>
      <c r="B16" s="11">
        <v>88920970</v>
      </c>
      <c r="C16" s="11">
        <v>26150610</v>
      </c>
      <c r="D16" s="11">
        <v>4952290</v>
      </c>
      <c r="E16" s="11">
        <v>850940</v>
      </c>
      <c r="F16" s="11">
        <v>42234980</v>
      </c>
      <c r="G16" s="11">
        <v>10541160</v>
      </c>
      <c r="H16" s="11">
        <v>4190990</v>
      </c>
    </row>
    <row r="17" spans="1:10" x14ac:dyDescent="0.25">
      <c r="A17" s="1">
        <f t="shared" si="0"/>
        <v>2038</v>
      </c>
      <c r="B17" s="11">
        <v>90083150</v>
      </c>
      <c r="C17" s="11">
        <v>26508200</v>
      </c>
      <c r="D17" s="11">
        <v>5002820</v>
      </c>
      <c r="E17" s="11">
        <v>853330</v>
      </c>
      <c r="F17" s="11">
        <v>42896560</v>
      </c>
      <c r="G17" s="11">
        <v>10611960</v>
      </c>
      <c r="H17" s="11">
        <v>4210280</v>
      </c>
    </row>
    <row r="18" spans="1:10" x14ac:dyDescent="0.25">
      <c r="A18" s="1">
        <f t="shared" si="0"/>
        <v>2039</v>
      </c>
      <c r="B18" s="11">
        <v>91291270</v>
      </c>
      <c r="C18" s="11">
        <v>26881290</v>
      </c>
      <c r="D18" s="11">
        <v>5055910</v>
      </c>
      <c r="E18" s="11">
        <v>855790</v>
      </c>
      <c r="F18" s="11">
        <v>43580400</v>
      </c>
      <c r="G18" s="11">
        <v>10686960</v>
      </c>
      <c r="H18" s="11">
        <v>4230920</v>
      </c>
    </row>
    <row r="19" spans="1:10" x14ac:dyDescent="0.25">
      <c r="A19" s="1">
        <f t="shared" si="0"/>
        <v>2040</v>
      </c>
      <c r="B19" s="11">
        <v>92669760</v>
      </c>
      <c r="C19" s="11">
        <v>27298340</v>
      </c>
      <c r="D19" s="11">
        <v>5123440</v>
      </c>
      <c r="E19" s="11">
        <v>860460</v>
      </c>
      <c r="F19" s="11">
        <v>44346910</v>
      </c>
      <c r="G19" s="11">
        <v>10783150</v>
      </c>
      <c r="H19" s="11">
        <v>4257460</v>
      </c>
    </row>
    <row r="20" spans="1:10" x14ac:dyDescent="0.25">
      <c r="A20" s="1">
        <f t="shared" si="0"/>
        <v>2041</v>
      </c>
      <c r="B20" s="11">
        <v>93733980</v>
      </c>
      <c r="C20" s="11">
        <v>27630780</v>
      </c>
      <c r="D20" s="11">
        <v>5163010</v>
      </c>
      <c r="E20" s="11">
        <v>860290</v>
      </c>
      <c r="F20" s="11">
        <v>44980320</v>
      </c>
      <c r="G20" s="11">
        <v>10829300</v>
      </c>
      <c r="H20" s="11">
        <v>4270280</v>
      </c>
    </row>
    <row r="21" spans="1:10" ht="15.75" thickBot="1" x14ac:dyDescent="0.3">
      <c r="A21" s="1">
        <f t="shared" si="0"/>
        <v>2042</v>
      </c>
      <c r="B21" s="11">
        <v>94980880</v>
      </c>
      <c r="C21" s="11">
        <v>28011130</v>
      </c>
      <c r="D21" s="11">
        <v>5218220</v>
      </c>
      <c r="E21" s="11">
        <v>862720</v>
      </c>
      <c r="F21" s="11">
        <v>45695500</v>
      </c>
      <c r="G21" s="11">
        <v>10902990</v>
      </c>
      <c r="H21" s="11">
        <v>4290320</v>
      </c>
      <c r="J21" s="20"/>
    </row>
    <row r="22" spans="1:10" ht="15.75" thickBot="1" x14ac:dyDescent="0.3">
      <c r="A22" s="24" t="s">
        <v>1</v>
      </c>
      <c r="B22" s="25"/>
      <c r="C22" s="25"/>
      <c r="D22" s="25"/>
      <c r="E22" s="25"/>
      <c r="F22" s="25"/>
      <c r="G22" s="25"/>
      <c r="H22" s="26"/>
    </row>
    <row r="23" spans="1:10" x14ac:dyDescent="0.25">
      <c r="A23" s="1" t="str">
        <f>A3&amp;"-"&amp;RIGHT(A12,2)</f>
        <v>2024-33</v>
      </c>
      <c r="B23" s="3">
        <f t="shared" ref="B23:H23" si="1">(B12/B3)^(1/(COUNT(B3:B12)-1))-1</f>
        <v>3.0134117623881185E-2</v>
      </c>
      <c r="C23" s="3">
        <f t="shared" si="1"/>
        <v>4.8862946916424121E-2</v>
      </c>
      <c r="D23" s="3">
        <f t="shared" si="1"/>
        <v>4.9006555109067929E-3</v>
      </c>
      <c r="E23" s="3">
        <f t="shared" si="1"/>
        <v>-1.1856067353543942E-5</v>
      </c>
      <c r="F23" s="3">
        <f t="shared" si="1"/>
        <v>3.3660640206478742E-2</v>
      </c>
      <c r="G23" s="3">
        <f t="shared" si="1"/>
        <v>6.0471471300715951E-3</v>
      </c>
      <c r="H23" s="3">
        <f t="shared" si="1"/>
        <v>4.5660128883020512E-3</v>
      </c>
    </row>
    <row r="24" spans="1:10" x14ac:dyDescent="0.25">
      <c r="A24" s="1" t="str">
        <f>A3&amp;"-"&amp;RIGHT(A21,2)</f>
        <v>2024-42</v>
      </c>
      <c r="B24" s="3">
        <f>(B21/B3)^(1/(COUNT(B3:B21)-1))-1</f>
        <v>2.1322991607342745E-2</v>
      </c>
      <c r="C24" s="3">
        <f t="shared" ref="C24:H24" si="2">(C21/C3)^(1/(COUNT(C3:C21)-1))-1</f>
        <v>3.0727568923030857E-2</v>
      </c>
      <c r="D24" s="3">
        <f t="shared" si="2"/>
        <v>7.2035055975943063E-3</v>
      </c>
      <c r="E24" s="3">
        <f t="shared" si="2"/>
        <v>1.2531257452246258E-3</v>
      </c>
      <c r="F24" s="3">
        <f t="shared" si="2"/>
        <v>2.4425118640107213E-2</v>
      </c>
      <c r="G24" s="3">
        <f t="shared" si="2"/>
        <v>6.2992622281625721E-3</v>
      </c>
      <c r="H24" s="3">
        <f t="shared" si="2"/>
        <v>4.4665181877658888E-3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2:H24"/>
  <sheetViews>
    <sheetView workbookViewId="0"/>
  </sheetViews>
  <sheetFormatPr defaultRowHeight="15" x14ac:dyDescent="0.25"/>
  <cols>
    <col min="1" max="8" width="11.7109375" style="13" customWidth="1"/>
    <col min="9" max="16384" width="9.140625" style="13"/>
  </cols>
  <sheetData>
    <row r="2" spans="1:8" ht="15.75" x14ac:dyDescent="0.25">
      <c r="A2" s="9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</row>
    <row r="3" spans="1:8" x14ac:dyDescent="0.25">
      <c r="A3" s="1">
        <v>2024</v>
      </c>
      <c r="B3" s="11">
        <v>11199.686</v>
      </c>
      <c r="C3" s="11">
        <v>2644.96</v>
      </c>
      <c r="D3" s="11">
        <v>832.01199999999994</v>
      </c>
      <c r="E3" s="11">
        <v>145.69999999999999</v>
      </c>
      <c r="F3" s="11">
        <v>5578.3680000000004</v>
      </c>
      <c r="G3" s="11">
        <v>1239.7080000000001</v>
      </c>
      <c r="H3" s="11">
        <v>758.93799999999999</v>
      </c>
    </row>
    <row r="4" spans="1:8" x14ac:dyDescent="0.25">
      <c r="A4" s="1">
        <f>A3+1</f>
        <v>2025</v>
      </c>
      <c r="B4" s="11">
        <v>11576.216</v>
      </c>
      <c r="C4" s="11">
        <v>2785.748</v>
      </c>
      <c r="D4" s="11">
        <v>840.31600000000003</v>
      </c>
      <c r="E4" s="11">
        <v>146.28399999999999</v>
      </c>
      <c r="F4" s="11">
        <v>5735.64</v>
      </c>
      <c r="G4" s="11">
        <v>1275.8869999999999</v>
      </c>
      <c r="H4" s="11">
        <v>792.34100000000001</v>
      </c>
    </row>
    <row r="5" spans="1:8" x14ac:dyDescent="0.25">
      <c r="A5" s="1">
        <f t="shared" ref="A5:A21" si="0">A4+1</f>
        <v>2026</v>
      </c>
      <c r="B5" s="11">
        <v>11628.796</v>
      </c>
      <c r="C5" s="11">
        <v>2868.1289999999999</v>
      </c>
      <c r="D5" s="11">
        <v>846.31600000000003</v>
      </c>
      <c r="E5" s="11">
        <v>148.49199999999999</v>
      </c>
      <c r="F5" s="11">
        <v>5742.25</v>
      </c>
      <c r="G5" s="11">
        <v>1232.529</v>
      </c>
      <c r="H5" s="11">
        <v>791.08</v>
      </c>
    </row>
    <row r="6" spans="1:8" x14ac:dyDescent="0.25">
      <c r="A6" s="1">
        <f t="shared" si="0"/>
        <v>2027</v>
      </c>
      <c r="B6" s="11">
        <v>12019.364</v>
      </c>
      <c r="C6" s="11">
        <v>3020.3290000000002</v>
      </c>
      <c r="D6" s="11">
        <v>853.47699999999998</v>
      </c>
      <c r="E6" s="11">
        <v>148.881</v>
      </c>
      <c r="F6" s="11">
        <v>5943.3990000000003</v>
      </c>
      <c r="G6" s="11">
        <v>1262.825</v>
      </c>
      <c r="H6" s="11">
        <v>790.45299999999997</v>
      </c>
    </row>
    <row r="7" spans="1:8" x14ac:dyDescent="0.25">
      <c r="A7" s="1">
        <f t="shared" si="0"/>
        <v>2028</v>
      </c>
      <c r="B7" s="11">
        <v>12527.668</v>
      </c>
      <c r="C7" s="11">
        <v>3136.848</v>
      </c>
      <c r="D7" s="11">
        <v>860.23</v>
      </c>
      <c r="E7" s="11">
        <v>149.179</v>
      </c>
      <c r="F7" s="11">
        <v>6362.3789999999999</v>
      </c>
      <c r="G7" s="11">
        <v>1244.78</v>
      </c>
      <c r="H7" s="11">
        <v>774.25199999999995</v>
      </c>
    </row>
    <row r="8" spans="1:8" x14ac:dyDescent="0.25">
      <c r="A8" s="1">
        <f t="shared" si="0"/>
        <v>2029</v>
      </c>
      <c r="B8" s="11">
        <v>12843.623</v>
      </c>
      <c r="C8" s="11">
        <v>3313.1819999999998</v>
      </c>
      <c r="D8" s="11">
        <v>866.74099999999999</v>
      </c>
      <c r="E8" s="11">
        <v>149.572</v>
      </c>
      <c r="F8" s="11">
        <v>6460.9679999999998</v>
      </c>
      <c r="G8" s="11">
        <v>1277.241</v>
      </c>
      <c r="H8" s="11">
        <v>775.91899999999998</v>
      </c>
    </row>
    <row r="9" spans="1:8" x14ac:dyDescent="0.25">
      <c r="A9" s="1">
        <f t="shared" si="0"/>
        <v>2030</v>
      </c>
      <c r="B9" s="11">
        <v>13076.9</v>
      </c>
      <c r="C9" s="11">
        <v>3403.3420000000001</v>
      </c>
      <c r="D9" s="11">
        <v>873.16300000000001</v>
      </c>
      <c r="E9" s="11">
        <v>150.13300000000001</v>
      </c>
      <c r="F9" s="11">
        <v>6612.3530000000001</v>
      </c>
      <c r="G9" s="11">
        <v>1259.588</v>
      </c>
      <c r="H9" s="11">
        <v>778.32100000000003</v>
      </c>
    </row>
    <row r="10" spans="1:8" x14ac:dyDescent="0.25">
      <c r="A10" s="1">
        <f t="shared" si="0"/>
        <v>2031</v>
      </c>
      <c r="B10" s="11">
        <v>13491.326999999999</v>
      </c>
      <c r="C10" s="11">
        <v>3580.4549999999999</v>
      </c>
      <c r="D10" s="11">
        <v>882.93700000000001</v>
      </c>
      <c r="E10" s="11">
        <v>151.75299999999999</v>
      </c>
      <c r="F10" s="11">
        <v>6766.1959999999999</v>
      </c>
      <c r="G10" s="11">
        <v>1295.0029999999999</v>
      </c>
      <c r="H10" s="11">
        <v>814.98299999999995</v>
      </c>
    </row>
    <row r="11" spans="1:8" x14ac:dyDescent="0.25">
      <c r="A11" s="1">
        <f t="shared" si="0"/>
        <v>2032</v>
      </c>
      <c r="B11" s="11">
        <v>13521.986000000001</v>
      </c>
      <c r="C11" s="11">
        <v>3647.3020000000001</v>
      </c>
      <c r="D11" s="11">
        <v>898.86500000000001</v>
      </c>
      <c r="E11" s="11">
        <v>155.80699999999999</v>
      </c>
      <c r="F11" s="11">
        <v>6741.7830000000004</v>
      </c>
      <c r="G11" s="11">
        <v>1254.259</v>
      </c>
      <c r="H11" s="11">
        <v>823.97</v>
      </c>
    </row>
    <row r="12" spans="1:8" x14ac:dyDescent="0.25">
      <c r="A12" s="1">
        <f t="shared" si="0"/>
        <v>2033</v>
      </c>
      <c r="B12" s="11">
        <v>13669.907999999999</v>
      </c>
      <c r="C12" s="11">
        <v>3675.2539999999999</v>
      </c>
      <c r="D12" s="11">
        <v>908.08799999999997</v>
      </c>
      <c r="E12" s="11">
        <v>156.42099999999999</v>
      </c>
      <c r="F12" s="11">
        <v>6836.2330000000002</v>
      </c>
      <c r="G12" s="11">
        <v>1287.4190000000001</v>
      </c>
      <c r="H12" s="11">
        <v>806.49300000000005</v>
      </c>
    </row>
    <row r="13" spans="1:8" x14ac:dyDescent="0.25">
      <c r="A13" s="1">
        <f t="shared" si="0"/>
        <v>2034</v>
      </c>
      <c r="B13" s="11">
        <v>13807.251</v>
      </c>
      <c r="C13" s="11">
        <v>3706.8560000000002</v>
      </c>
      <c r="D13" s="11">
        <v>917.79700000000003</v>
      </c>
      <c r="E13" s="11">
        <v>157.04</v>
      </c>
      <c r="F13" s="11">
        <v>6923.62</v>
      </c>
      <c r="G13" s="11">
        <v>1294.4549999999999</v>
      </c>
      <c r="H13" s="11">
        <v>807.48299999999995</v>
      </c>
    </row>
    <row r="14" spans="1:8" x14ac:dyDescent="0.25">
      <c r="A14" s="1">
        <f t="shared" si="0"/>
        <v>2035</v>
      </c>
      <c r="B14" s="11">
        <v>13972.995000000001</v>
      </c>
      <c r="C14" s="11">
        <v>3744.9830000000002</v>
      </c>
      <c r="D14" s="11">
        <v>928.745</v>
      </c>
      <c r="E14" s="11">
        <v>157.94800000000001</v>
      </c>
      <c r="F14" s="11">
        <v>7026.4849999999997</v>
      </c>
      <c r="G14" s="11">
        <v>1304.998</v>
      </c>
      <c r="H14" s="11">
        <v>809.83600000000001</v>
      </c>
    </row>
    <row r="15" spans="1:8" x14ac:dyDescent="0.25">
      <c r="A15" s="1">
        <f t="shared" si="0"/>
        <v>2036</v>
      </c>
      <c r="B15" s="11">
        <v>14211.547</v>
      </c>
      <c r="C15" s="11">
        <v>3791.2190000000001</v>
      </c>
      <c r="D15" s="11">
        <v>940.298</v>
      </c>
      <c r="E15" s="11">
        <v>158.58000000000001</v>
      </c>
      <c r="F15" s="11">
        <v>7127.616</v>
      </c>
      <c r="G15" s="11">
        <v>1314.62</v>
      </c>
      <c r="H15" s="11">
        <v>879.21400000000006</v>
      </c>
    </row>
    <row r="16" spans="1:8" x14ac:dyDescent="0.25">
      <c r="A16" s="1">
        <f t="shared" si="0"/>
        <v>2037</v>
      </c>
      <c r="B16" s="11">
        <v>14443.933000000001</v>
      </c>
      <c r="C16" s="11">
        <v>3865.4740000000002</v>
      </c>
      <c r="D16" s="11">
        <v>957.05499999999995</v>
      </c>
      <c r="E16" s="11">
        <v>160.33500000000001</v>
      </c>
      <c r="F16" s="11">
        <v>7287.3130000000001</v>
      </c>
      <c r="G16" s="11">
        <v>1324.299</v>
      </c>
      <c r="H16" s="11">
        <v>849.45699999999999</v>
      </c>
    </row>
    <row r="17" spans="1:8" x14ac:dyDescent="0.25">
      <c r="A17" s="1">
        <f t="shared" si="0"/>
        <v>2038</v>
      </c>
      <c r="B17" s="11">
        <v>14617.833000000001</v>
      </c>
      <c r="C17" s="11">
        <v>3909.5940000000001</v>
      </c>
      <c r="D17" s="11">
        <v>967.54399999999998</v>
      </c>
      <c r="E17" s="11">
        <v>160.71299999999999</v>
      </c>
      <c r="F17" s="11">
        <v>7398.7560000000003</v>
      </c>
      <c r="G17" s="11">
        <v>1329.8869999999999</v>
      </c>
      <c r="H17" s="11">
        <v>851.33900000000006</v>
      </c>
    </row>
    <row r="18" spans="1:8" x14ac:dyDescent="0.25">
      <c r="A18" s="1">
        <f t="shared" si="0"/>
        <v>2039</v>
      </c>
      <c r="B18" s="11">
        <v>14767.456</v>
      </c>
      <c r="C18" s="11">
        <v>3956.13</v>
      </c>
      <c r="D18" s="11">
        <v>978.68600000000004</v>
      </c>
      <c r="E18" s="11">
        <v>161.13900000000001</v>
      </c>
      <c r="F18" s="11">
        <v>7500.4589999999998</v>
      </c>
      <c r="G18" s="11">
        <v>1338.067</v>
      </c>
      <c r="H18" s="11">
        <v>832.97500000000002</v>
      </c>
    </row>
    <row r="19" spans="1:8" x14ac:dyDescent="0.25">
      <c r="A19" s="1">
        <f t="shared" si="0"/>
        <v>2040</v>
      </c>
      <c r="B19" s="11">
        <v>14930.482</v>
      </c>
      <c r="C19" s="11">
        <v>3998.1469999999999</v>
      </c>
      <c r="D19" s="11">
        <v>988.63400000000001</v>
      </c>
      <c r="E19" s="11">
        <v>161.524</v>
      </c>
      <c r="F19" s="11">
        <v>7597.8190000000004</v>
      </c>
      <c r="G19" s="11">
        <v>1350.9359999999999</v>
      </c>
      <c r="H19" s="11">
        <v>833.42200000000003</v>
      </c>
    </row>
    <row r="20" spans="1:8" x14ac:dyDescent="0.25">
      <c r="A20" s="1">
        <f t="shared" si="0"/>
        <v>2041</v>
      </c>
      <c r="B20" s="11">
        <v>15106.39</v>
      </c>
      <c r="C20" s="11">
        <v>4050.252</v>
      </c>
      <c r="D20" s="11">
        <v>997.83199999999999</v>
      </c>
      <c r="E20" s="11">
        <v>162.29</v>
      </c>
      <c r="F20" s="11">
        <v>7699.5159999999996</v>
      </c>
      <c r="G20" s="11">
        <v>1360.261</v>
      </c>
      <c r="H20" s="11">
        <v>836.23900000000003</v>
      </c>
    </row>
    <row r="21" spans="1:8" ht="15.75" thickBot="1" x14ac:dyDescent="0.3">
      <c r="A21" s="1">
        <f t="shared" si="0"/>
        <v>2042</v>
      </c>
      <c r="B21" s="11">
        <v>15437.045</v>
      </c>
      <c r="C21" s="11">
        <v>4201.54</v>
      </c>
      <c r="D21" s="11">
        <v>1016.518</v>
      </c>
      <c r="E21" s="11">
        <v>164.952</v>
      </c>
      <c r="F21" s="11">
        <v>7813.5169999999998</v>
      </c>
      <c r="G21" s="11">
        <v>1370.9870000000001</v>
      </c>
      <c r="H21" s="11">
        <v>869.53099999999995</v>
      </c>
    </row>
    <row r="22" spans="1:8" ht="15.75" thickBot="1" x14ac:dyDescent="0.3">
      <c r="A22" s="24" t="s">
        <v>1</v>
      </c>
      <c r="B22" s="25"/>
      <c r="C22" s="25"/>
      <c r="D22" s="25"/>
      <c r="E22" s="25"/>
      <c r="F22" s="25"/>
      <c r="G22" s="25"/>
      <c r="H22" s="26"/>
    </row>
    <row r="23" spans="1:8" x14ac:dyDescent="0.25">
      <c r="A23" s="1" t="str">
        <f>A3&amp;"-"&amp;RIGHT(A12,2)</f>
        <v>2024-33</v>
      </c>
      <c r="B23" s="3">
        <f t="shared" ref="B23:H23" si="1">(B12/B3)^(1/(COUNT(B3:B12)-1))-1</f>
        <v>2.2392722433137724E-2</v>
      </c>
      <c r="C23" s="3">
        <f t="shared" si="1"/>
        <v>3.7228042977876408E-2</v>
      </c>
      <c r="D23" s="3">
        <f t="shared" si="1"/>
        <v>9.7690112199606549E-3</v>
      </c>
      <c r="E23" s="3">
        <f t="shared" si="1"/>
        <v>7.9202423727713356E-3</v>
      </c>
      <c r="F23" s="3">
        <f t="shared" si="1"/>
        <v>2.2850562631553606E-2</v>
      </c>
      <c r="G23" s="3">
        <f t="shared" si="1"/>
        <v>4.2047676598924166E-3</v>
      </c>
      <c r="H23" s="3">
        <f t="shared" si="1"/>
        <v>6.7756437786723467E-3</v>
      </c>
    </row>
    <row r="24" spans="1:8" x14ac:dyDescent="0.25">
      <c r="A24" s="1" t="str">
        <f>A3&amp;"-"&amp;RIGHT(A21,2)</f>
        <v>2024-42</v>
      </c>
      <c r="B24" s="3">
        <f t="shared" ref="B24:H24" si="2">(B21/B3)^(1/(COUNT(B3:B21)-1))-1</f>
        <v>1.7986758833764993E-2</v>
      </c>
      <c r="C24" s="3">
        <f t="shared" si="2"/>
        <v>2.6044218187156742E-2</v>
      </c>
      <c r="D24" s="3">
        <f t="shared" si="2"/>
        <v>1.1189442989486764E-2</v>
      </c>
      <c r="E24" s="3">
        <f t="shared" si="2"/>
        <v>6.9185348712177408E-3</v>
      </c>
      <c r="F24" s="3">
        <f t="shared" si="2"/>
        <v>1.8896256688742952E-2</v>
      </c>
      <c r="G24" s="3">
        <f t="shared" si="2"/>
        <v>5.6076113649183856E-3</v>
      </c>
      <c r="H24" s="3">
        <f t="shared" si="2"/>
        <v>7.5860683060855472E-3</v>
      </c>
    </row>
  </sheetData>
  <mergeCells count="1">
    <mergeCell ref="A22:H22"/>
  </mergeCells>
  <pageMargins left="0.7" right="0.7" top="0.75" bottom="0.75" header="0.3" footer="0.3"/>
  <pageSetup orientation="portrait" r:id="rId1"/>
  <ignoredErrors>
    <ignoredError sqref="B23:H2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Q33"/>
  <sheetViews>
    <sheetView workbookViewId="0"/>
  </sheetViews>
  <sheetFormatPr defaultRowHeight="15" x14ac:dyDescent="0.25"/>
  <cols>
    <col min="1" max="8" width="11.7109375" style="13" customWidth="1"/>
    <col min="9" max="10" width="9.140625" style="13"/>
    <col min="11" max="11" width="12" style="13" customWidth="1"/>
    <col min="12" max="13" width="11.140625" style="13" customWidth="1"/>
    <col min="14" max="14" width="11.7109375" style="13" customWidth="1"/>
    <col min="15" max="15" width="12" style="13" customWidth="1"/>
    <col min="16" max="16" width="11.140625" style="13" customWidth="1"/>
    <col min="17" max="17" width="12.140625" style="13" customWidth="1"/>
    <col min="18" max="19" width="9.140625" style="13"/>
    <col min="20" max="20" width="13.42578125" style="13" bestFit="1" customWidth="1"/>
    <col min="21" max="16384" width="9.140625" style="13"/>
  </cols>
  <sheetData>
    <row r="1" spans="1:17" x14ac:dyDescent="0.25">
      <c r="J1" s="13" t="s">
        <v>22</v>
      </c>
    </row>
    <row r="2" spans="1:17" ht="15.75" x14ac:dyDescent="0.25">
      <c r="A2" s="9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J2" s="21" t="s">
        <v>0</v>
      </c>
      <c r="K2" s="21" t="s">
        <v>3</v>
      </c>
      <c r="L2" s="21" t="s">
        <v>4</v>
      </c>
      <c r="M2" s="21" t="s">
        <v>5</v>
      </c>
      <c r="N2" s="21" t="s">
        <v>6</v>
      </c>
      <c r="O2" s="21" t="s">
        <v>7</v>
      </c>
      <c r="P2" s="21" t="s">
        <v>26</v>
      </c>
      <c r="Q2" s="21" t="s">
        <v>2</v>
      </c>
    </row>
    <row r="3" spans="1:17" x14ac:dyDescent="0.25">
      <c r="A3" s="1">
        <f>'Table A.2'!A3</f>
        <v>2024</v>
      </c>
      <c r="B3" s="2">
        <f t="shared" ref="B3:B11" si="0">SUM(C3:H3)</f>
        <v>-2531160</v>
      </c>
      <c r="C3" s="2">
        <f>'Table A.1'!C3-'Table A.3'!K3</f>
        <v>-2128670</v>
      </c>
      <c r="D3" s="2">
        <f>'Table A.1'!D3-'Table A.3'!L3</f>
        <v>-106340</v>
      </c>
      <c r="E3" s="2">
        <f>'Table A.1'!E3-'Table A.3'!M3</f>
        <v>-18070</v>
      </c>
      <c r="F3" s="2">
        <f>'Table A.1'!F3-'Table A.3'!N3</f>
        <v>-144270</v>
      </c>
      <c r="G3" s="2">
        <f>'Table A.1'!G3-'Table A.3'!O3</f>
        <v>-25850</v>
      </c>
      <c r="H3" s="2">
        <f>'Table A.1'!H3-'Table A.3'!P3</f>
        <v>-107960</v>
      </c>
      <c r="J3" s="13">
        <v>2024</v>
      </c>
      <c r="K3" s="13">
        <v>18374450</v>
      </c>
      <c r="L3" s="13">
        <v>4692110</v>
      </c>
      <c r="M3" s="13">
        <v>861560</v>
      </c>
      <c r="N3" s="13">
        <v>29740030</v>
      </c>
      <c r="O3" s="13">
        <v>9763560</v>
      </c>
      <c r="P3" s="13">
        <v>4067560</v>
      </c>
      <c r="Q3" s="13">
        <v>67499270</v>
      </c>
    </row>
    <row r="4" spans="1:17" x14ac:dyDescent="0.25">
      <c r="A4" s="1">
        <f>'Table A.2'!A4</f>
        <v>2025</v>
      </c>
      <c r="B4" s="2">
        <f t="shared" si="0"/>
        <v>-2462130</v>
      </c>
      <c r="C4" s="2">
        <f>'Table A.1'!C4-'Table A.3'!K4</f>
        <v>-2423480</v>
      </c>
      <c r="D4" s="2">
        <f>'Table A.1'!D4-'Table A.3'!L4</f>
        <v>-106560</v>
      </c>
      <c r="E4" s="2">
        <f>'Table A.1'!E4-'Table A.3'!M4</f>
        <v>-16870</v>
      </c>
      <c r="F4" s="2">
        <f>'Table A.1'!F4-'Table A.3'!N4</f>
        <v>428560</v>
      </c>
      <c r="G4" s="2">
        <f>'Table A.1'!G4-'Table A.3'!O4</f>
        <v>-234130</v>
      </c>
      <c r="H4" s="2">
        <f>'Table A.1'!H4-'Table A.3'!P4</f>
        <v>-109650</v>
      </c>
      <c r="J4" s="13">
        <v>2025</v>
      </c>
      <c r="K4" s="13">
        <v>19730320</v>
      </c>
      <c r="L4" s="13">
        <v>4700760</v>
      </c>
      <c r="M4" s="13">
        <v>855220</v>
      </c>
      <c r="N4" s="13">
        <v>30361220</v>
      </c>
      <c r="O4" s="13">
        <v>10074860</v>
      </c>
      <c r="P4" s="13">
        <v>4082680</v>
      </c>
      <c r="Q4" s="13">
        <v>69805060</v>
      </c>
    </row>
    <row r="5" spans="1:17" x14ac:dyDescent="0.25">
      <c r="A5" s="1">
        <f>'Table A.2'!A5</f>
        <v>2026</v>
      </c>
      <c r="B5" s="2">
        <f t="shared" si="0"/>
        <v>-1596810</v>
      </c>
      <c r="C5" s="2">
        <f>'Table A.1'!C5-'Table A.3'!K5</f>
        <v>-2299520</v>
      </c>
      <c r="D5" s="2">
        <f>'Table A.1'!D5-'Table A.3'!L5</f>
        <v>-108360</v>
      </c>
      <c r="E5" s="2">
        <f>'Table A.1'!E5-'Table A.3'!M5</f>
        <v>-15710</v>
      </c>
      <c r="F5" s="2">
        <f>'Table A.1'!F5-'Table A.3'!N5</f>
        <v>1165900</v>
      </c>
      <c r="G5" s="2">
        <f>'Table A.1'!G5-'Table A.3'!O5</f>
        <v>-230570</v>
      </c>
      <c r="H5" s="2">
        <f>'Table A.1'!H5-'Table A.3'!P5</f>
        <v>-108550</v>
      </c>
      <c r="J5" s="13">
        <v>2026</v>
      </c>
      <c r="K5" s="13">
        <v>20457650</v>
      </c>
      <c r="L5" s="13">
        <v>4721760</v>
      </c>
      <c r="M5" s="13">
        <v>852970</v>
      </c>
      <c r="N5" s="13">
        <v>29687480</v>
      </c>
      <c r="O5" s="13">
        <v>10113240</v>
      </c>
      <c r="P5" s="13">
        <v>4105320</v>
      </c>
      <c r="Q5" s="13">
        <v>69938420</v>
      </c>
    </row>
    <row r="6" spans="1:17" x14ac:dyDescent="0.25">
      <c r="A6" s="1">
        <f>'Table A.2'!A6</f>
        <v>2027</v>
      </c>
      <c r="B6" s="2">
        <f t="shared" si="0"/>
        <v>-1067840</v>
      </c>
      <c r="C6" s="2">
        <f>'Table A.1'!C6-'Table A.3'!K6</f>
        <v>-2334490</v>
      </c>
      <c r="D6" s="2">
        <f>'Table A.1'!D6-'Table A.3'!L6</f>
        <v>-127420</v>
      </c>
      <c r="E6" s="2">
        <f>'Table A.1'!E6-'Table A.3'!M6</f>
        <v>-16240</v>
      </c>
      <c r="F6" s="2">
        <f>'Table A.1'!F6-'Table A.3'!N6</f>
        <v>1678820</v>
      </c>
      <c r="G6" s="2">
        <f>'Table A.1'!G6-'Table A.3'!O6</f>
        <v>-161430</v>
      </c>
      <c r="H6" s="2">
        <f>'Table A.1'!H6-'Table A.3'!P6</f>
        <v>-107080</v>
      </c>
      <c r="J6" s="13">
        <v>2027</v>
      </c>
      <c r="K6" s="13">
        <v>21761290</v>
      </c>
      <c r="L6" s="13">
        <v>4756830</v>
      </c>
      <c r="M6" s="13">
        <v>853180</v>
      </c>
      <c r="N6" s="13">
        <v>31034420</v>
      </c>
      <c r="O6" s="13">
        <v>10116940</v>
      </c>
      <c r="P6" s="13">
        <v>4127110</v>
      </c>
      <c r="Q6" s="13">
        <v>72649770</v>
      </c>
    </row>
    <row r="7" spans="1:17" x14ac:dyDescent="0.25">
      <c r="A7" s="1">
        <f>'Table A.2'!A7</f>
        <v>2028</v>
      </c>
      <c r="B7" s="2">
        <f t="shared" si="0"/>
        <v>36730</v>
      </c>
      <c r="C7" s="2">
        <f>'Table A.1'!C7-'Table A.3'!K7</f>
        <v>-2410940</v>
      </c>
      <c r="D7" s="2">
        <f>'Table A.1'!D7-'Table A.3'!L7</f>
        <v>-147010</v>
      </c>
      <c r="E7" s="2">
        <f>'Table A.1'!E7-'Table A.3'!M7</f>
        <v>-16620</v>
      </c>
      <c r="F7" s="2">
        <f>'Table A.1'!F7-'Table A.3'!N7</f>
        <v>2907690</v>
      </c>
      <c r="G7" s="2">
        <f>'Table A.1'!G7-'Table A.3'!O7</f>
        <v>-190210</v>
      </c>
      <c r="H7" s="2">
        <f>'Table A.1'!H7-'Table A.3'!P7</f>
        <v>-106180</v>
      </c>
      <c r="J7" s="13">
        <v>2028</v>
      </c>
      <c r="K7" s="13">
        <v>23445960</v>
      </c>
      <c r="L7" s="13">
        <v>4811200</v>
      </c>
      <c r="M7" s="13">
        <v>856480</v>
      </c>
      <c r="N7" s="13">
        <v>33183740</v>
      </c>
      <c r="O7" s="13">
        <v>10229110</v>
      </c>
      <c r="P7" s="13">
        <v>4154630</v>
      </c>
      <c r="Q7" s="13">
        <v>76681120</v>
      </c>
    </row>
    <row r="8" spans="1:17" x14ac:dyDescent="0.25">
      <c r="A8" s="1">
        <f>'Table A.2'!A8</f>
        <v>2029</v>
      </c>
      <c r="B8" s="2">
        <f t="shared" si="0"/>
        <v>1011930</v>
      </c>
      <c r="C8" s="2">
        <f>'Table A.1'!C8-'Table A.3'!K8</f>
        <v>-1544800</v>
      </c>
      <c r="D8" s="2">
        <f>'Table A.1'!D8-'Table A.3'!L8</f>
        <v>-160120</v>
      </c>
      <c r="E8" s="2">
        <f>'Table A.1'!E8-'Table A.3'!M8</f>
        <v>-16560</v>
      </c>
      <c r="F8" s="2">
        <f>'Table A.1'!F8-'Table A.3'!N8</f>
        <v>3014370</v>
      </c>
      <c r="G8" s="2">
        <f>'Table A.1'!G8-'Table A.3'!O8</f>
        <v>-174590</v>
      </c>
      <c r="H8" s="2">
        <f>'Table A.1'!H8-'Table A.3'!P8</f>
        <v>-106370</v>
      </c>
      <c r="J8" s="13">
        <v>2029</v>
      </c>
      <c r="K8" s="13">
        <v>23952780</v>
      </c>
      <c r="L8" s="13">
        <v>4841310</v>
      </c>
      <c r="M8" s="13">
        <v>855160</v>
      </c>
      <c r="N8" s="13">
        <v>33861360</v>
      </c>
      <c r="O8" s="13">
        <v>10239970</v>
      </c>
      <c r="P8" s="13">
        <v>4168700</v>
      </c>
      <c r="Q8" s="13">
        <v>77919280</v>
      </c>
    </row>
    <row r="9" spans="1:17" x14ac:dyDescent="0.25">
      <c r="A9" s="1">
        <f>'Table A.2'!A9</f>
        <v>2030</v>
      </c>
      <c r="B9" s="2">
        <f t="shared" si="0"/>
        <v>2188500</v>
      </c>
      <c r="C9" s="2">
        <f>'Table A.1'!C9-'Table A.3'!K9</f>
        <v>-906780</v>
      </c>
      <c r="D9" s="2">
        <f>'Table A.1'!D9-'Table A.3'!L9</f>
        <v>-174780</v>
      </c>
      <c r="E9" s="2">
        <f>'Table A.1'!E9-'Table A.3'!M9</f>
        <v>-15450</v>
      </c>
      <c r="F9" s="2">
        <f>'Table A.1'!F9-'Table A.3'!N9</f>
        <v>3625640</v>
      </c>
      <c r="G9" s="2">
        <f>'Table A.1'!G9-'Table A.3'!O9</f>
        <v>-232220</v>
      </c>
      <c r="H9" s="2">
        <f>'Table A.1'!H9-'Table A.3'!P9</f>
        <v>-107910</v>
      </c>
      <c r="J9" s="13">
        <v>2030</v>
      </c>
      <c r="K9" s="13">
        <v>24066060</v>
      </c>
      <c r="L9" s="13">
        <v>4885350</v>
      </c>
      <c r="M9" s="13">
        <v>855790</v>
      </c>
      <c r="N9" s="13">
        <v>34483900</v>
      </c>
      <c r="O9" s="13">
        <v>10332550</v>
      </c>
      <c r="P9" s="13">
        <v>4188190</v>
      </c>
      <c r="Q9" s="13">
        <v>78811840</v>
      </c>
    </row>
    <row r="10" spans="1:17" x14ac:dyDescent="0.25">
      <c r="A10" s="1">
        <f>'Table A.2'!A10</f>
        <v>2031</v>
      </c>
      <c r="B10" s="2">
        <f t="shared" si="0"/>
        <v>2709340</v>
      </c>
      <c r="C10" s="2">
        <f>'Table A.1'!C10-'Table A.3'!K10</f>
        <v>-534630</v>
      </c>
      <c r="D10" s="2">
        <f>'Table A.1'!D10-'Table A.3'!L10</f>
        <v>-193280</v>
      </c>
      <c r="E10" s="2">
        <f>'Table A.1'!E10-'Table A.3'!M10</f>
        <v>-14770</v>
      </c>
      <c r="F10" s="2">
        <f>'Table A.1'!F10-'Table A.3'!N10</f>
        <v>3758140</v>
      </c>
      <c r="G10" s="2">
        <f>'Table A.1'!G10-'Table A.3'!O10</f>
        <v>-195310</v>
      </c>
      <c r="H10" s="2">
        <f>'Table A.1'!H10-'Table A.3'!P10</f>
        <v>-110810</v>
      </c>
      <c r="J10" s="13">
        <v>2031</v>
      </c>
      <c r="K10" s="13">
        <v>24821690</v>
      </c>
      <c r="L10" s="13">
        <v>4930700</v>
      </c>
      <c r="M10" s="13">
        <v>856600</v>
      </c>
      <c r="N10" s="13">
        <v>35199890</v>
      </c>
      <c r="O10" s="13">
        <v>10364120</v>
      </c>
      <c r="P10" s="13">
        <v>4207690</v>
      </c>
      <c r="Q10" s="13">
        <v>80380690</v>
      </c>
    </row>
    <row r="11" spans="1:17" x14ac:dyDescent="0.25">
      <c r="A11" s="1">
        <f>'Table A.2'!A11</f>
        <v>2032</v>
      </c>
      <c r="B11" s="2">
        <f t="shared" si="0"/>
        <v>2699060</v>
      </c>
      <c r="C11" s="2">
        <f>'Table A.1'!C11-'Table A.3'!K11</f>
        <v>-415490</v>
      </c>
      <c r="D11" s="2">
        <f>'Table A.1'!D11-'Table A.3'!L11</f>
        <v>-214840</v>
      </c>
      <c r="E11" s="2">
        <f>'Table A.1'!E11-'Table A.3'!M11</f>
        <v>-15080</v>
      </c>
      <c r="F11" s="2">
        <f>'Table A.1'!F11-'Table A.3'!N11</f>
        <v>3708320</v>
      </c>
      <c r="G11" s="2">
        <f>'Table A.1'!G11-'Table A.3'!O11</f>
        <v>-247620</v>
      </c>
      <c r="H11" s="2">
        <f>'Table A.1'!H11-'Table A.3'!P11</f>
        <v>-116230</v>
      </c>
      <c r="J11" s="13">
        <v>2032</v>
      </c>
      <c r="K11" s="13">
        <v>25160880</v>
      </c>
      <c r="L11" s="13">
        <v>4990400</v>
      </c>
      <c r="M11" s="13">
        <v>859960</v>
      </c>
      <c r="N11" s="13">
        <v>35600350</v>
      </c>
      <c r="O11" s="13">
        <v>10476730</v>
      </c>
      <c r="P11" s="13">
        <v>4233460</v>
      </c>
      <c r="Q11" s="13">
        <v>81321780</v>
      </c>
    </row>
    <row r="12" spans="1:17" x14ac:dyDescent="0.25">
      <c r="A12" s="1">
        <f>'Table A.2'!A12</f>
        <v>2033</v>
      </c>
      <c r="B12" s="2">
        <f t="shared" ref="B12" si="1">SUM(C12:H12)</f>
        <v>2645810</v>
      </c>
      <c r="C12" s="2">
        <f>'Table A.1'!C12-'Table A.3'!K12</f>
        <v>-461810</v>
      </c>
      <c r="D12" s="2">
        <f>'Table A.1'!D12-'Table A.3'!L12</f>
        <v>-234210</v>
      </c>
      <c r="E12" s="2">
        <f>'Table A.1'!E12-'Table A.3'!M12</f>
        <v>-15300</v>
      </c>
      <c r="F12" s="2">
        <f>'Table A.1'!F12-'Table A.3'!N12</f>
        <v>3706680</v>
      </c>
      <c r="G12" s="2">
        <f>'Table A.1'!G12-'Table A.3'!O12</f>
        <v>-227590</v>
      </c>
      <c r="H12" s="2">
        <f>'Table A.1'!H12-'Table A.3'!P12</f>
        <v>-121960</v>
      </c>
      <c r="I12" s="22"/>
      <c r="J12" s="13">
        <v>2033</v>
      </c>
      <c r="K12" s="13">
        <v>25419780</v>
      </c>
      <c r="L12" s="13">
        <v>5026250</v>
      </c>
      <c r="M12" s="13">
        <v>858700</v>
      </c>
      <c r="N12" s="13">
        <v>36161950</v>
      </c>
      <c r="O12" s="13">
        <v>10508270</v>
      </c>
      <c r="P12" s="13">
        <v>4247280</v>
      </c>
      <c r="Q12" s="13">
        <v>82222230</v>
      </c>
    </row>
    <row r="13" spans="1:17" x14ac:dyDescent="0.25">
      <c r="A13" s="1">
        <f>'Table A.2'!A13</f>
        <v>2034</v>
      </c>
      <c r="B13" s="2">
        <f t="shared" ref="B13" si="2">SUM(C13:H13)</f>
        <v>2427590</v>
      </c>
      <c r="C13" s="2">
        <f>'Table A.1'!C13-'Table A.3'!K13</f>
        <v>-538750</v>
      </c>
      <c r="D13" s="2">
        <f>'Table A.1'!D13-'Table A.3'!L13</f>
        <v>-251540</v>
      </c>
      <c r="E13" s="2">
        <f>'Table A.1'!E13-'Table A.3'!M13</f>
        <v>-15430</v>
      </c>
      <c r="F13" s="2">
        <f>'Table A.1'!F13-'Table A.3'!N13</f>
        <v>3578720</v>
      </c>
      <c r="G13" s="2">
        <f>'Table A.1'!G13-'Table A.3'!O13</f>
        <v>-217420</v>
      </c>
      <c r="H13" s="2">
        <f>'Table A.1'!H13-'Table A.3'!P13</f>
        <v>-127990</v>
      </c>
      <c r="J13" s="13">
        <v>2034</v>
      </c>
      <c r="K13" s="13">
        <v>25741590</v>
      </c>
      <c r="L13" s="13">
        <v>5076980</v>
      </c>
      <c r="M13" s="13">
        <v>860120</v>
      </c>
      <c r="N13" s="13">
        <v>36845330</v>
      </c>
      <c r="O13" s="13">
        <v>10559480</v>
      </c>
      <c r="P13" s="13">
        <v>4268040</v>
      </c>
      <c r="Q13" s="13">
        <v>83351540</v>
      </c>
    </row>
    <row r="14" spans="1:17" x14ac:dyDescent="0.25">
      <c r="A14" s="1">
        <f>'Table A.2'!A14</f>
        <v>2035</v>
      </c>
      <c r="B14" s="2">
        <f t="shared" ref="B14" si="3">SUM(C14:H14)</f>
        <v>2214410</v>
      </c>
      <c r="C14" s="2">
        <f>'Table A.1'!C14-'Table A.3'!K14</f>
        <v>-592800</v>
      </c>
      <c r="D14" s="2">
        <f>'Table A.1'!D14-'Table A.3'!L14</f>
        <v>-265300</v>
      </c>
      <c r="E14" s="2">
        <f>'Table A.1'!E14-'Table A.3'!M14</f>
        <v>-15330</v>
      </c>
      <c r="F14" s="2">
        <f>'Table A.1'!F14-'Table A.3'!N14</f>
        <v>3424820</v>
      </c>
      <c r="G14" s="2">
        <f>'Table A.1'!G14-'Table A.3'!O14</f>
        <v>-203540</v>
      </c>
      <c r="H14" s="2">
        <f>'Table A.1'!H14-'Table A.3'!P14</f>
        <v>-133440</v>
      </c>
      <c r="I14" s="22"/>
      <c r="J14" s="13">
        <v>2035</v>
      </c>
      <c r="K14" s="13">
        <v>26085160</v>
      </c>
      <c r="L14" s="13">
        <v>5128790</v>
      </c>
      <c r="M14" s="13">
        <v>861890</v>
      </c>
      <c r="N14" s="13">
        <v>37574800</v>
      </c>
      <c r="O14" s="13">
        <v>10610040</v>
      </c>
      <c r="P14" s="13">
        <v>4289280</v>
      </c>
      <c r="Q14" s="13">
        <v>84549960</v>
      </c>
    </row>
    <row r="15" spans="1:17" x14ac:dyDescent="0.25">
      <c r="A15" s="1">
        <f>'Table A.2'!A15</f>
        <v>2036</v>
      </c>
      <c r="B15" s="2">
        <f t="shared" ref="B15" si="4">SUM(C15:H15)</f>
        <v>1983190</v>
      </c>
      <c r="C15" s="2">
        <f>'Table A.1'!C15-'Table A.3'!K15</f>
        <v>-645890</v>
      </c>
      <c r="D15" s="2">
        <f>'Table A.1'!D15-'Table A.3'!L15</f>
        <v>-278160</v>
      </c>
      <c r="E15" s="2">
        <f>'Table A.1'!E15-'Table A.3'!M15</f>
        <v>-13920</v>
      </c>
      <c r="F15" s="2">
        <f>'Table A.1'!F15-'Table A.3'!N15</f>
        <v>3251390</v>
      </c>
      <c r="G15" s="2">
        <f>'Table A.1'!G15-'Table A.3'!O15</f>
        <v>-189950</v>
      </c>
      <c r="H15" s="2">
        <f>'Table A.1'!H15-'Table A.3'!P15</f>
        <v>-140280</v>
      </c>
      <c r="J15" s="13">
        <v>2036</v>
      </c>
      <c r="K15" s="13">
        <v>26498770</v>
      </c>
      <c r="L15" s="13">
        <v>5196920</v>
      </c>
      <c r="M15" s="13">
        <v>864870</v>
      </c>
      <c r="N15" s="13">
        <v>38418400</v>
      </c>
      <c r="O15" s="13">
        <v>10686490</v>
      </c>
      <c r="P15" s="13">
        <v>4319400</v>
      </c>
      <c r="Q15" s="13">
        <v>85984850</v>
      </c>
    </row>
    <row r="16" spans="1:17" x14ac:dyDescent="0.25">
      <c r="A16" s="1">
        <f>'Table A.2'!A16</f>
        <v>2037</v>
      </c>
      <c r="B16" s="2">
        <f t="shared" ref="B16" si="5">SUM(C16:H16)</f>
        <v>1741220</v>
      </c>
      <c r="C16" s="2">
        <f>'Table A.1'!C16-'Table A.3'!K16</f>
        <v>-697660</v>
      </c>
      <c r="D16" s="2">
        <f>'Table A.1'!D16-'Table A.3'!L16</f>
        <v>-289600</v>
      </c>
      <c r="E16" s="2">
        <f>'Table A.1'!E16-'Table A.3'!M16</f>
        <v>-12540</v>
      </c>
      <c r="F16" s="2">
        <f>'Table A.1'!F16-'Table A.3'!N16</f>
        <v>3066420</v>
      </c>
      <c r="G16" s="2">
        <f>'Table A.1'!G16-'Table A.3'!O16</f>
        <v>-177980</v>
      </c>
      <c r="H16" s="2">
        <f>'Table A.1'!H16-'Table A.3'!P16</f>
        <v>-147420</v>
      </c>
      <c r="I16" s="22"/>
      <c r="J16" s="13">
        <v>2037</v>
      </c>
      <c r="K16" s="13">
        <v>26848270</v>
      </c>
      <c r="L16" s="13">
        <v>5241890</v>
      </c>
      <c r="M16" s="13">
        <v>863480</v>
      </c>
      <c r="N16" s="13">
        <v>39168560</v>
      </c>
      <c r="O16" s="13">
        <v>10719140</v>
      </c>
      <c r="P16" s="13">
        <v>4338410</v>
      </c>
      <c r="Q16" s="13">
        <v>87179750</v>
      </c>
    </row>
    <row r="17" spans="1:17" x14ac:dyDescent="0.25">
      <c r="A17" s="1">
        <f>'Table A.2'!A17</f>
        <v>2038</v>
      </c>
      <c r="B17" s="2">
        <f t="shared" ref="B17" si="6">SUM(C17:H17)</f>
        <v>1497900</v>
      </c>
      <c r="C17" s="2">
        <f>'Table A.1'!C17-'Table A.3'!K17</f>
        <v>-749210</v>
      </c>
      <c r="D17" s="2">
        <f>'Table A.1'!D17-'Table A.3'!L17</f>
        <v>-300050</v>
      </c>
      <c r="E17" s="2">
        <f>'Table A.1'!E17-'Table A.3'!M17</f>
        <v>-11340</v>
      </c>
      <c r="F17" s="2">
        <f>'Table A.1'!F17-'Table A.3'!N17</f>
        <v>2877410</v>
      </c>
      <c r="G17" s="2">
        <f>'Table A.1'!G17-'Table A.3'!O17</f>
        <v>-163610</v>
      </c>
      <c r="H17" s="2">
        <f>'Table A.1'!H17-'Table A.3'!P17</f>
        <v>-155300</v>
      </c>
      <c r="J17" s="13">
        <v>2038</v>
      </c>
      <c r="K17" s="13">
        <v>27257410</v>
      </c>
      <c r="L17" s="13">
        <v>5302870</v>
      </c>
      <c r="M17" s="13">
        <v>864670</v>
      </c>
      <c r="N17" s="13">
        <v>40019150</v>
      </c>
      <c r="O17" s="13">
        <v>10775570</v>
      </c>
      <c r="P17" s="13">
        <v>4365580</v>
      </c>
      <c r="Q17" s="13">
        <v>88585250</v>
      </c>
    </row>
    <row r="18" spans="1:17" x14ac:dyDescent="0.25">
      <c r="A18" s="1">
        <f>'Table A.2'!A18</f>
        <v>2039</v>
      </c>
      <c r="B18" s="2">
        <f t="shared" ref="B18" si="7">SUM(C18:H18)</f>
        <v>1264110</v>
      </c>
      <c r="C18" s="2">
        <f>'Table A.1'!C18-'Table A.3'!K18</f>
        <v>-796550</v>
      </c>
      <c r="D18" s="2">
        <f>'Table A.1'!D18-'Table A.3'!L18</f>
        <v>-309440</v>
      </c>
      <c r="E18" s="2">
        <f>'Table A.1'!E18-'Table A.3'!M18</f>
        <v>-10240</v>
      </c>
      <c r="F18" s="2">
        <f>'Table A.1'!F18-'Table A.3'!N18</f>
        <v>2690480</v>
      </c>
      <c r="G18" s="2">
        <f>'Table A.1'!G18-'Table A.3'!O18</f>
        <v>-146310</v>
      </c>
      <c r="H18" s="2">
        <f>'Table A.1'!H18-'Table A.3'!P18</f>
        <v>-163830</v>
      </c>
      <c r="I18" s="22"/>
      <c r="J18" s="13">
        <v>2039</v>
      </c>
      <c r="K18" s="13">
        <v>27677840</v>
      </c>
      <c r="L18" s="13">
        <v>5365350</v>
      </c>
      <c r="M18" s="13">
        <v>866030</v>
      </c>
      <c r="N18" s="13">
        <v>40889920</v>
      </c>
      <c r="O18" s="13">
        <v>10833270</v>
      </c>
      <c r="P18" s="13">
        <v>4394750</v>
      </c>
      <c r="Q18" s="13">
        <v>90027160</v>
      </c>
    </row>
    <row r="19" spans="1:17" x14ac:dyDescent="0.25">
      <c r="A19" s="1">
        <f>'Table A.2'!A19</f>
        <v>2040</v>
      </c>
      <c r="B19" s="2">
        <f t="shared" ref="B19" si="8">SUM(C19:H19)</f>
        <v>1025650</v>
      </c>
      <c r="C19" s="2">
        <f>'Table A.1'!C19-'Table A.3'!K19</f>
        <v>-846980</v>
      </c>
      <c r="D19" s="2">
        <f>'Table A.1'!D19-'Table A.3'!L19</f>
        <v>-316480</v>
      </c>
      <c r="E19" s="2">
        <f>'Table A.1'!E19-'Table A.3'!M19</f>
        <v>-9310</v>
      </c>
      <c r="F19" s="2">
        <f>'Table A.1'!F19-'Table A.3'!N19</f>
        <v>2501260</v>
      </c>
      <c r="G19" s="2">
        <f>'Table A.1'!G19-'Table A.3'!O19</f>
        <v>-130110</v>
      </c>
      <c r="H19" s="2">
        <f>'Table A.1'!H19-'Table A.3'!P19</f>
        <v>-172730</v>
      </c>
      <c r="J19" s="13">
        <v>2040</v>
      </c>
      <c r="K19" s="13">
        <v>28145320</v>
      </c>
      <c r="L19" s="13">
        <v>5439920</v>
      </c>
      <c r="M19" s="13">
        <v>869770</v>
      </c>
      <c r="N19" s="13">
        <v>41845650</v>
      </c>
      <c r="O19" s="13">
        <v>10913260</v>
      </c>
      <c r="P19" s="13">
        <v>4430190</v>
      </c>
      <c r="Q19" s="13">
        <v>91644110</v>
      </c>
    </row>
    <row r="20" spans="1:17" x14ac:dyDescent="0.25">
      <c r="A20" s="1">
        <f>'Table A.2'!A20</f>
        <v>2041</v>
      </c>
      <c r="B20" s="2">
        <f t="shared" ref="B20" si="9">SUM(C20:H20)</f>
        <v>737420</v>
      </c>
      <c r="C20" s="2">
        <f>'Table A.1'!C20-'Table A.3'!K20</f>
        <v>-918850</v>
      </c>
      <c r="D20" s="2">
        <f>'Table A.1'!D20-'Table A.3'!L20</f>
        <v>-321730</v>
      </c>
      <c r="E20" s="2">
        <f>'Table A.1'!E20-'Table A.3'!M20</f>
        <v>-8500</v>
      </c>
      <c r="F20" s="2">
        <f>'Table A.1'!F20-'Table A.3'!N20</f>
        <v>2283370</v>
      </c>
      <c r="G20" s="2">
        <f>'Table A.1'!G20-'Table A.3'!O20</f>
        <v>-115200</v>
      </c>
      <c r="H20" s="2">
        <f>'Table A.1'!H20-'Table A.3'!P20</f>
        <v>-181670</v>
      </c>
      <c r="I20" s="22"/>
      <c r="J20" s="13">
        <v>2041</v>
      </c>
      <c r="K20" s="13">
        <v>28549630</v>
      </c>
      <c r="L20" s="13">
        <v>5484740</v>
      </c>
      <c r="M20" s="13">
        <v>868790</v>
      </c>
      <c r="N20" s="13">
        <v>42696950</v>
      </c>
      <c r="O20" s="13">
        <v>10944500</v>
      </c>
      <c r="P20" s="13">
        <v>4451950</v>
      </c>
      <c r="Q20" s="13">
        <v>92996560</v>
      </c>
    </row>
    <row r="21" spans="1:17" x14ac:dyDescent="0.25">
      <c r="A21" s="1">
        <f>'Table A.2'!A21</f>
        <v>2042</v>
      </c>
      <c r="B21" s="2">
        <f t="shared" ref="B21" si="10">SUM(C21:H21)</f>
        <v>389750</v>
      </c>
      <c r="C21" s="2">
        <f>'Table A.1'!C21-'Table A.3'!K21</f>
        <v>-1007770</v>
      </c>
      <c r="D21" s="2">
        <f>'Table A.1'!D21-'Table A.3'!L21</f>
        <v>-326570</v>
      </c>
      <c r="E21" s="2">
        <f>'Table A.1'!E21-'Table A.3'!M21</f>
        <v>-7830</v>
      </c>
      <c r="F21" s="2">
        <f>'Table A.1'!F21-'Table A.3'!N21</f>
        <v>2019850</v>
      </c>
      <c r="G21" s="2">
        <f>'Table A.1'!G21-'Table A.3'!O21</f>
        <v>-97090</v>
      </c>
      <c r="H21" s="2">
        <f>'Table A.1'!H21-'Table A.3'!P21</f>
        <v>-190840</v>
      </c>
      <c r="J21" s="13">
        <v>2042</v>
      </c>
      <c r="K21" s="13">
        <v>29018900</v>
      </c>
      <c r="L21" s="13">
        <v>5544790</v>
      </c>
      <c r="M21" s="13">
        <v>870550</v>
      </c>
      <c r="N21" s="13">
        <v>43675650</v>
      </c>
      <c r="O21" s="13">
        <v>11000080</v>
      </c>
      <c r="P21" s="13">
        <v>4481160</v>
      </c>
      <c r="Q21" s="13">
        <v>94591130</v>
      </c>
    </row>
    <row r="24" spans="1:17" x14ac:dyDescent="0.25">
      <c r="C24" s="20"/>
      <c r="D24" s="20"/>
      <c r="E24" s="20"/>
      <c r="F24" s="20"/>
      <c r="G24" s="20"/>
      <c r="H24" s="20"/>
    </row>
    <row r="25" spans="1:17" x14ac:dyDescent="0.25">
      <c r="C25" s="20"/>
      <c r="D25" s="20"/>
      <c r="E25" s="20"/>
      <c r="F25" s="20"/>
      <c r="G25" s="20"/>
      <c r="H25" s="20"/>
    </row>
    <row r="26" spans="1:17" x14ac:dyDescent="0.25">
      <c r="C26" s="20"/>
      <c r="D26" s="20"/>
      <c r="E26" s="20"/>
      <c r="F26" s="20"/>
      <c r="G26" s="20"/>
      <c r="H26" s="20"/>
    </row>
    <row r="27" spans="1:17" x14ac:dyDescent="0.25">
      <c r="C27" s="20"/>
      <c r="D27" s="20"/>
      <c r="E27" s="20"/>
      <c r="F27" s="20"/>
      <c r="G27" s="20"/>
      <c r="H27" s="20"/>
    </row>
    <row r="28" spans="1:17" x14ac:dyDescent="0.25">
      <c r="C28" s="20"/>
      <c r="D28" s="20"/>
      <c r="E28" s="20"/>
      <c r="F28" s="20"/>
      <c r="G28" s="20"/>
      <c r="H28" s="20"/>
    </row>
    <row r="29" spans="1:17" x14ac:dyDescent="0.25">
      <c r="C29" s="20"/>
      <c r="D29" s="20"/>
      <c r="E29" s="20"/>
      <c r="F29" s="20"/>
      <c r="G29" s="20"/>
      <c r="H29" s="20"/>
    </row>
    <row r="30" spans="1:17" x14ac:dyDescent="0.25">
      <c r="C30" s="20"/>
      <c r="D30" s="20"/>
      <c r="E30" s="20"/>
      <c r="F30" s="20"/>
      <c r="G30" s="20"/>
      <c r="H30" s="20"/>
    </row>
    <row r="31" spans="1:17" x14ac:dyDescent="0.25">
      <c r="C31" s="20"/>
      <c r="D31" s="20"/>
      <c r="E31" s="20"/>
      <c r="F31" s="20"/>
      <c r="G31" s="20"/>
      <c r="H31" s="20"/>
    </row>
    <row r="32" spans="1:17" x14ac:dyDescent="0.25">
      <c r="C32" s="20"/>
      <c r="D32" s="20"/>
      <c r="E32" s="20"/>
      <c r="F32" s="20"/>
      <c r="G32" s="20"/>
      <c r="H32" s="20"/>
    </row>
    <row r="33" spans="3:8" x14ac:dyDescent="0.25">
      <c r="C33" s="20"/>
      <c r="D33" s="20"/>
      <c r="E33" s="20"/>
      <c r="F33" s="20"/>
      <c r="G33" s="20"/>
      <c r="H33" s="20"/>
    </row>
  </sheetData>
  <pageMargins left="0.7" right="0.7" top="0.75" bottom="0.75" header="0.3" footer="0.3"/>
  <pageSetup orientation="portrait" r:id="rId1"/>
  <ignoredErrors>
    <ignoredError sqref="B12:B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1:Q34"/>
  <sheetViews>
    <sheetView workbookViewId="0"/>
  </sheetViews>
  <sheetFormatPr defaultRowHeight="15" x14ac:dyDescent="0.25"/>
  <cols>
    <col min="1" max="8" width="11.7109375" style="13" customWidth="1"/>
    <col min="9" max="10" width="9.140625" style="13"/>
    <col min="11" max="11" width="9.5703125" style="13" bestFit="1" customWidth="1"/>
    <col min="12" max="13" width="9.28515625" style="13" bestFit="1" customWidth="1"/>
    <col min="14" max="15" width="9.5703125" style="13" bestFit="1" customWidth="1"/>
    <col min="16" max="16" width="9.28515625" style="13" bestFit="1" customWidth="1"/>
    <col min="17" max="17" width="10.5703125" style="13" bestFit="1" customWidth="1"/>
    <col min="18" max="16384" width="9.140625" style="13"/>
  </cols>
  <sheetData>
    <row r="1" spans="1:17" x14ac:dyDescent="0.25">
      <c r="J1" s="13" t="s">
        <v>21</v>
      </c>
    </row>
    <row r="2" spans="1:17" ht="15.75" x14ac:dyDescent="0.25">
      <c r="A2" s="9" t="s">
        <v>0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J2" s="21" t="s">
        <v>0</v>
      </c>
      <c r="K2" s="21" t="s">
        <v>3</v>
      </c>
      <c r="L2" s="21" t="s">
        <v>4</v>
      </c>
      <c r="M2" s="21" t="s">
        <v>5</v>
      </c>
      <c r="N2" s="21" t="s">
        <v>6</v>
      </c>
      <c r="O2" s="21" t="s">
        <v>7</v>
      </c>
      <c r="P2" s="21" t="s">
        <v>26</v>
      </c>
      <c r="Q2" s="21" t="s">
        <v>2</v>
      </c>
    </row>
    <row r="3" spans="1:17" x14ac:dyDescent="0.25">
      <c r="A3" s="1">
        <f>'Table A.2'!A3</f>
        <v>2024</v>
      </c>
      <c r="B3" s="2">
        <f>'Table A.2'!B3-'Table A.4'!Q3</f>
        <v>-227.70700000000033</v>
      </c>
      <c r="C3" s="2">
        <f>'Table A.2'!C3-'Table A.4'!K3</f>
        <v>-188.13700000000017</v>
      </c>
      <c r="D3" s="2">
        <f>'Table A.2'!D3-'Table A.4'!L3</f>
        <v>-13.603000000000065</v>
      </c>
      <c r="E3" s="2">
        <f>'Table A.2'!E3-'Table A.4'!M3</f>
        <v>-1.1270000000000095</v>
      </c>
      <c r="F3" s="2">
        <f>'Table A.2'!F3-'Table A.4'!N3</f>
        <v>41.405000000000655</v>
      </c>
      <c r="G3" s="2">
        <f>'Table A.2'!G3-'Table A.4'!O3</f>
        <v>-55.15099999999984</v>
      </c>
      <c r="H3" s="2">
        <f>'Table A.2'!H3-'Table A.4'!P3</f>
        <v>-11.094000000000051</v>
      </c>
      <c r="J3" s="13">
        <v>2024</v>
      </c>
      <c r="K3" s="23">
        <v>2833.0970000000002</v>
      </c>
      <c r="L3" s="23">
        <v>845.61500000000001</v>
      </c>
      <c r="M3" s="23">
        <v>146.827</v>
      </c>
      <c r="N3" s="23">
        <v>5536.9629999999997</v>
      </c>
      <c r="O3" s="23">
        <v>1294.8589999999999</v>
      </c>
      <c r="P3" s="23">
        <v>770.03200000000004</v>
      </c>
      <c r="Q3" s="23">
        <v>11427.393</v>
      </c>
    </row>
    <row r="4" spans="1:17" x14ac:dyDescent="0.25">
      <c r="A4" s="1">
        <f>'Table A.2'!A4</f>
        <v>2025</v>
      </c>
      <c r="B4" s="2">
        <f>'Table A.2'!B4-'Table A.4'!Q4</f>
        <v>-170.67499999999927</v>
      </c>
      <c r="C4" s="2">
        <f>'Table A.2'!C4-'Table A.4'!K4</f>
        <v>-225.15200000000004</v>
      </c>
      <c r="D4" s="2">
        <f>'Table A.2'!D4-'Table A.4'!L4</f>
        <v>-16.491999999999962</v>
      </c>
      <c r="E4" s="2">
        <f>'Table A.2'!E4-'Table A.4'!M4</f>
        <v>-1.349000000000018</v>
      </c>
      <c r="F4" s="2">
        <f>'Table A.2'!F4-'Table A.4'!N4</f>
        <v>107.64300000000003</v>
      </c>
      <c r="G4" s="2">
        <f>'Table A.2'!G4-'Table A.4'!O4</f>
        <v>-24.753000000000156</v>
      </c>
      <c r="H4" s="2">
        <f>'Table A.2'!H4-'Table A.4'!P4</f>
        <v>-10.572000000000003</v>
      </c>
      <c r="J4" s="13">
        <v>2025</v>
      </c>
      <c r="K4" s="23">
        <v>3010.9</v>
      </c>
      <c r="L4" s="23">
        <v>856.80799999999999</v>
      </c>
      <c r="M4" s="23">
        <v>147.63300000000001</v>
      </c>
      <c r="N4" s="23">
        <v>5627.9970000000003</v>
      </c>
      <c r="O4" s="23">
        <v>1300.6400000000001</v>
      </c>
      <c r="P4" s="23">
        <v>802.91300000000001</v>
      </c>
      <c r="Q4" s="23">
        <v>11746.891</v>
      </c>
    </row>
    <row r="5" spans="1:17" x14ac:dyDescent="0.25">
      <c r="A5" s="1">
        <f>'Table A.2'!A5</f>
        <v>2026</v>
      </c>
      <c r="B5" s="2">
        <f>'Table A.2'!B5-'Table A.4'!Q5</f>
        <v>-129.36999999999898</v>
      </c>
      <c r="C5" s="2">
        <f>'Table A.2'!C5-'Table A.4'!K5</f>
        <v>-185.79500000000007</v>
      </c>
      <c r="D5" s="2">
        <f>'Table A.2'!D5-'Table A.4'!L5</f>
        <v>-24.293999999999983</v>
      </c>
      <c r="E5" s="2">
        <f>'Table A.2'!E5-'Table A.4'!M5</f>
        <v>3.9999999999992042E-2</v>
      </c>
      <c r="F5" s="2">
        <f>'Table A.2'!F5-'Table A.4'!N5</f>
        <v>169.95100000000002</v>
      </c>
      <c r="G5" s="2">
        <f>'Table A.2'!G5-'Table A.4'!O5</f>
        <v>-72.169000000000096</v>
      </c>
      <c r="H5" s="2">
        <f>'Table A.2'!H5-'Table A.4'!P5</f>
        <v>-17.102999999999952</v>
      </c>
      <c r="J5" s="13">
        <v>2026</v>
      </c>
      <c r="K5" s="23">
        <v>3053.924</v>
      </c>
      <c r="L5" s="23">
        <v>870.61</v>
      </c>
      <c r="M5" s="23">
        <v>148.452</v>
      </c>
      <c r="N5" s="23">
        <v>5572.299</v>
      </c>
      <c r="O5" s="23">
        <v>1304.6980000000001</v>
      </c>
      <c r="P5" s="23">
        <v>808.18299999999999</v>
      </c>
      <c r="Q5" s="23">
        <v>11758.165999999999</v>
      </c>
    </row>
    <row r="6" spans="1:17" x14ac:dyDescent="0.25">
      <c r="A6" s="1">
        <f>'Table A.2'!A6</f>
        <v>2027</v>
      </c>
      <c r="B6" s="2">
        <f>'Table A.2'!B6-'Table A.4'!Q6</f>
        <v>-32.02100000000064</v>
      </c>
      <c r="C6" s="2">
        <f>'Table A.2'!C6-'Table A.4'!K6</f>
        <v>-168.0939999999996</v>
      </c>
      <c r="D6" s="2">
        <f>'Table A.2'!D6-'Table A.4'!L6</f>
        <v>-33.903999999999996</v>
      </c>
      <c r="E6" s="2">
        <f>'Table A.2'!E6-'Table A.4'!M6</f>
        <v>-0.76300000000000523</v>
      </c>
      <c r="F6" s="2">
        <f>'Table A.2'!F6-'Table A.4'!N6</f>
        <v>236.53400000000056</v>
      </c>
      <c r="G6" s="2">
        <f>'Table A.2'!G6-'Table A.4'!O6</f>
        <v>-43.05399999999986</v>
      </c>
      <c r="H6" s="2">
        <f>'Table A.2'!H6-'Table A.4'!P6</f>
        <v>-22.740000000000009</v>
      </c>
      <c r="J6" s="13">
        <v>2027</v>
      </c>
      <c r="K6" s="23">
        <v>3188.4229999999998</v>
      </c>
      <c r="L6" s="23">
        <v>887.38099999999997</v>
      </c>
      <c r="M6" s="23">
        <v>149.64400000000001</v>
      </c>
      <c r="N6" s="23">
        <v>5706.8649999999998</v>
      </c>
      <c r="O6" s="23">
        <v>1305.8789999999999</v>
      </c>
      <c r="P6" s="23">
        <v>813.19299999999998</v>
      </c>
      <c r="Q6" s="23">
        <v>12051.385</v>
      </c>
    </row>
    <row r="7" spans="1:17" x14ac:dyDescent="0.25">
      <c r="A7" s="1">
        <f>'Table A.2'!A7</f>
        <v>2028</v>
      </c>
      <c r="B7" s="2">
        <f>'Table A.2'!B7-'Table A.4'!Q7</f>
        <v>42.831000000000131</v>
      </c>
      <c r="C7" s="2">
        <f>'Table A.2'!C7-'Table A.4'!K7</f>
        <v>-186.44100000000026</v>
      </c>
      <c r="D7" s="2">
        <f>'Table A.2'!D7-'Table A.4'!L7</f>
        <v>-44.812000000000012</v>
      </c>
      <c r="E7" s="2">
        <f>'Table A.2'!E7-'Table A.4'!M7</f>
        <v>-2.1759999999999877</v>
      </c>
      <c r="F7" s="2">
        <f>'Table A.2'!F7-'Table A.4'!N7</f>
        <v>369.03799999999956</v>
      </c>
      <c r="G7" s="2">
        <f>'Table A.2'!G7-'Table A.4'!O7</f>
        <v>-72.544000000000096</v>
      </c>
      <c r="H7" s="2">
        <f>'Table A.2'!H7-'Table A.4'!P7</f>
        <v>-20.234000000000037</v>
      </c>
      <c r="J7" s="13">
        <v>2028</v>
      </c>
      <c r="K7" s="23">
        <v>3323.2890000000002</v>
      </c>
      <c r="L7" s="23">
        <v>905.04200000000003</v>
      </c>
      <c r="M7" s="23">
        <v>151.35499999999999</v>
      </c>
      <c r="N7" s="23">
        <v>5993.3410000000003</v>
      </c>
      <c r="O7" s="23">
        <v>1317.3240000000001</v>
      </c>
      <c r="P7" s="23">
        <v>794.48599999999999</v>
      </c>
      <c r="Q7" s="23">
        <v>12484.837</v>
      </c>
    </row>
    <row r="8" spans="1:17" x14ac:dyDescent="0.25">
      <c r="A8" s="1">
        <f>'Table A.2'!A8</f>
        <v>2029</v>
      </c>
      <c r="B8" s="2">
        <f>'Table A.2'!B8-'Table A.4'!Q8</f>
        <v>160.68999999999869</v>
      </c>
      <c r="C8" s="2">
        <f>'Table A.2'!C8-'Table A.4'!K8</f>
        <v>-174.21000000000004</v>
      </c>
      <c r="D8" s="2">
        <f>'Table A.2'!D8-'Table A.4'!L8</f>
        <v>-59.658000000000015</v>
      </c>
      <c r="E8" s="2">
        <f>'Table A.2'!E8-'Table A.4'!M8</f>
        <v>-6.7709999999999866</v>
      </c>
      <c r="F8" s="2">
        <f>'Table A.2'!F8-'Table A.4'!N8</f>
        <v>438.0010000000002</v>
      </c>
      <c r="G8" s="2">
        <f>'Table A.2'!G8-'Table A.4'!O8</f>
        <v>-14.562000000000126</v>
      </c>
      <c r="H8" s="2">
        <f>'Table A.2'!H8-'Table A.4'!P8</f>
        <v>-22.110000000000014</v>
      </c>
      <c r="J8" s="13">
        <v>2029</v>
      </c>
      <c r="K8" s="23">
        <v>3487.3919999999998</v>
      </c>
      <c r="L8" s="23">
        <v>926.399</v>
      </c>
      <c r="M8" s="23">
        <v>156.34299999999999</v>
      </c>
      <c r="N8" s="23">
        <v>6022.9669999999996</v>
      </c>
      <c r="O8" s="23">
        <v>1291.8030000000001</v>
      </c>
      <c r="P8" s="23">
        <v>798.029</v>
      </c>
      <c r="Q8" s="23">
        <v>12682.933000000001</v>
      </c>
    </row>
    <row r="9" spans="1:17" x14ac:dyDescent="0.25">
      <c r="A9" s="1">
        <f>'Table A.2'!A9</f>
        <v>2030</v>
      </c>
      <c r="B9" s="2">
        <f>'Table A.2'!B9-'Table A.4'!Q9</f>
        <v>261.42599999999948</v>
      </c>
      <c r="C9" s="2">
        <f>'Table A.2'!C9-'Table A.4'!K9</f>
        <v>-103.57899999999972</v>
      </c>
      <c r="D9" s="2">
        <f>'Table A.2'!D9-'Table A.4'!L9</f>
        <v>-72.475999999999999</v>
      </c>
      <c r="E9" s="2">
        <f>'Table A.2'!E9-'Table A.4'!M9</f>
        <v>-7.7680000000000007</v>
      </c>
      <c r="F9" s="2">
        <f>'Table A.2'!F9-'Table A.4'!N9</f>
        <v>511.41200000000026</v>
      </c>
      <c r="G9" s="2">
        <f>'Table A.2'!G9-'Table A.4'!O9</f>
        <v>-41.667000000000144</v>
      </c>
      <c r="H9" s="2">
        <f>'Table A.2'!H9-'Table A.4'!P9</f>
        <v>-24.495999999999981</v>
      </c>
      <c r="J9" s="13">
        <v>2030</v>
      </c>
      <c r="K9" s="23">
        <v>3506.9209999999998</v>
      </c>
      <c r="L9" s="23">
        <v>945.63900000000001</v>
      </c>
      <c r="M9" s="23">
        <v>157.90100000000001</v>
      </c>
      <c r="N9" s="23">
        <v>6100.9409999999998</v>
      </c>
      <c r="O9" s="23">
        <v>1301.2550000000001</v>
      </c>
      <c r="P9" s="23">
        <v>802.81700000000001</v>
      </c>
      <c r="Q9" s="23">
        <v>12815.474</v>
      </c>
    </row>
    <row r="10" spans="1:17" x14ac:dyDescent="0.25">
      <c r="A10" s="1">
        <f>'Table A.2'!A10</f>
        <v>2031</v>
      </c>
      <c r="B10" s="2">
        <f>'Table A.2'!B10-'Table A.4'!Q10</f>
        <v>368.70399999999972</v>
      </c>
      <c r="C10" s="2">
        <f>'Table A.2'!C10-'Table A.4'!K10</f>
        <v>-50.072000000000116</v>
      </c>
      <c r="D10" s="2">
        <f>'Table A.2'!D10-'Table A.4'!L10</f>
        <v>-82.831000000000017</v>
      </c>
      <c r="E10" s="2">
        <f>'Table A.2'!E10-'Table A.4'!M10</f>
        <v>-7.9340000000000259</v>
      </c>
      <c r="F10" s="2">
        <f>'Table A.2'!F10-'Table A.4'!N10</f>
        <v>552.0590000000002</v>
      </c>
      <c r="G10" s="2">
        <f>'Table A.2'!G10-'Table A.4'!O10</f>
        <v>-16.311000000000149</v>
      </c>
      <c r="H10" s="2">
        <f>'Table A.2'!H10-'Table A.4'!P10</f>
        <v>-26.207000000000107</v>
      </c>
      <c r="J10" s="13">
        <v>2031</v>
      </c>
      <c r="K10" s="23">
        <v>3630.527</v>
      </c>
      <c r="L10" s="23">
        <v>965.76800000000003</v>
      </c>
      <c r="M10" s="23">
        <v>159.68700000000001</v>
      </c>
      <c r="N10" s="23">
        <v>6214.1369999999997</v>
      </c>
      <c r="O10" s="23">
        <v>1311.3140000000001</v>
      </c>
      <c r="P10" s="23">
        <v>841.19</v>
      </c>
      <c r="Q10" s="23">
        <v>13122.623</v>
      </c>
    </row>
    <row r="11" spans="1:17" x14ac:dyDescent="0.25">
      <c r="A11" s="1">
        <f>'Table A.2'!A11</f>
        <v>2032</v>
      </c>
      <c r="B11" s="2">
        <f>'Table A.2'!B11-'Table A.4'!Q11</f>
        <v>313.20100000000093</v>
      </c>
      <c r="C11" s="2">
        <f>'Table A.2'!C11-'Table A.4'!K11</f>
        <v>15.008000000000266</v>
      </c>
      <c r="D11" s="2">
        <f>'Table A.2'!D11-'Table A.4'!L11</f>
        <v>-86.216999999999985</v>
      </c>
      <c r="E11" s="2">
        <f>'Table A.2'!E11-'Table A.4'!M11</f>
        <v>-4.9950000000000045</v>
      </c>
      <c r="F11" s="2">
        <f>'Table A.2'!F11-'Table A.4'!N11</f>
        <v>473.48100000000068</v>
      </c>
      <c r="G11" s="2">
        <f>'Table A.2'!G11-'Table A.4'!O11</f>
        <v>-61.373000000000047</v>
      </c>
      <c r="H11" s="2">
        <f>'Table A.2'!H11-'Table A.4'!P11</f>
        <v>-22.702999999999975</v>
      </c>
      <c r="J11" s="13">
        <v>2032</v>
      </c>
      <c r="K11" s="23">
        <v>3632.2939999999999</v>
      </c>
      <c r="L11" s="23">
        <v>985.08199999999999</v>
      </c>
      <c r="M11" s="23">
        <v>160.80199999999999</v>
      </c>
      <c r="N11" s="23">
        <v>6268.3019999999997</v>
      </c>
      <c r="O11" s="23">
        <v>1315.6320000000001</v>
      </c>
      <c r="P11" s="23">
        <v>846.673</v>
      </c>
      <c r="Q11" s="23">
        <v>13208.785</v>
      </c>
    </row>
    <row r="12" spans="1:17" x14ac:dyDescent="0.25">
      <c r="A12" s="1">
        <f>'Table A.2'!A12</f>
        <v>2033</v>
      </c>
      <c r="B12" s="2">
        <f>'Table A.2'!B12-'Table A.4'!Q12</f>
        <v>322.60599999999977</v>
      </c>
      <c r="C12" s="2">
        <f>'Table A.2'!C12-'Table A.4'!K12</f>
        <v>4.7350000000001273</v>
      </c>
      <c r="D12" s="2">
        <f>'Table A.2'!D12-'Table A.4'!L12</f>
        <v>-97.768000000000029</v>
      </c>
      <c r="E12" s="2">
        <f>'Table A.2'!E12-'Table A.4'!M12</f>
        <v>-5.6090000000000089</v>
      </c>
      <c r="F12" s="2">
        <f>'Table A.2'!F12-'Table A.4'!N12</f>
        <v>479.73599999999988</v>
      </c>
      <c r="G12" s="2">
        <f>'Table A.2'!G12-'Table A.4'!O12</f>
        <v>-34.909999999999854</v>
      </c>
      <c r="H12" s="2">
        <f>'Table A.2'!H12-'Table A.4'!P12</f>
        <v>-23.577999999999975</v>
      </c>
      <c r="I12" s="16"/>
      <c r="J12" s="13">
        <v>2033</v>
      </c>
      <c r="K12" s="23">
        <v>3670.5189999999998</v>
      </c>
      <c r="L12" s="23">
        <v>1005.856</v>
      </c>
      <c r="M12" s="23">
        <v>162.03</v>
      </c>
      <c r="N12" s="23">
        <v>6356.4970000000003</v>
      </c>
      <c r="O12" s="23">
        <v>1322.329</v>
      </c>
      <c r="P12" s="23">
        <v>830.07100000000003</v>
      </c>
      <c r="Q12" s="23">
        <v>13347.302</v>
      </c>
    </row>
    <row r="13" spans="1:17" x14ac:dyDescent="0.25">
      <c r="A13" s="1">
        <f>'Table A.2'!A13</f>
        <v>2034</v>
      </c>
      <c r="B13" s="2">
        <f>'Table A.2'!B13-'Table A.4'!Q13</f>
        <v>294.78299999999945</v>
      </c>
      <c r="C13" s="2">
        <f>'Table A.2'!C13-'Table A.4'!K13</f>
        <v>-3.9049999999997453</v>
      </c>
      <c r="D13" s="2">
        <f>'Table A.2'!D13-'Table A.4'!L13</f>
        <v>-108.52499999999986</v>
      </c>
      <c r="E13" s="2">
        <f>'Table A.2'!E13-'Table A.4'!M13</f>
        <v>-6.2840000000000202</v>
      </c>
      <c r="F13" s="2">
        <f>'Table A.2'!F13-'Table A.4'!N13</f>
        <v>476.33200000000033</v>
      </c>
      <c r="G13" s="2">
        <f>'Table A.2'!G13-'Table A.4'!O13</f>
        <v>-35.802000000000135</v>
      </c>
      <c r="H13" s="2">
        <f>'Table A.2'!H13-'Table A.4'!P13</f>
        <v>-27.033000000000015</v>
      </c>
      <c r="I13" s="16"/>
      <c r="J13" s="13">
        <v>2034</v>
      </c>
      <c r="K13" s="23">
        <v>3710.761</v>
      </c>
      <c r="L13" s="23">
        <v>1026.3219999999999</v>
      </c>
      <c r="M13" s="23">
        <v>163.32400000000001</v>
      </c>
      <c r="N13" s="23">
        <v>6447.2879999999996</v>
      </c>
      <c r="O13" s="23">
        <v>1330.2570000000001</v>
      </c>
      <c r="P13" s="23">
        <v>834.51599999999996</v>
      </c>
      <c r="Q13" s="23">
        <v>13512.468000000001</v>
      </c>
    </row>
    <row r="14" spans="1:17" x14ac:dyDescent="0.25">
      <c r="A14" s="1">
        <f>'Table A.2'!A14</f>
        <v>2035</v>
      </c>
      <c r="B14" s="2">
        <f>'Table A.2'!B14-'Table A.4'!Q14</f>
        <v>281.29500000000007</v>
      </c>
      <c r="C14" s="2">
        <f>'Table A.2'!C14-'Table A.4'!K14</f>
        <v>-8.9289999999996326</v>
      </c>
      <c r="D14" s="2">
        <f>'Table A.2'!D14-'Table A.4'!L14</f>
        <v>-115.34700000000009</v>
      </c>
      <c r="E14" s="2">
        <f>'Table A.2'!E14-'Table A.4'!M14</f>
        <v>-6.4279999999999973</v>
      </c>
      <c r="F14" s="2">
        <f>'Table A.2'!F14-'Table A.4'!N14</f>
        <v>475.79199999999946</v>
      </c>
      <c r="G14" s="2">
        <f>'Table A.2'!G14-'Table A.4'!O14</f>
        <v>-33.841999999999871</v>
      </c>
      <c r="H14" s="2">
        <f>'Table A.2'!H14-'Table A.4'!P14</f>
        <v>-29.951000000000022</v>
      </c>
      <c r="I14" s="16"/>
      <c r="J14" s="13">
        <v>2035</v>
      </c>
      <c r="K14" s="23">
        <v>3753.9119999999998</v>
      </c>
      <c r="L14" s="23">
        <v>1044.0920000000001</v>
      </c>
      <c r="M14" s="23">
        <v>164.376</v>
      </c>
      <c r="N14" s="23">
        <v>6550.6930000000002</v>
      </c>
      <c r="O14" s="23">
        <v>1338.84</v>
      </c>
      <c r="P14" s="23">
        <v>839.78700000000003</v>
      </c>
      <c r="Q14" s="23">
        <v>13691.7</v>
      </c>
    </row>
    <row r="15" spans="1:17" x14ac:dyDescent="0.25">
      <c r="A15" s="1">
        <f>'Table A.2'!A15</f>
        <v>2036</v>
      </c>
      <c r="B15" s="2">
        <f>'Table A.2'!B15-'Table A.4'!Q15</f>
        <v>258.31400000000031</v>
      </c>
      <c r="C15" s="2">
        <f>'Table A.2'!C15-'Table A.4'!K15</f>
        <v>-9.7789999999999964</v>
      </c>
      <c r="D15" s="2">
        <f>'Table A.2'!D15-'Table A.4'!L15</f>
        <v>-124.65100000000007</v>
      </c>
      <c r="E15" s="2">
        <f>'Table A.2'!E15-'Table A.4'!M15</f>
        <v>-6.7849999999999966</v>
      </c>
      <c r="F15" s="2">
        <f>'Table A.2'!F15-'Table A.4'!N15</f>
        <v>474.08299999999963</v>
      </c>
      <c r="G15" s="2">
        <f>'Table A.2'!G15-'Table A.4'!O15</f>
        <v>-32.685000000000173</v>
      </c>
      <c r="H15" s="2">
        <f>'Table A.2'!H15-'Table A.4'!P15</f>
        <v>-41.868999999999915</v>
      </c>
      <c r="I15" s="16"/>
      <c r="J15" s="13">
        <v>2036</v>
      </c>
      <c r="K15" s="23">
        <v>3800.998</v>
      </c>
      <c r="L15" s="23">
        <v>1064.9490000000001</v>
      </c>
      <c r="M15" s="23">
        <v>165.36500000000001</v>
      </c>
      <c r="N15" s="23">
        <v>6653.5330000000004</v>
      </c>
      <c r="O15" s="23">
        <v>1347.3050000000001</v>
      </c>
      <c r="P15" s="23">
        <v>921.08299999999997</v>
      </c>
      <c r="Q15" s="23">
        <v>13953.233</v>
      </c>
    </row>
    <row r="16" spans="1:17" x14ac:dyDescent="0.25">
      <c r="A16" s="1">
        <f>'Table A.2'!A16</f>
        <v>2037</v>
      </c>
      <c r="B16" s="2">
        <f>'Table A.2'!B16-'Table A.4'!Q16</f>
        <v>326.19400000000132</v>
      </c>
      <c r="C16" s="2">
        <f>'Table A.2'!C16-'Table A.4'!K16</f>
        <v>10.240000000000236</v>
      </c>
      <c r="D16" s="2">
        <f>'Table A.2'!D16-'Table A.4'!L16</f>
        <v>-127.03100000000006</v>
      </c>
      <c r="E16" s="2">
        <f>'Table A.2'!E16-'Table A.4'!M16</f>
        <v>-5.9319999999999879</v>
      </c>
      <c r="F16" s="2">
        <f>'Table A.2'!F16-'Table A.4'!N16</f>
        <v>518.73300000000017</v>
      </c>
      <c r="G16" s="2">
        <f>'Table A.2'!G16-'Table A.4'!O16</f>
        <v>-31.203999999999951</v>
      </c>
      <c r="H16" s="2">
        <f>'Table A.2'!H16-'Table A.4'!P16</f>
        <v>-38.611999999999966</v>
      </c>
      <c r="I16" s="16"/>
      <c r="J16" s="13">
        <v>2037</v>
      </c>
      <c r="K16" s="23">
        <v>3855.2339999999999</v>
      </c>
      <c r="L16" s="23">
        <v>1084.086</v>
      </c>
      <c r="M16" s="23">
        <v>166.267</v>
      </c>
      <c r="N16" s="23">
        <v>6768.58</v>
      </c>
      <c r="O16" s="23">
        <v>1355.5029999999999</v>
      </c>
      <c r="P16" s="23">
        <v>888.06899999999996</v>
      </c>
      <c r="Q16" s="23">
        <v>14117.739</v>
      </c>
    </row>
    <row r="17" spans="1:17" x14ac:dyDescent="0.25">
      <c r="A17" s="1">
        <f>'Table A.2'!A17</f>
        <v>2038</v>
      </c>
      <c r="B17" s="2">
        <f>'Table A.2'!B17-'Table A.4'!Q17</f>
        <v>318.32099999999991</v>
      </c>
      <c r="C17" s="2">
        <f>'Table A.2'!C17-'Table A.4'!K17</f>
        <v>3.8200000000001637</v>
      </c>
      <c r="D17" s="2">
        <f>'Table A.2'!D17-'Table A.4'!L17</f>
        <v>-131.02699999999993</v>
      </c>
      <c r="E17" s="2">
        <f>'Table A.2'!E17-'Table A.4'!M17</f>
        <v>-6.2249999999999943</v>
      </c>
      <c r="F17" s="2">
        <f>'Table A.2'!F17-'Table A.4'!N17</f>
        <v>522.92600000000039</v>
      </c>
      <c r="G17" s="2">
        <f>'Table A.2'!G17-'Table A.4'!O17</f>
        <v>-30.513000000000147</v>
      </c>
      <c r="H17" s="2">
        <f>'Table A.2'!H17-'Table A.4'!P17</f>
        <v>-40.659999999999968</v>
      </c>
      <c r="I17" s="16"/>
      <c r="J17" s="13">
        <v>2038</v>
      </c>
      <c r="K17" s="23">
        <v>3905.7739999999999</v>
      </c>
      <c r="L17" s="23">
        <v>1098.5709999999999</v>
      </c>
      <c r="M17" s="23">
        <v>166.93799999999999</v>
      </c>
      <c r="N17" s="23">
        <v>6875.83</v>
      </c>
      <c r="O17" s="23">
        <v>1360.4</v>
      </c>
      <c r="P17" s="23">
        <v>891.99900000000002</v>
      </c>
      <c r="Q17" s="23">
        <v>14299.512000000001</v>
      </c>
    </row>
    <row r="18" spans="1:17" x14ac:dyDescent="0.25">
      <c r="A18" s="1">
        <f>'Table A.2'!A18</f>
        <v>2039</v>
      </c>
      <c r="B18" s="2">
        <f>'Table A.2'!B18-'Table A.4'!Q18</f>
        <v>303.88800000000083</v>
      </c>
      <c r="C18" s="2">
        <f>'Table A.2'!C18-'Table A.4'!K18</f>
        <v>-1.6349999999997635</v>
      </c>
      <c r="D18" s="2">
        <f>'Table A.2'!D18-'Table A.4'!L18</f>
        <v>-134.17399999999986</v>
      </c>
      <c r="E18" s="2">
        <f>'Table A.2'!E18-'Table A.4'!M18</f>
        <v>-7.063999999999993</v>
      </c>
      <c r="F18" s="2">
        <f>'Table A.2'!F18-'Table A.4'!N18</f>
        <v>514.73499999999967</v>
      </c>
      <c r="G18" s="2">
        <f>'Table A.2'!G18-'Table A.4'!O18</f>
        <v>-29.634999999999991</v>
      </c>
      <c r="H18" s="2">
        <f>'Table A.2'!H18-'Table A.4'!P18</f>
        <v>-38.338999999999942</v>
      </c>
      <c r="I18" s="16"/>
      <c r="J18" s="13">
        <v>2039</v>
      </c>
      <c r="K18" s="23">
        <v>3957.7649999999999</v>
      </c>
      <c r="L18" s="23">
        <v>1112.8599999999999</v>
      </c>
      <c r="M18" s="23">
        <v>168.203</v>
      </c>
      <c r="N18" s="23">
        <v>6985.7240000000002</v>
      </c>
      <c r="O18" s="23">
        <v>1367.702</v>
      </c>
      <c r="P18" s="23">
        <v>871.31399999999996</v>
      </c>
      <c r="Q18" s="23">
        <v>14463.567999999999</v>
      </c>
    </row>
    <row r="19" spans="1:17" x14ac:dyDescent="0.25">
      <c r="A19" s="1">
        <f>'Table A.2'!A19</f>
        <v>2040</v>
      </c>
      <c r="B19" s="2">
        <f>'Table A.2'!B19-'Table A.4'!Q19</f>
        <v>258.66699999999946</v>
      </c>
      <c r="C19" s="2">
        <f>'Table A.2'!C19-'Table A.4'!K19</f>
        <v>-21.91800000000012</v>
      </c>
      <c r="D19" s="2">
        <f>'Table A.2'!D19-'Table A.4'!L19</f>
        <v>-141.36099999999988</v>
      </c>
      <c r="E19" s="2">
        <f>'Table A.2'!E19-'Table A.4'!M19</f>
        <v>-8.1450000000000102</v>
      </c>
      <c r="F19" s="2">
        <f>'Table A.2'!F19-'Table A.4'!N19</f>
        <v>498.47800000000007</v>
      </c>
      <c r="G19" s="2">
        <f>'Table A.2'!G19-'Table A.4'!O19</f>
        <v>-28.444000000000187</v>
      </c>
      <c r="H19" s="2">
        <f>'Table A.2'!H19-'Table A.4'!P19</f>
        <v>-39.942999999999984</v>
      </c>
      <c r="I19" s="16"/>
      <c r="J19" s="13">
        <v>2040</v>
      </c>
      <c r="K19" s="23">
        <v>4020.0650000000001</v>
      </c>
      <c r="L19" s="23">
        <v>1129.9949999999999</v>
      </c>
      <c r="M19" s="23">
        <v>169.66900000000001</v>
      </c>
      <c r="N19" s="23">
        <v>7099.3410000000003</v>
      </c>
      <c r="O19" s="23">
        <v>1379.38</v>
      </c>
      <c r="P19" s="23">
        <v>873.36500000000001</v>
      </c>
      <c r="Q19" s="23">
        <v>14671.815000000001</v>
      </c>
    </row>
    <row r="20" spans="1:17" x14ac:dyDescent="0.25">
      <c r="A20" s="1">
        <f>'Table A.2'!A20</f>
        <v>2041</v>
      </c>
      <c r="B20" s="2">
        <f>'Table A.2'!B20-'Table A.4'!Q20</f>
        <v>224.52099999999882</v>
      </c>
      <c r="C20" s="2">
        <f>'Table A.2'!C20-'Table A.4'!K20</f>
        <v>-28.097999999999956</v>
      </c>
      <c r="D20" s="2">
        <f>'Table A.2'!D20-'Table A.4'!L20</f>
        <v>-150.63099999999997</v>
      </c>
      <c r="E20" s="2">
        <f>'Table A.2'!E20-'Table A.4'!M20</f>
        <v>-8.7090000000000032</v>
      </c>
      <c r="F20" s="2">
        <f>'Table A.2'!F20-'Table A.4'!N20</f>
        <v>481.67799999999988</v>
      </c>
      <c r="G20" s="2">
        <f>'Table A.2'!G20-'Table A.4'!O20</f>
        <v>-27.16599999999994</v>
      </c>
      <c r="H20" s="2">
        <f>'Table A.2'!H20-'Table A.4'!P20</f>
        <v>-42.552999999999997</v>
      </c>
      <c r="I20" s="16"/>
      <c r="J20" s="13">
        <v>2041</v>
      </c>
      <c r="K20" s="23">
        <v>4078.35</v>
      </c>
      <c r="L20" s="23">
        <v>1148.463</v>
      </c>
      <c r="M20" s="23">
        <v>170.999</v>
      </c>
      <c r="N20" s="23">
        <v>7217.8379999999997</v>
      </c>
      <c r="O20" s="23">
        <v>1387.4269999999999</v>
      </c>
      <c r="P20" s="23">
        <v>878.79200000000003</v>
      </c>
      <c r="Q20" s="23">
        <v>14881.869000000001</v>
      </c>
    </row>
    <row r="21" spans="1:17" x14ac:dyDescent="0.25">
      <c r="A21" s="1">
        <f>'Table A.2'!A21</f>
        <v>2042</v>
      </c>
      <c r="B21" s="2">
        <f>'Table A.2'!B21-'Table A.4'!Q21</f>
        <v>250.10699999999997</v>
      </c>
      <c r="C21" s="2">
        <f>'Table A.2'!C21-'Table A.4'!K21</f>
        <v>16.17699999999968</v>
      </c>
      <c r="D21" s="2">
        <f>'Table A.2'!D21-'Table A.4'!L21</f>
        <v>-149.81600000000003</v>
      </c>
      <c r="E21" s="2">
        <f>'Table A.2'!E21-'Table A.4'!M21</f>
        <v>-7.5490000000000066</v>
      </c>
      <c r="F21" s="2">
        <f>'Table A.2'!F21-'Table A.4'!N21</f>
        <v>464.94399999999951</v>
      </c>
      <c r="G21" s="2">
        <f>'Table A.2'!G21-'Table A.4'!O21</f>
        <v>-25.001999999999953</v>
      </c>
      <c r="H21" s="2">
        <f>'Table A.2'!H21-'Table A.4'!P21</f>
        <v>-48.647000000000048</v>
      </c>
      <c r="I21" s="16"/>
      <c r="J21" s="13">
        <v>2042</v>
      </c>
      <c r="K21" s="23">
        <v>4185.3630000000003</v>
      </c>
      <c r="L21" s="23">
        <v>1166.3340000000001</v>
      </c>
      <c r="M21" s="23">
        <v>172.501</v>
      </c>
      <c r="N21" s="23">
        <v>7348.5730000000003</v>
      </c>
      <c r="O21" s="23">
        <v>1395.989</v>
      </c>
      <c r="P21" s="23">
        <v>918.178</v>
      </c>
      <c r="Q21" s="23">
        <v>15186.938</v>
      </c>
    </row>
    <row r="24" spans="1:17" x14ac:dyDescent="0.25">
      <c r="B24" s="20"/>
      <c r="C24" s="20"/>
      <c r="D24" s="20"/>
      <c r="E24" s="20"/>
      <c r="F24" s="20"/>
      <c r="G24" s="20"/>
      <c r="H24" s="20"/>
    </row>
    <row r="25" spans="1:17" x14ac:dyDescent="0.25">
      <c r="B25" s="20"/>
      <c r="C25" s="20"/>
      <c r="D25" s="20"/>
      <c r="E25" s="20"/>
      <c r="F25" s="20"/>
      <c r="G25" s="20"/>
      <c r="H25" s="20"/>
    </row>
    <row r="26" spans="1:17" x14ac:dyDescent="0.25">
      <c r="B26" s="20"/>
      <c r="C26" s="20"/>
      <c r="D26" s="20"/>
      <c r="E26" s="20"/>
      <c r="F26" s="20"/>
      <c r="G26" s="20"/>
      <c r="H26" s="20"/>
    </row>
    <row r="27" spans="1:17" x14ac:dyDescent="0.25">
      <c r="B27" s="20"/>
      <c r="C27" s="20"/>
      <c r="D27" s="20"/>
      <c r="E27" s="20"/>
      <c r="F27" s="20"/>
      <c r="G27" s="20"/>
      <c r="H27" s="20"/>
    </row>
    <row r="28" spans="1:17" x14ac:dyDescent="0.25">
      <c r="B28" s="20"/>
      <c r="C28" s="20"/>
      <c r="D28" s="20"/>
      <c r="E28" s="20"/>
      <c r="F28" s="20"/>
      <c r="G28" s="20"/>
      <c r="H28" s="20"/>
    </row>
    <row r="29" spans="1:17" x14ac:dyDescent="0.25">
      <c r="B29" s="20"/>
      <c r="C29" s="20"/>
      <c r="D29" s="20"/>
      <c r="E29" s="20"/>
      <c r="F29" s="20"/>
      <c r="G29" s="20"/>
      <c r="H29" s="20"/>
    </row>
    <row r="30" spans="1:17" x14ac:dyDescent="0.25">
      <c r="B30" s="20"/>
      <c r="C30" s="20"/>
      <c r="D30" s="20"/>
      <c r="E30" s="20"/>
      <c r="F30" s="20"/>
      <c r="G30" s="20"/>
      <c r="H30" s="20"/>
    </row>
    <row r="31" spans="1:17" x14ac:dyDescent="0.25">
      <c r="B31" s="20"/>
      <c r="C31" s="20"/>
      <c r="D31" s="20"/>
      <c r="E31" s="20"/>
      <c r="F31" s="20"/>
      <c r="G31" s="20"/>
      <c r="H31" s="20"/>
    </row>
    <row r="32" spans="1:17" x14ac:dyDescent="0.25">
      <c r="B32" s="20"/>
      <c r="C32" s="20"/>
      <c r="D32" s="20"/>
      <c r="E32" s="20"/>
      <c r="F32" s="20"/>
      <c r="G32" s="20"/>
      <c r="H32" s="20"/>
    </row>
    <row r="33" spans="2:8" x14ac:dyDescent="0.25">
      <c r="B33" s="20"/>
      <c r="C33" s="20"/>
      <c r="D33" s="20"/>
      <c r="E33" s="20"/>
      <c r="F33" s="20"/>
      <c r="G33" s="20"/>
      <c r="H33" s="20"/>
    </row>
    <row r="34" spans="2:8" x14ac:dyDescent="0.25">
      <c r="C34" s="20"/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9"/>
  <dimension ref="A1:G25"/>
  <sheetViews>
    <sheetView workbookViewId="0"/>
  </sheetViews>
  <sheetFormatPr defaultRowHeight="15" x14ac:dyDescent="0.25"/>
  <cols>
    <col min="1" max="7" width="13.42578125" style="13" customWidth="1"/>
    <col min="8" max="16384" width="9.140625" style="13"/>
  </cols>
  <sheetData>
    <row r="1" spans="1:7" ht="15.75" thickBot="1" x14ac:dyDescent="0.3"/>
    <row r="2" spans="1:7" ht="15.75" thickBot="1" x14ac:dyDescent="0.3">
      <c r="A2" s="24" t="s">
        <v>9</v>
      </c>
      <c r="B2" s="25"/>
      <c r="C2" s="25"/>
      <c r="D2" s="25"/>
      <c r="E2" s="25"/>
      <c r="F2" s="25"/>
      <c r="G2" s="26"/>
    </row>
    <row r="3" spans="1:7" ht="15.75" thickBot="1" x14ac:dyDescent="0.3">
      <c r="A3" s="4" t="s">
        <v>0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4" t="s">
        <v>2</v>
      </c>
    </row>
    <row r="4" spans="1:7" ht="15.75" thickBot="1" x14ac:dyDescent="0.3">
      <c r="A4" s="4">
        <v>2024</v>
      </c>
      <c r="B4" s="6">
        <v>17835358.54611339</v>
      </c>
      <c r="C4" s="6">
        <v>22022136.567202114</v>
      </c>
      <c r="D4" s="6">
        <v>18129853.548750732</v>
      </c>
      <c r="E4" s="6">
        <v>1464601.9262294425</v>
      </c>
      <c r="F4" s="6">
        <v>101588.04450814761</v>
      </c>
      <c r="G4" s="6">
        <v>59553538.632803813</v>
      </c>
    </row>
    <row r="5" spans="1:7" ht="15.75" thickBot="1" x14ac:dyDescent="0.3">
      <c r="A5" s="4">
        <v>2025</v>
      </c>
      <c r="B5" s="6">
        <v>17942494.080265619</v>
      </c>
      <c r="C5" s="6">
        <v>23278977.631877132</v>
      </c>
      <c r="D5" s="6">
        <v>18467590.536615562</v>
      </c>
      <c r="E5" s="6">
        <v>1459535.0786623198</v>
      </c>
      <c r="F5" s="6">
        <v>98915.925051147395</v>
      </c>
      <c r="G5" s="6">
        <v>61247513.252471782</v>
      </c>
    </row>
    <row r="6" spans="1:7" ht="15.75" thickBot="1" x14ac:dyDescent="0.3">
      <c r="A6" s="4">
        <v>2026</v>
      </c>
      <c r="B6" s="6">
        <v>18069292.141384572</v>
      </c>
      <c r="C6" s="6">
        <v>24757523.373809621</v>
      </c>
      <c r="D6" s="6">
        <v>17208711.864504583</v>
      </c>
      <c r="E6" s="6">
        <v>1457137.4384223162</v>
      </c>
      <c r="F6" s="6">
        <v>97095.065367203395</v>
      </c>
      <c r="G6" s="6">
        <v>61589759.883488297</v>
      </c>
    </row>
    <row r="7" spans="1:7" ht="15.75" thickBot="1" x14ac:dyDescent="0.3">
      <c r="A7" s="4">
        <v>2027</v>
      </c>
      <c r="B7" s="6">
        <v>18206268.542528741</v>
      </c>
      <c r="C7" s="6">
        <v>27097918.844934445</v>
      </c>
      <c r="D7" s="6">
        <v>17256310.637182619</v>
      </c>
      <c r="E7" s="6">
        <v>1455278.4066091692</v>
      </c>
      <c r="F7" s="6">
        <v>95609.525455816198</v>
      </c>
      <c r="G7" s="6">
        <v>64111385.956710801</v>
      </c>
    </row>
    <row r="8" spans="1:7" ht="15.75" thickBot="1" x14ac:dyDescent="0.3">
      <c r="A8" s="4">
        <v>2028</v>
      </c>
      <c r="B8" s="6">
        <v>18404095.135180842</v>
      </c>
      <c r="C8" s="6">
        <v>31140918.798285048</v>
      </c>
      <c r="D8" s="6">
        <v>17280458.687674355</v>
      </c>
      <c r="E8" s="6">
        <v>1454742.9234170122</v>
      </c>
      <c r="F8" s="6">
        <v>94531.571805482905</v>
      </c>
      <c r="G8" s="6">
        <v>68374747.116362736</v>
      </c>
    </row>
    <row r="9" spans="1:7" ht="15.75" thickBot="1" x14ac:dyDescent="0.3">
      <c r="A9" s="4">
        <v>2029</v>
      </c>
      <c r="B9" s="6">
        <v>18477356.60757409</v>
      </c>
      <c r="C9" s="6">
        <v>32446403.01331763</v>
      </c>
      <c r="D9" s="6">
        <v>17226099.656112202</v>
      </c>
      <c r="E9" s="6">
        <v>1454103.0635323166</v>
      </c>
      <c r="F9" s="6">
        <v>92916.021320903994</v>
      </c>
      <c r="G9" s="6">
        <v>69696878.361857146</v>
      </c>
    </row>
    <row r="10" spans="1:7" ht="15.75" thickBot="1" x14ac:dyDescent="0.3">
      <c r="A10" s="4">
        <v>2030</v>
      </c>
      <c r="B10" s="6">
        <v>18606777.291809618</v>
      </c>
      <c r="C10" s="6">
        <v>33539212.404696278</v>
      </c>
      <c r="D10" s="6">
        <v>17210097.073454428</v>
      </c>
      <c r="E10" s="6">
        <v>1453569.8153733118</v>
      </c>
      <c r="F10" s="6">
        <v>91551.510010422906</v>
      </c>
      <c r="G10" s="6">
        <v>70901208.095344037</v>
      </c>
    </row>
    <row r="11" spans="1:7" ht="15.75" thickBot="1" x14ac:dyDescent="0.3">
      <c r="A11" s="4">
        <v>2031</v>
      </c>
      <c r="B11" s="6">
        <v>18675808.527774502</v>
      </c>
      <c r="C11" s="6">
        <v>34617477.75936012</v>
      </c>
      <c r="D11" s="6">
        <v>17240039.824107125</v>
      </c>
      <c r="E11" s="6">
        <v>1452530.0875641634</v>
      </c>
      <c r="F11" s="6">
        <v>90221.363109002501</v>
      </c>
      <c r="G11" s="6">
        <v>72076077.561914906</v>
      </c>
    </row>
    <row r="12" spans="1:7" ht="15.75" thickBot="1" x14ac:dyDescent="0.3">
      <c r="A12" s="4">
        <v>2032</v>
      </c>
      <c r="B12" s="6">
        <v>18820590.816082865</v>
      </c>
      <c r="C12" s="6">
        <v>34586723.916793711</v>
      </c>
      <c r="D12" s="6">
        <v>17254846.414910682</v>
      </c>
      <c r="E12" s="6">
        <v>1450538.2066202401</v>
      </c>
      <c r="F12" s="6">
        <v>89284.672826516195</v>
      </c>
      <c r="G12" s="6">
        <v>72201984.027234018</v>
      </c>
    </row>
    <row r="13" spans="1:7" ht="15.75" thickBot="1" x14ac:dyDescent="0.3">
      <c r="A13" s="4">
        <v>2033</v>
      </c>
      <c r="B13" s="6">
        <v>18835114.696948331</v>
      </c>
      <c r="C13" s="6">
        <v>34621087.060675681</v>
      </c>
      <c r="D13" s="6">
        <v>17256601.055364497</v>
      </c>
      <c r="E13" s="6">
        <v>1447586.6468757042</v>
      </c>
      <c r="F13" s="6">
        <v>88046.456709261096</v>
      </c>
      <c r="G13" s="6">
        <v>72248435.916573495</v>
      </c>
    </row>
    <row r="14" spans="1:7" ht="15.75" thickBot="1" x14ac:dyDescent="0.3">
      <c r="A14" s="4">
        <v>2034</v>
      </c>
      <c r="B14" s="6">
        <v>18996580.373943172</v>
      </c>
      <c r="C14" s="6">
        <v>34605851.756163128</v>
      </c>
      <c r="D14" s="6">
        <v>17235396.492272329</v>
      </c>
      <c r="E14" s="6">
        <v>1445980.5750094398</v>
      </c>
      <c r="F14" s="6">
        <v>87309.160792958399</v>
      </c>
      <c r="G14" s="6">
        <v>72371118.35818103</v>
      </c>
    </row>
    <row r="15" spans="1:7" ht="15.75" thickBot="1" x14ac:dyDescent="0.3">
      <c r="A15" s="4">
        <v>2035</v>
      </c>
      <c r="B15" s="6">
        <v>19150780.065795746</v>
      </c>
      <c r="C15" s="6">
        <v>34635808.452291787</v>
      </c>
      <c r="D15" s="6">
        <v>17258048.082222387</v>
      </c>
      <c r="E15" s="6">
        <v>1446070.8412545207</v>
      </c>
      <c r="F15" s="6">
        <v>86790.344770665295</v>
      </c>
      <c r="G15" s="6">
        <v>72577497.786335111</v>
      </c>
    </row>
    <row r="16" spans="1:7" ht="15.75" thickBot="1" x14ac:dyDescent="0.3">
      <c r="A16" s="4">
        <v>2036</v>
      </c>
      <c r="B16" s="6">
        <v>19538961.255827487</v>
      </c>
      <c r="C16" s="6">
        <v>34643085.704502992</v>
      </c>
      <c r="D16" s="6">
        <v>17290488.090251114</v>
      </c>
      <c r="E16" s="6">
        <v>1445335.7970788837</v>
      </c>
      <c r="F16" s="6">
        <v>86693.518636632507</v>
      </c>
      <c r="G16" s="6">
        <v>73004564.366297096</v>
      </c>
    </row>
    <row r="17" spans="1:7" ht="15.75" thickBot="1" x14ac:dyDescent="0.3">
      <c r="A17" s="4">
        <v>2037</v>
      </c>
      <c r="B17" s="6">
        <v>19799830.421228237</v>
      </c>
      <c r="C17" s="6">
        <v>34611440.901629865</v>
      </c>
      <c r="D17" s="6">
        <v>17243052.571597707</v>
      </c>
      <c r="E17" s="6">
        <v>1441270.0695551103</v>
      </c>
      <c r="F17" s="6">
        <v>86217.1978892115</v>
      </c>
      <c r="G17" s="6">
        <v>73181811.161900103</v>
      </c>
    </row>
    <row r="18" spans="1:7" ht="15.75" thickBot="1" x14ac:dyDescent="0.3">
      <c r="A18" s="4">
        <v>2038</v>
      </c>
      <c r="B18" s="6">
        <v>20105117.918752477</v>
      </c>
      <c r="C18" s="6">
        <v>34651179.527896747</v>
      </c>
      <c r="D18" s="6">
        <v>17352249.664367564</v>
      </c>
      <c r="E18" s="6">
        <v>1440699.0261449418</v>
      </c>
      <c r="F18" s="6">
        <v>86074.018580418298</v>
      </c>
      <c r="G18" s="6">
        <v>73635320.155742139</v>
      </c>
    </row>
    <row r="19" spans="1:7" ht="15.75" thickBot="1" x14ac:dyDescent="0.3">
      <c r="A19" s="4">
        <v>2039</v>
      </c>
      <c r="B19" s="6">
        <v>20614193.004386432</v>
      </c>
      <c r="C19" s="6">
        <v>34653725.07403098</v>
      </c>
      <c r="D19" s="6">
        <v>17378585.146157205</v>
      </c>
      <c r="E19" s="6">
        <v>1441351.2369717318</v>
      </c>
      <c r="F19" s="6">
        <v>85984.232404670198</v>
      </c>
      <c r="G19" s="6">
        <v>74173838.693951011</v>
      </c>
    </row>
    <row r="20" spans="1:7" ht="15.75" thickBot="1" x14ac:dyDescent="0.3">
      <c r="A20" s="4">
        <v>2040</v>
      </c>
      <c r="B20" s="6">
        <v>21076583.508648135</v>
      </c>
      <c r="C20" s="6">
        <v>34765208.551277652</v>
      </c>
      <c r="D20" s="6">
        <v>17459910.558381852</v>
      </c>
      <c r="E20" s="6">
        <v>1440498.1054976599</v>
      </c>
      <c r="F20" s="6">
        <v>86177.523297801104</v>
      </c>
      <c r="G20" s="6">
        <v>74828378.247103095</v>
      </c>
    </row>
    <row r="21" spans="1:7" ht="15.75" thickBot="1" x14ac:dyDescent="0.3">
      <c r="A21" s="4">
        <v>2041</v>
      </c>
      <c r="B21" s="6">
        <v>21548567.281322718</v>
      </c>
      <c r="C21" s="6">
        <v>34680463.245307818</v>
      </c>
      <c r="D21" s="6">
        <v>17469254.789892703</v>
      </c>
      <c r="E21" s="6">
        <v>1437204.9871014128</v>
      </c>
      <c r="F21" s="6">
        <v>85893.634713290798</v>
      </c>
      <c r="G21" s="6">
        <v>75221383.938337952</v>
      </c>
    </row>
    <row r="22" spans="1:7" ht="15.75" thickBot="1" x14ac:dyDescent="0.3">
      <c r="A22" s="4">
        <v>2042</v>
      </c>
      <c r="B22" s="6">
        <v>22232470.8883566</v>
      </c>
      <c r="C22" s="6">
        <v>34699960.134840064</v>
      </c>
      <c r="D22" s="6">
        <v>17363943.797698785</v>
      </c>
      <c r="E22" s="6">
        <v>1435196.6240516077</v>
      </c>
      <c r="F22" s="6">
        <v>85872.132798996798</v>
      </c>
      <c r="G22" s="6">
        <v>75817443.577746063</v>
      </c>
    </row>
    <row r="23" spans="1:7" ht="15.75" thickBot="1" x14ac:dyDescent="0.3">
      <c r="A23" s="24" t="s">
        <v>1</v>
      </c>
      <c r="B23" s="25"/>
      <c r="C23" s="25"/>
      <c r="D23" s="25"/>
      <c r="E23" s="25"/>
      <c r="F23" s="25"/>
      <c r="G23" s="26"/>
    </row>
    <row r="24" spans="1:7" ht="15.75" thickBot="1" x14ac:dyDescent="0.3">
      <c r="A24" s="4" t="str">
        <f>A4&amp;"-"&amp;RIGHT(A13,2)</f>
        <v>2024-33</v>
      </c>
      <c r="B24" s="8">
        <f>(B13/B4)^(1/(COUNT(B4:B13)-1))-1</f>
        <v>6.0783999051661208E-3</v>
      </c>
      <c r="C24" s="8">
        <f t="shared" ref="C24:G24" si="0">(C13/C4)^(1/(COUNT(C4:C13)-1))-1</f>
        <v>5.1553201232078516E-2</v>
      </c>
      <c r="D24" s="8">
        <f t="shared" si="0"/>
        <v>-5.4700076981363255E-3</v>
      </c>
      <c r="E24" s="8">
        <f t="shared" si="0"/>
        <v>-1.297567928641552E-3</v>
      </c>
      <c r="F24" s="8">
        <f t="shared" si="0"/>
        <v>-1.5770026145351834E-2</v>
      </c>
      <c r="G24" s="8">
        <f t="shared" si="0"/>
        <v>2.1702702069343882E-2</v>
      </c>
    </row>
    <row r="25" spans="1:7" ht="15.75" thickBot="1" x14ac:dyDescent="0.3">
      <c r="A25" s="4" t="str">
        <f>A4&amp;"-"&amp;RIGHT(A22,2)</f>
        <v>2024-42</v>
      </c>
      <c r="B25" s="8">
        <f>(B22/B4)^(1/(COUNT(B4:B22)-1))-1</f>
        <v>1.231808082627861E-2</v>
      </c>
      <c r="C25" s="8">
        <f t="shared" ref="C25:G25" si="1">(C22/C4)^(1/(COUNT(C4:C22)-1))-1</f>
        <v>2.5582328705998414E-2</v>
      </c>
      <c r="D25" s="8">
        <f t="shared" si="1"/>
        <v>-2.3951318709248826E-3</v>
      </c>
      <c r="E25" s="8">
        <f t="shared" si="1"/>
        <v>-1.1261222681770988E-3</v>
      </c>
      <c r="F25" s="8">
        <f t="shared" si="1"/>
        <v>-9.2935727628399301E-3</v>
      </c>
      <c r="G25" s="8">
        <f t="shared" si="1"/>
        <v>1.350440936687014E-2</v>
      </c>
    </row>
  </sheetData>
  <mergeCells count="2">
    <mergeCell ref="A2:G2"/>
    <mergeCell ref="A23:G23"/>
  </mergeCells>
  <pageMargins left="0.7" right="0.7" top="0.75" bottom="0.75" header="0.3" footer="0.3"/>
  <pageSetup orientation="portrait" r:id="rId1"/>
  <ignoredErrors>
    <ignoredError sqref="B24:G2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2CED5C0-F84D-45B2-B54D-17769661BC0D}"/>
</file>

<file path=customXml/itemProps2.xml><?xml version="1.0" encoding="utf-8"?>
<ds:datastoreItem xmlns:ds="http://schemas.openxmlformats.org/officeDocument/2006/customXml" ds:itemID="{AD732E05-5DD1-4FB2-A8AE-31B1F75D97EA}"/>
</file>

<file path=customXml/itemProps3.xml><?xml version="1.0" encoding="utf-8"?>
<ds:datastoreItem xmlns:ds="http://schemas.openxmlformats.org/officeDocument/2006/customXml" ds:itemID="{4E14A499-41FC-464D-84D4-8BE96B1932D0}"/>
</file>

<file path=customXml/itemProps4.xml><?xml version="1.0" encoding="utf-8"?>
<ds:datastoreItem xmlns:ds="http://schemas.openxmlformats.org/officeDocument/2006/customXml" ds:itemID="{35304C9A-FFB7-4695-9F6A-C837072543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Figure 1.9</vt:lpstr>
      <vt:lpstr>Figure 1.10</vt:lpstr>
      <vt:lpstr>Figure 4.1</vt:lpstr>
      <vt:lpstr>Figure 4.2</vt:lpstr>
      <vt:lpstr>Table A.1</vt:lpstr>
      <vt:lpstr>Table A.2</vt:lpstr>
      <vt:lpstr>Table A.3</vt:lpstr>
      <vt:lpstr>Table A.4</vt:lpstr>
      <vt:lpstr>Table A.5</vt:lpstr>
      <vt:lpstr>Table A.6</vt:lpstr>
      <vt:lpstr>Table A.7</vt:lpstr>
      <vt:lpstr>Table A.8</vt:lpstr>
      <vt:lpstr>Table A.9</vt:lpstr>
      <vt:lpstr>Table A.10</vt:lpstr>
      <vt:lpstr>Table A.11</vt:lpstr>
      <vt:lpstr>'Figure 1.10'!_Ref511306348</vt:lpstr>
      <vt:lpstr>'Figure 4.2'!_Ref511306348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2019-10-14T15:39:16Z</dcterms:created>
  <dcterms:modified xsi:type="dcterms:W3CDTF">2024-04-04T18:44:20Z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