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17715" windowHeight="9480"/>
  </bookViews>
  <sheets>
    <sheet name="MC-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c">'[1]10200'!$IU$8196</definedName>
    <definedName name="\E">'[2]#REF'!$AD$4</definedName>
    <definedName name="\R">'[2]#REF'!$AD$8</definedName>
    <definedName name="\y">'[1]10200'!$IU$8196</definedName>
    <definedName name="\z">#REF!</definedName>
    <definedName name="_123Graph_g" hidden="1">'[2]#REF'!$F$9:$F$83</definedName>
    <definedName name="_13054">'[3]10800-10899'!#REF!</definedName>
    <definedName name="_132" hidden="1">[1]XXXXXX!$B$10:$B$10</definedName>
    <definedName name="_132Graph_h" hidden="1">#REF!</definedName>
    <definedName name="_BUN1">'[4]2008 West Group IS'!$AJ$5</definedName>
    <definedName name="_BUN3">'[4]2008 Group Office IS'!$AJ$5</definedName>
    <definedName name="_Fill" hidden="1">#REF!</definedName>
    <definedName name="_Key1" hidden="1">#REF!</definedName>
    <definedName name="_Key2" hidden="1">'[2]#REF'!$D$12</definedName>
    <definedName name="_key5" hidden="1">[1]XXXXXX!$H$10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[4]WTB!$DC$8</definedName>
    <definedName name="_PER2">'[4]2008 West Group IS'!$AH$8</definedName>
    <definedName name="_PER3">'[4]2008 West Group IS'!$AI$5</definedName>
    <definedName name="_PER4">'[4]2008 Group Office IS'!$AH$8</definedName>
    <definedName name="_PER5">'[4]2008 Group Office IS'!$AI$5</definedName>
    <definedName name="_Regression_Int">0</definedName>
    <definedName name="_SFD1">'[4]2008 West Group IS'!$AK$5</definedName>
    <definedName name="_SFD3">'[4]2008 Group Office IS'!$AK$5</definedName>
    <definedName name="_SFV1">'[4]2008 West Group IS'!$AK$4</definedName>
    <definedName name="_SFV4">'[4]2008 Group Office IS'!$AK$4</definedName>
    <definedName name="_Sort" hidden="1">#REF!</definedName>
    <definedName name="_Sort1" hidden="1">'[2]#REF'!$A$10:$Z$281</definedName>
    <definedName name="_sort3" hidden="1">[1]XXXXXX!$G$10:$J$11</definedName>
    <definedName name="a">#REF!</definedName>
    <definedName name="aaaaaaa">rank</definedName>
    <definedName name="AD">'[1]ACC DEP 12XXX'!$A$4:$L$22</definedName>
    <definedName name="adfd">rank</definedName>
    <definedName name="ADK">'[1]10250_Recy Chkg'!$D$27</definedName>
    <definedName name="AOK">#REF!</definedName>
    <definedName name="APA">'[5]Income Statement (WMofWA)'!#REF!</definedName>
    <definedName name="APN">'[5]Income Statement (WMofWA)'!#REF!</definedName>
    <definedName name="ASD">'[5]Income Statement (WMofWA)'!#REF!</definedName>
    <definedName name="AST">'[5]Income Statement (WMofWA)'!#REF!</definedName>
    <definedName name="BEGCELL">#REF!</definedName>
    <definedName name="begin">#REF!</definedName>
    <definedName name="BREMAIR_COST_of_SERVICE_STUDY">#REF!</definedName>
    <definedName name="BUN">[4]WTB!$DD$5</definedName>
    <definedName name="BUV">'[5]Income Statement (WMofWA)'!#REF!</definedName>
    <definedName name="Calc">[4]WTB!#REF!</definedName>
    <definedName name="Calc0">[4]WTB!#REF!</definedName>
    <definedName name="Calc1">[4]WTB!#REF!</definedName>
    <definedName name="Calc10">[4]WTB!#REF!</definedName>
    <definedName name="Calc11">[4]WTB!#REF!</definedName>
    <definedName name="Calc12">[4]WTB!#REF!</definedName>
    <definedName name="Calc13">[4]WTB!#REF!</definedName>
    <definedName name="Calc14">[4]WTB!#REF!</definedName>
    <definedName name="Calc15">[4]WTB!#REF!</definedName>
    <definedName name="Calc16">[4]WTB!#REF!</definedName>
    <definedName name="Calc17">[4]WTB!#REF!</definedName>
    <definedName name="Calc18">[4]WTB!#REF!</definedName>
    <definedName name="Calc2">[4]WTB!#REF!</definedName>
    <definedName name="Calc3">[4]WTB!#REF!</definedName>
    <definedName name="Calc4">[4]WTB!#REF!</definedName>
    <definedName name="Calc5">[4]WTB!#REF!</definedName>
    <definedName name="Calc6">[4]WTB!#REF!</definedName>
    <definedName name="Calc7">[4]WTB!#REF!</definedName>
    <definedName name="Calc8">[4]WTB!#REF!</definedName>
    <definedName name="Calc9">[4]WTB!#REF!</definedName>
    <definedName name="clear">#REF!</definedName>
    <definedName name="CUR">'[6]O-9'!#REF!</definedName>
    <definedName name="CURRENCY">'[4]Balance Sheet'!$AD$8</definedName>
    <definedName name="CWR">'[1]SALES TAX RETURN_20140'!$A$1:$E$49</definedName>
    <definedName name="CWRS">#REF!</definedName>
    <definedName name="CYear">'[6]O-9'!#REF!</definedName>
    <definedName name="dasd">rank</definedName>
    <definedName name="_xlnm.Database">#REF!</definedName>
    <definedName name="Database_MI">#REF!</definedName>
    <definedName name="DAY">'[5]Income Statement (WMofWA)'!#REF!</definedName>
    <definedName name="DEBITS">'[1]ASSETS 11XXX'!$A$1:$L$19</definedName>
    <definedName name="deletion">#REF!</definedName>
    <definedName name="Detail">#REF!</definedName>
    <definedName name="End">'[7]IS-Murrey''s'!#REF!</definedName>
    <definedName name="EndTime">'[6]O-9'!#REF!</definedName>
    <definedName name="Financial">[4]WTB!#REF!</definedName>
    <definedName name="FirstColCriteria">[4]WTB!#REF!</definedName>
    <definedName name="FirstHeaderCriteria">[4]WTB!#REF!</definedName>
    <definedName name="flag">[4]WTB!#REF!</definedName>
    <definedName name="Format_Column">#REF!</definedName>
    <definedName name="formata">#REF!</definedName>
    <definedName name="formatb">#REF!</definedName>
    <definedName name="FY">'[5]Income Statement (WMofWA)'!#REF!</definedName>
    <definedName name="Heading1">'[5]Income Statement (WMofWA)'!#REF!</definedName>
    <definedName name="IDN">'[5]Income Statement (WMofWA)'!#REF!</definedName>
    <definedName name="IFN">'[5]Income Statement (WMofWA)'!#REF!</definedName>
    <definedName name="income_statement">'[8]Sch 4 - 12months'!$B$10:$O$86</definedName>
    <definedName name="InsertColRange">[4]WTB!#REF!</definedName>
    <definedName name="LAST_ROW">'[9]Income Statement (Tonnage)'!#REF!</definedName>
    <definedName name="Lurito">#REF!</definedName>
    <definedName name="LYN">'[5]Income Statement (WMofWA)'!#REF!</definedName>
    <definedName name="master_def">'[7]IS-Murrey''s'!#REF!</definedName>
    <definedName name="MATRIX">#REF!</definedName>
    <definedName name="MthValue">'[6]O-9'!#REF!</definedName>
    <definedName name="NewOnlyOrg">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fficerSalary">#REF!</definedName>
    <definedName name="Operations">'[5]Income Statement (WMofWA)'!#REF!</definedName>
    <definedName name="OPR">'[5]Income Statement (WMofWA)'!#REF!</definedName>
    <definedName name="Org11_13">#REF!</definedName>
    <definedName name="Org7_10">#REF!</definedName>
    <definedName name="ORIG2GALWT_">#REF!</definedName>
    <definedName name="ORIG2OH">#REF!</definedName>
    <definedName name="PED">'[5]Income Statement (WMofWA)'!#REF!</definedName>
    <definedName name="PER">[4]WTB!$DC$5</definedName>
    <definedName name="_xlnm.Print_Area">#REF!</definedName>
    <definedName name="Print_Titles_MI">#REF!</definedName>
    <definedName name="Print1">#REF!</definedName>
    <definedName name="Print2">#REF!</definedName>
    <definedName name="Prnit_Range">#REF!</definedName>
    <definedName name="PYear">'[6]O-9'!#REF!</definedName>
    <definedName name="QtrValue">#REF!</definedName>
    <definedName name="Quarter_Budget">#REF!</definedName>
    <definedName name="Quarter_Month">#REF!</definedName>
    <definedName name="RBU">'[5]Income Statement (WMofWA)'!#REF!</definedName>
    <definedName name="RCW_81.04.080">#REF!</definedName>
    <definedName name="RECAP">#REF!</definedName>
    <definedName name="RECAP2">#REF!</definedName>
    <definedName name="_xlnm.Recorder">#REF!</definedName>
    <definedName name="RecyDisposal">#REF!</definedName>
    <definedName name="RelatedSalary">#REF!</definedName>
    <definedName name="RevCust">'[10]Schedule 6'!#REF!</definedName>
    <definedName name="RID">'[5]Income Statement (WMofWA)'!#REF!</definedName>
    <definedName name="ROCE">#REF!,#REF!</definedName>
    <definedName name="ROW_SUPRESS">'[5]Income Statement (WMofWA)'!#REF!</definedName>
    <definedName name="RTT">'[5]Income Statement (WMofWA)'!#REF!</definedName>
    <definedName name="sale">#REF!</definedName>
    <definedName name="SALES_TAX_RETURN">#REF!</definedName>
    <definedName name="SCN">'[5]Income Statement (WMofWA)'!#REF!</definedName>
    <definedName name="SFD">[4]WTB!$DE$5</definedName>
    <definedName name="SFD_BU">'[5]Income Statement (WMofWA)'!#REF!</definedName>
    <definedName name="SFD_DEPTID">'[5]Income Statement (WMofWA)'!#REF!</definedName>
    <definedName name="SFD_OP">'[5]Income Statement (WMofWA)'!#REF!</definedName>
    <definedName name="SFD_PROD">'[5]Income Statement (WMofWA)'!#REF!</definedName>
    <definedName name="SFD_PROJ">'[5]Income Statement (WMofWA)'!#REF!</definedName>
    <definedName name="sfdbusunit">#REF!</definedName>
    <definedName name="SFV">[4]WTB!$DE$4</definedName>
    <definedName name="SFV_BU">'[5]Income Statement (WMofWA)'!#REF!</definedName>
    <definedName name="SFV_CUR">#REF!</definedName>
    <definedName name="SFV_CUR1">'[4]2008 West Group IS'!$AM$9</definedName>
    <definedName name="SFV_CUR5">'[4]2008 Group Office IS'!$AM$9</definedName>
    <definedName name="SFV_DEPTID">'[5]Income Statement (WMofWA)'!#REF!</definedName>
    <definedName name="SFV_OP">'[5]Income Statement (WMofWA)'!#REF!</definedName>
    <definedName name="SFV_PROD">'[5]Income Statement (WMofWA)'!#REF!</definedName>
    <definedName name="SFV_PROJ">'[5]Income Statement (WMofWA)'!#REF!</definedName>
    <definedName name="sort">#REF!</definedName>
    <definedName name="Sort1">#REF!</definedName>
    <definedName name="sortcol">'[7]IS-Murrey''s'!#REF!</definedName>
    <definedName name="start">#REF!</definedName>
    <definedName name="Stop">'[6]O-9'!#REF!</definedName>
    <definedName name="SUMMARY">#REF!</definedName>
    <definedName name="Summary_DistrictName">[11]Summary!$B$7</definedName>
    <definedName name="Summary_DistrictNo">[11]Summary!$B$5</definedName>
    <definedName name="SWDisposal">#REF!</definedName>
    <definedName name="test">'[12]Sch 4 - 12months'!$B$10:$O$86</definedName>
    <definedName name="Title2">'[6]O-9'!#REF!</definedName>
    <definedName name="TOP">'[3]10800-10899'!#REF!</definedName>
    <definedName name="Total_Interest">'[13]Amortization Table'!$F$18</definedName>
    <definedName name="Variables">'[5]Income Statement (WMofWA)'!#REF!</definedName>
    <definedName name="Waste_Management__Inc.">#REF!</definedName>
    <definedName name="WM">#REF!</definedName>
    <definedName name="x">rank</definedName>
    <definedName name="xx">rank</definedName>
    <definedName name="xxx">rank</definedName>
    <definedName name="YEAR4">#REF!</definedName>
    <definedName name="yrCur">'[14]Report Template'!$B$2002</definedName>
    <definedName name="yrNext">'[14]Report Template'!$B$2003</definedName>
    <definedName name="YWMedWasteDisp">#REF!</definedName>
    <definedName name="Zero_Format">#REF!</definedName>
  </definedNames>
  <calcPr calcId="145621"/>
</workbook>
</file>

<file path=xl/calcChain.xml><?xml version="1.0" encoding="utf-8"?>
<calcChain xmlns="http://schemas.openxmlformats.org/spreadsheetml/2006/main">
  <c r="C43" i="1" l="1"/>
  <c r="D37" i="1"/>
  <c r="C37" i="1"/>
  <c r="F37" i="1" s="1"/>
  <c r="E29" i="1"/>
  <c r="D29" i="1"/>
  <c r="C29" i="1"/>
  <c r="F29" i="1" s="1"/>
  <c r="F26" i="1"/>
  <c r="E26" i="1"/>
  <c r="D26" i="1"/>
  <c r="C26" i="1"/>
  <c r="E23" i="1"/>
  <c r="E24" i="1" s="1"/>
  <c r="E15" i="1"/>
  <c r="D15" i="1"/>
  <c r="F15" i="1" s="1"/>
  <c r="C15" i="1"/>
  <c r="E12" i="1"/>
  <c r="D12" i="1"/>
  <c r="D40" i="1" s="1"/>
  <c r="C12" i="1"/>
  <c r="F12" i="1" s="1"/>
  <c r="F9" i="1"/>
  <c r="E10" i="1" s="1"/>
  <c r="E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E30" i="1" l="1"/>
  <c r="F13" i="1"/>
  <c r="C27" i="1"/>
  <c r="D13" i="1"/>
  <c r="E27" i="1"/>
  <c r="E13" i="1"/>
  <c r="F27" i="1"/>
  <c r="F38" i="1"/>
  <c r="E38" i="1"/>
  <c r="E32" i="1"/>
  <c r="E33" i="1" s="1"/>
  <c r="E18" i="1"/>
  <c r="E19" i="1" s="1"/>
  <c r="F30" i="1"/>
  <c r="D38" i="1"/>
  <c r="F16" i="1"/>
  <c r="D30" i="1"/>
  <c r="E16" i="1"/>
  <c r="C16" i="1"/>
  <c r="D27" i="1"/>
  <c r="F43" i="1"/>
  <c r="D24" i="1"/>
  <c r="C38" i="1"/>
  <c r="F10" i="1"/>
  <c r="F18" i="1" s="1"/>
  <c r="F19" i="1" s="1"/>
  <c r="C13" i="1"/>
  <c r="D16" i="1"/>
  <c r="F23" i="1"/>
  <c r="F24" i="1" s="1"/>
  <c r="F32" i="1" s="1"/>
  <c r="F33" i="1" s="1"/>
  <c r="C30" i="1"/>
  <c r="D43" i="1"/>
  <c r="C10" i="1"/>
  <c r="C18" i="1" s="1"/>
  <c r="C19" i="1" s="1"/>
  <c r="C40" i="1"/>
  <c r="D10" i="1"/>
  <c r="D18" i="1" s="1"/>
  <c r="D19" i="1" s="1"/>
  <c r="C24" i="1"/>
  <c r="F44" i="1" l="1"/>
  <c r="E44" i="1"/>
  <c r="F40" i="1"/>
  <c r="C44" i="1"/>
  <c r="C32" i="1"/>
  <c r="C33" i="1" s="1"/>
  <c r="D44" i="1"/>
  <c r="D32" i="1"/>
  <c r="D33" i="1" s="1"/>
  <c r="F41" i="1" l="1"/>
  <c r="F46" i="1" s="1"/>
  <c r="F47" i="1" s="1"/>
  <c r="E41" i="1"/>
  <c r="E46" i="1" s="1"/>
  <c r="E47" i="1" s="1"/>
  <c r="D41" i="1"/>
  <c r="D46" i="1" s="1"/>
  <c r="D47" i="1" s="1"/>
  <c r="C41" i="1"/>
  <c r="C46" i="1" s="1"/>
  <c r="C47" i="1" s="1"/>
</calcChain>
</file>

<file path=xl/sharedStrings.xml><?xml version="1.0" encoding="utf-8"?>
<sst xmlns="http://schemas.openxmlformats.org/spreadsheetml/2006/main" count="43" uniqueCount="32">
  <si>
    <t>Waste Control, Inc.</t>
  </si>
  <si>
    <t>July 1, 2012 to June 30, 2013</t>
  </si>
  <si>
    <t>TG-140560</t>
  </si>
  <si>
    <t>Line No.</t>
  </si>
  <si>
    <t>Description</t>
  </si>
  <si>
    <t>WCI</t>
  </si>
  <si>
    <t>WCE</t>
  </si>
  <si>
    <t>All Others*</t>
  </si>
  <si>
    <t>Total</t>
  </si>
  <si>
    <t>A</t>
  </si>
  <si>
    <t>B</t>
  </si>
  <si>
    <t>C</t>
  </si>
  <si>
    <t>D</t>
  </si>
  <si>
    <t>E</t>
  </si>
  <si>
    <t>Land Rents (not including Woodland) 3-Factor Allocator</t>
  </si>
  <si>
    <t>Total Number of Employees during the Test Year</t>
  </si>
  <si>
    <t>Percentage of Employees</t>
  </si>
  <si>
    <t>Total Revenue</t>
  </si>
  <si>
    <t>Percentage of Revenue</t>
  </si>
  <si>
    <t>Vehicle, Equipment and Improvements (net)</t>
  </si>
  <si>
    <t>Percentage of Vehicle, Equipment, and Improvements</t>
  </si>
  <si>
    <t>Total Company Percentages</t>
  </si>
  <si>
    <t>Total Company Percent</t>
  </si>
  <si>
    <t>Land Rents (not including Woodland and WCPF) 3-Factor Allocator</t>
  </si>
  <si>
    <t>Woodland Land Rent 3-Factor Allocator</t>
  </si>
  <si>
    <t>WCI and WCE Only - Employees during the Test Year</t>
  </si>
  <si>
    <t>WCI and WCE Only - Revenue</t>
  </si>
  <si>
    <t>WCI and WCE Only -Vehicle, Equipment and Improvements (net)</t>
  </si>
  <si>
    <t>Woodland Percentages</t>
  </si>
  <si>
    <t xml:space="preserve">Woodland Percent </t>
  </si>
  <si>
    <t>* All Others refers to companies Waste Control Recycling, Inc., and West Coast Paper Fibers, Inc.</t>
  </si>
  <si>
    <t>Three-Factor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</si>
</sst>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.00"/>
    <numFmt numFmtId="168" formatCode="#,###_);\(#,###\);&quot;-&quot;"/>
    <numFmt numFmtId="169" formatCode="mmmm\ d\,\ yyyy"/>
    <numFmt numFmtId="170" formatCode="General_)"/>
    <numFmt numFmtId="171" formatCode="_*\ #,###.0,;_(* \(#,###.0,\);_(* &quot;-&quot;??_);_(@_)"/>
    <numFmt numFmtId="172" formatCode="#,##0.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2"/>
      <color indexed="8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theme="1"/>
      <name val="Arial"/>
      <family val="2"/>
    </font>
    <font>
      <sz val="14"/>
      <name val="Times New Roman"/>
      <family val="1"/>
    </font>
    <font>
      <sz val="12"/>
      <name val="SWISS"/>
    </font>
    <font>
      <sz val="12"/>
      <color theme="1"/>
      <name val="Times New Roman"/>
      <family val="2"/>
    </font>
    <font>
      <sz val="12"/>
      <name val="Times New Roman"/>
      <family val="1"/>
    </font>
    <font>
      <i/>
      <sz val="10"/>
      <color indexed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Arial"/>
      <family val="2"/>
    </font>
    <font>
      <sz val="10"/>
      <color indexed="6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sz val="12"/>
      <name val="Arial MT"/>
    </font>
    <font>
      <b/>
      <u/>
      <sz val="11"/>
      <name val="Arial"/>
      <family val="2"/>
    </font>
    <font>
      <sz val="14"/>
      <name val="Arial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1"/>
      </patternFill>
    </fill>
    <fill>
      <patternFill patternType="solid">
        <fgColor indexed="26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29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</borders>
  <cellStyleXfs count="433">
    <xf numFmtId="0" fontId="0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2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41" fontId="9" fillId="0" borderId="0"/>
    <xf numFmtId="41" fontId="9" fillId="0" borderId="0"/>
    <xf numFmtId="41" fontId="9" fillId="0" borderId="0"/>
    <xf numFmtId="41" fontId="9" fillId="0" borderId="0"/>
    <xf numFmtId="0" fontId="10" fillId="20" borderId="0" applyNumberFormat="0" applyBorder="0" applyAlignment="0" applyProtection="0"/>
    <xf numFmtId="3" fontId="9" fillId="0" borderId="0"/>
    <xf numFmtId="3" fontId="9" fillId="0" borderId="0"/>
    <xf numFmtId="3" fontId="9" fillId="0" borderId="0"/>
    <xf numFmtId="3" fontId="9" fillId="0" borderId="0"/>
    <xf numFmtId="167" fontId="11" fillId="0" borderId="0" applyFill="0"/>
    <xf numFmtId="167" fontId="11" fillId="0" borderId="0">
      <alignment horizontal="center"/>
    </xf>
    <xf numFmtId="0" fontId="11" fillId="0" borderId="0" applyFill="0">
      <alignment horizontal="center"/>
    </xf>
    <xf numFmtId="167" fontId="12" fillId="0" borderId="4" applyFill="0"/>
    <xf numFmtId="0" fontId="9" fillId="0" borderId="0" applyFont="0" applyAlignment="0"/>
    <xf numFmtId="0" fontId="13" fillId="0" borderId="0" applyFill="0">
      <alignment vertical="top"/>
    </xf>
    <xf numFmtId="0" fontId="12" fillId="0" borderId="0" applyFill="0">
      <alignment horizontal="left" vertical="top"/>
    </xf>
    <xf numFmtId="167" fontId="14" fillId="0" borderId="5" applyFill="0"/>
    <xf numFmtId="0" fontId="9" fillId="0" borderId="0" applyNumberFormat="0" applyFont="0" applyAlignment="0"/>
    <xf numFmtId="0" fontId="13" fillId="0" borderId="0" applyFill="0">
      <alignment wrapText="1"/>
    </xf>
    <xf numFmtId="0" fontId="12" fillId="0" borderId="0" applyFill="0">
      <alignment horizontal="left" vertical="top" wrapText="1"/>
    </xf>
    <xf numFmtId="167" fontId="15" fillId="0" borderId="0" applyFill="0"/>
    <xf numFmtId="0" fontId="16" fillId="0" borderId="0" applyNumberFormat="0" applyFont="0" applyAlignment="0">
      <alignment horizontal="center"/>
    </xf>
    <xf numFmtId="0" fontId="17" fillId="0" borderId="0" applyFill="0">
      <alignment vertical="top" wrapText="1"/>
    </xf>
    <xf numFmtId="0" fontId="14" fillId="0" borderId="0" applyFill="0">
      <alignment horizontal="left" vertical="top" wrapText="1"/>
    </xf>
    <xf numFmtId="167" fontId="9" fillId="0" borderId="0" applyFill="0"/>
    <xf numFmtId="0" fontId="16" fillId="0" borderId="0" applyNumberFormat="0" applyFont="0" applyAlignment="0">
      <alignment horizontal="center"/>
    </xf>
    <xf numFmtId="0" fontId="18" fillId="0" borderId="0" applyFill="0">
      <alignment vertical="center" wrapText="1"/>
    </xf>
    <xf numFmtId="0" fontId="6" fillId="0" borderId="0">
      <alignment horizontal="left" vertical="center" wrapText="1"/>
    </xf>
    <xf numFmtId="167" fontId="19" fillId="0" borderId="0" applyFill="0"/>
    <xf numFmtId="0" fontId="16" fillId="0" borderId="0" applyNumberFormat="0" applyFont="0" applyAlignment="0">
      <alignment horizontal="center"/>
    </xf>
    <xf numFmtId="0" fontId="20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167" fontId="21" fillId="0" borderId="0" applyFill="0"/>
    <xf numFmtId="0" fontId="16" fillId="0" borderId="0" applyNumberFormat="0" applyFont="0" applyAlignment="0">
      <alignment horizontal="center"/>
    </xf>
    <xf numFmtId="0" fontId="22" fillId="0" borderId="0" applyFill="0">
      <alignment horizontal="center" vertical="center" wrapText="1"/>
    </xf>
    <xf numFmtId="0" fontId="23" fillId="0" borderId="0" applyFill="0">
      <alignment horizontal="center" vertical="center" wrapText="1"/>
    </xf>
    <xf numFmtId="167" fontId="24" fillId="0" borderId="0" applyFill="0"/>
    <xf numFmtId="0" fontId="16" fillId="0" borderId="0" applyNumberFormat="0" applyFont="0" applyAlignment="0">
      <alignment horizontal="center"/>
    </xf>
    <xf numFmtId="0" fontId="25" fillId="0" borderId="0">
      <alignment horizontal="center" wrapText="1"/>
    </xf>
    <xf numFmtId="0" fontId="21" fillId="0" borderId="0" applyFill="0">
      <alignment horizontal="center" wrapText="1"/>
    </xf>
    <xf numFmtId="0" fontId="26" fillId="21" borderId="6" applyNumberFormat="0" applyAlignment="0" applyProtection="0"/>
    <xf numFmtId="0" fontId="26" fillId="2" borderId="6" applyNumberFormat="0" applyAlignment="0" applyProtection="0"/>
    <xf numFmtId="0" fontId="27" fillId="22" borderId="7" applyNumberFormat="0" applyAlignment="0" applyProtection="0"/>
    <xf numFmtId="0" fontId="9" fillId="23" borderId="0">
      <alignment horizontal="center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30" fillId="0" borderId="0"/>
    <xf numFmtId="3" fontId="9" fillId="0" borderId="0" applyFill="0" applyBorder="0" applyAlignment="0" applyProtection="0"/>
    <xf numFmtId="0" fontId="31" fillId="0" borderId="0"/>
    <xf numFmtId="0" fontId="31" fillId="0" borderId="0"/>
    <xf numFmtId="0" fontId="32" fillId="24" borderId="1" applyAlignment="0">
      <alignment horizontal="right"/>
      <protection locked="0"/>
    </xf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9" fillId="0" borderId="0" applyFill="0" applyBorder="0" applyAlignment="0" applyProtection="0"/>
    <xf numFmtId="0" fontId="34" fillId="25" borderId="0">
      <alignment horizontal="right"/>
      <protection locked="0"/>
    </xf>
    <xf numFmtId="169" fontId="9" fillId="0" borderId="0" applyFill="0" applyBorder="0" applyAlignment="0" applyProtection="0"/>
    <xf numFmtId="14" fontId="9" fillId="0" borderId="0"/>
    <xf numFmtId="0" fontId="35" fillId="0" borderId="0" applyNumberFormat="0" applyFill="0" applyBorder="0" applyAlignment="0" applyProtection="0"/>
    <xf numFmtId="2" fontId="34" fillId="25" borderId="0">
      <alignment horizontal="right"/>
      <protection locked="0"/>
    </xf>
    <xf numFmtId="1" fontId="9" fillId="0" borderId="0">
      <alignment horizontal="center"/>
    </xf>
    <xf numFmtId="2" fontId="9" fillId="0" borderId="0" applyFill="0" applyBorder="0" applyAlignment="0" applyProtection="0"/>
    <xf numFmtId="0" fontId="36" fillId="26" borderId="0" applyNumberFormat="0" applyBorder="0" applyAlignment="0" applyProtection="0"/>
    <xf numFmtId="38" fontId="11" fillId="27" borderId="0" applyNumberFormat="0" applyBorder="0" applyAlignment="0" applyProtection="0"/>
    <xf numFmtId="0" fontId="14" fillId="0" borderId="8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10" fontId="11" fillId="28" borderId="14" applyNumberFormat="0" applyBorder="0" applyAlignment="0" applyProtection="0"/>
    <xf numFmtId="0" fontId="46" fillId="9" borderId="6" applyNumberFormat="0" applyAlignment="0" applyProtection="0"/>
    <xf numFmtId="3" fontId="47" fillId="27" borderId="0">
      <protection locked="0"/>
    </xf>
    <xf numFmtId="4" fontId="47" fillId="27" borderId="0">
      <protection locked="0"/>
    </xf>
    <xf numFmtId="0" fontId="48" fillId="0" borderId="15" applyNumberFormat="0" applyFill="0" applyAlignment="0" applyProtection="0"/>
    <xf numFmtId="41" fontId="49" fillId="29" borderId="0" applyFill="0" applyBorder="0" applyAlignment="0" applyProtection="0"/>
    <xf numFmtId="0" fontId="50" fillId="9" borderId="0" applyNumberFormat="0" applyBorder="0" applyAlignment="0" applyProtection="0"/>
    <xf numFmtId="43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7" fontId="6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37" fontId="6" fillId="0" borderId="0"/>
    <xf numFmtId="37" fontId="6" fillId="0" borderId="0"/>
    <xf numFmtId="0" fontId="1" fillId="0" borderId="0"/>
    <xf numFmtId="0" fontId="7" fillId="0" borderId="0"/>
    <xf numFmtId="37" fontId="6" fillId="0" borderId="0"/>
    <xf numFmtId="0" fontId="7" fillId="0" borderId="0"/>
    <xf numFmtId="37" fontId="6" fillId="0" borderId="0"/>
    <xf numFmtId="0" fontId="7" fillId="0" borderId="0"/>
    <xf numFmtId="37" fontId="6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2" fillId="0" borderId="0"/>
    <xf numFmtId="17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1" fillId="0" borderId="0"/>
    <xf numFmtId="0" fontId="30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5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7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" fillId="0" borderId="0"/>
    <xf numFmtId="37" fontId="6" fillId="0" borderId="0"/>
    <xf numFmtId="0" fontId="9" fillId="0" borderId="0"/>
    <xf numFmtId="0" fontId="7" fillId="5" borderId="16" applyNumberFormat="0" applyFont="0" applyAlignment="0" applyProtection="0"/>
    <xf numFmtId="0" fontId="11" fillId="5" borderId="16" applyNumberFormat="0" applyFont="0" applyAlignment="0" applyProtection="0"/>
    <xf numFmtId="165" fontId="57" fillId="0" borderId="0" applyNumberFormat="0"/>
    <xf numFmtId="0" fontId="41" fillId="21" borderId="17" applyNumberFormat="0" applyAlignment="0" applyProtection="0"/>
    <xf numFmtId="10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38" fontId="58" fillId="0" borderId="0" applyNumberFormat="0" applyFont="0" applyFill="0" applyBorder="0">
      <alignment horizontal="left" indent="4"/>
      <protection locked="0"/>
    </xf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0" fillId="0" borderId="18">
      <alignment horizontal="center"/>
    </xf>
    <xf numFmtId="0" fontId="60" fillId="0" borderId="18">
      <alignment horizontal="center"/>
    </xf>
    <xf numFmtId="3" fontId="59" fillId="0" borderId="0" applyFont="0" applyFill="0" applyBorder="0" applyAlignment="0" applyProtection="0"/>
    <xf numFmtId="0" fontId="59" fillId="30" borderId="0" applyNumberFormat="0" applyFont="0" applyBorder="0" applyAlignment="0" applyProtection="0"/>
    <xf numFmtId="171" fontId="61" fillId="31" borderId="19" applyNumberFormat="0" applyFill="0"/>
    <xf numFmtId="0" fontId="62" fillId="31" borderId="0" applyNumberFormat="0" applyFill="0" applyBorder="0" applyAlignment="0" applyProtection="0">
      <alignment horizontal="left" indent="7"/>
    </xf>
    <xf numFmtId="0" fontId="9" fillId="32" borderId="19" applyNumberFormat="0" applyFill="0">
      <alignment horizontal="left" indent="6"/>
    </xf>
    <xf numFmtId="171" fontId="15" fillId="0" borderId="20" applyNumberFormat="0" applyFill="0"/>
    <xf numFmtId="0" fontId="63" fillId="33" borderId="14" applyNumberFormat="0" applyFill="0" applyBorder="0" applyAlignment="0">
      <alignment horizontal="right"/>
    </xf>
    <xf numFmtId="0" fontId="64" fillId="34" borderId="19" applyNumberFormat="0" applyFill="0" applyBorder="0" applyAlignment="0"/>
    <xf numFmtId="0" fontId="15" fillId="0" borderId="19" applyNumberFormat="0" applyFill="0"/>
    <xf numFmtId="171" fontId="15" fillId="0" borderId="19" applyNumberFormat="0" applyFill="0"/>
    <xf numFmtId="0" fontId="9" fillId="35" borderId="0" applyNumberFormat="0" applyFill="0" applyBorder="0" applyAlignment="0"/>
    <xf numFmtId="0" fontId="65" fillId="36" borderId="19" applyNumberFormat="0" applyFill="0" applyBorder="0">
      <alignment horizontal="left" indent="1"/>
    </xf>
    <xf numFmtId="0" fontId="63" fillId="0" borderId="19" applyNumberFormat="0" applyFill="0">
      <alignment horizontal="left" indent="1"/>
    </xf>
    <xf numFmtId="171" fontId="15" fillId="0" borderId="19" applyNumberFormat="0" applyFill="0"/>
    <xf numFmtId="0" fontId="9" fillId="23" borderId="0" applyNumberFormat="0" applyFill="0" applyBorder="0" applyAlignment="0"/>
    <xf numFmtId="0" fontId="64" fillId="23" borderId="19" applyNumberFormat="0" applyFill="0" applyBorder="0">
      <alignment horizontal="left" indent="2"/>
    </xf>
    <xf numFmtId="0" fontId="63" fillId="23" borderId="19" applyNumberFormat="0" applyFill="0">
      <alignment horizontal="left" indent="2"/>
    </xf>
    <xf numFmtId="171" fontId="61" fillId="0" borderId="19" applyNumberFormat="0" applyFill="0"/>
    <xf numFmtId="0" fontId="9" fillId="0" borderId="0" applyNumberFormat="0" applyFill="0" applyBorder="0" applyAlignment="0"/>
    <xf numFmtId="0" fontId="65" fillId="0" borderId="19" applyNumberFormat="0" applyFill="0" applyBorder="0">
      <alignment horizontal="left" indent="3"/>
    </xf>
    <xf numFmtId="0" fontId="9" fillId="0" borderId="19" applyNumberFormat="0" applyFill="0" applyProtection="0">
      <alignment horizontal="left" indent="3"/>
    </xf>
    <xf numFmtId="171" fontId="61" fillId="0" borderId="19" applyNumberFormat="0" applyFill="0"/>
    <xf numFmtId="0" fontId="9" fillId="0" borderId="0" applyNumberFormat="0" applyFill="0" applyBorder="0" applyAlignment="0"/>
    <xf numFmtId="0" fontId="66" fillId="0" borderId="19" applyNumberFormat="0" applyFill="0" applyBorder="0">
      <alignment horizontal="left" indent="4"/>
    </xf>
    <xf numFmtId="172" fontId="9" fillId="0" borderId="19" applyNumberFormat="0" applyFill="0">
      <alignment horizontal="left" indent="4"/>
    </xf>
    <xf numFmtId="171" fontId="61" fillId="0" borderId="19" applyNumberFormat="0" applyFill="0"/>
    <xf numFmtId="0" fontId="9" fillId="0" borderId="0" applyNumberFormat="0" applyBorder="0" applyAlignment="0"/>
    <xf numFmtId="0" fontId="66" fillId="0" borderId="19" applyNumberFormat="0" applyFill="0" applyBorder="0">
      <alignment horizontal="left" indent="5"/>
    </xf>
    <xf numFmtId="0" fontId="9" fillId="0" borderId="19" applyNumberFormat="0" applyFill="0">
      <alignment horizontal="left" indent="5"/>
    </xf>
    <xf numFmtId="171" fontId="61" fillId="0" borderId="19" applyNumberFormat="0" applyFill="0"/>
    <xf numFmtId="0" fontId="9" fillId="0" borderId="0" applyNumberFormat="0" applyFill="0" applyBorder="0" applyAlignment="0"/>
    <xf numFmtId="0" fontId="67" fillId="0" borderId="19" applyNumberFormat="0" applyFill="0" applyBorder="0">
      <alignment horizontal="left" indent="6"/>
    </xf>
    <xf numFmtId="0" fontId="20" fillId="0" borderId="19" applyNumberFormat="0" applyFill="0">
      <alignment horizontal="left" indent="6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 applyNumberFormat="0" applyBorder="0" applyAlignment="0"/>
    <xf numFmtId="0" fontId="30" fillId="0" borderId="0" applyNumberFormat="0" applyBorder="0" applyAlignment="0"/>
    <xf numFmtId="37" fontId="69" fillId="0" borderId="0"/>
    <xf numFmtId="171" fontId="70" fillId="31" borderId="19" applyNumberFormat="0" applyProtection="0">
      <alignment horizontal="right"/>
    </xf>
    <xf numFmtId="0" fontId="71" fillId="0" borderId="0" applyNumberFormat="0" applyFill="0" applyBorder="0" applyAlignment="0" applyProtection="0"/>
    <xf numFmtId="0" fontId="72" fillId="0" borderId="21" applyNumberFormat="0" applyFill="0" applyAlignment="0" applyProtection="0"/>
    <xf numFmtId="0" fontId="72" fillId="0" borderId="22" applyNumberFormat="0" applyFill="0" applyAlignment="0" applyProtection="0"/>
    <xf numFmtId="0" fontId="73" fillId="0" borderId="0" applyNumberFormat="0" applyFill="0" applyBorder="0" applyAlignment="0" applyProtection="0"/>
    <xf numFmtId="164" fontId="6" fillId="31" borderId="0" applyFont="0" applyFill="0" applyBorder="0" applyAlignment="0" applyProtection="0">
      <alignment wrapText="1"/>
    </xf>
    <xf numFmtId="0" fontId="6" fillId="31" borderId="23" applyNumberFormat="0" applyFill="0" applyBorder="0" applyProtection="0">
      <alignment horizontal="right"/>
    </xf>
  </cellStyleXfs>
  <cellXfs count="25">
    <xf numFmtId="0" fontId="0" fillId="0" borderId="0" xfId="0"/>
    <xf numFmtId="0" fontId="1" fillId="0" borderId="0" xfId="3"/>
    <xf numFmtId="0" fontId="4" fillId="0" borderId="1" xfId="3" applyFont="1" applyBorder="1" applyAlignment="1">
      <alignment horizontal="center" wrapText="1"/>
    </xf>
    <xf numFmtId="0" fontId="4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1" fillId="0" borderId="0" xfId="3" applyAlignment="1">
      <alignment horizontal="center"/>
    </xf>
    <xf numFmtId="0" fontId="1" fillId="0" borderId="0" xfId="3" applyFont="1" applyAlignment="1">
      <alignment wrapText="1"/>
    </xf>
    <xf numFmtId="164" fontId="0" fillId="0" borderId="0" xfId="4" applyNumberFormat="1" applyFont="1"/>
    <xf numFmtId="165" fontId="0" fillId="0" borderId="3" xfId="5" applyNumberFormat="1" applyFont="1" applyBorder="1"/>
    <xf numFmtId="165" fontId="0" fillId="0" borderId="0" xfId="5" applyNumberFormat="1" applyFont="1"/>
    <xf numFmtId="0" fontId="1" fillId="0" borderId="0" xfId="3" applyFont="1"/>
    <xf numFmtId="166" fontId="0" fillId="0" borderId="0" xfId="6" applyNumberFormat="1" applyFont="1"/>
    <xf numFmtId="43" fontId="1" fillId="0" borderId="0" xfId="1" applyFont="1"/>
    <xf numFmtId="165" fontId="1" fillId="0" borderId="0" xfId="3" applyNumberFormat="1"/>
    <xf numFmtId="0" fontId="2" fillId="0" borderId="3" xfId="3" applyFont="1" applyBorder="1"/>
    <xf numFmtId="165" fontId="2" fillId="0" borderId="3" xfId="5" applyNumberFormat="1" applyFont="1" applyBorder="1"/>
    <xf numFmtId="43" fontId="1" fillId="0" borderId="0" xfId="1" applyFont="1" applyAlignment="1">
      <alignment horizontal="center"/>
    </xf>
    <xf numFmtId="9" fontId="1" fillId="0" borderId="0" xfId="2" applyAlignment="1">
      <alignment horizontal="center"/>
    </xf>
    <xf numFmtId="164" fontId="1" fillId="0" borderId="0" xfId="1" applyNumberFormat="1" applyFont="1" applyAlignment="1">
      <alignment horizontal="center"/>
    </xf>
    <xf numFmtId="43" fontId="1" fillId="0" borderId="0" xfId="1" applyNumberFormat="1" applyFont="1"/>
    <xf numFmtId="2" fontId="1" fillId="0" borderId="0" xfId="3" applyNumberFormat="1"/>
    <xf numFmtId="43" fontId="1" fillId="0" borderId="0" xfId="3" applyNumberFormat="1"/>
    <xf numFmtId="0" fontId="5" fillId="0" borderId="2" xfId="3" applyFont="1" applyBorder="1" applyAlignment="1">
      <alignment horizontal="left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center"/>
    </xf>
  </cellXfs>
  <cellStyles count="433">
    <cellStyle name="20% - Accent1 2" xfId="7"/>
    <cellStyle name="20% - Accent1 3" xfId="8"/>
    <cellStyle name="20% - Accent2 2" xfId="9"/>
    <cellStyle name="20% - Accent3 2" xfId="10"/>
    <cellStyle name="20% - Accent4 2" xfId="11"/>
    <cellStyle name="20% - Accent4 3" xfId="12"/>
    <cellStyle name="20% - Accent5 2" xfId="13"/>
    <cellStyle name="20% - Accent6 2" xfId="14"/>
    <cellStyle name="40% - Accent1 2" xfId="15"/>
    <cellStyle name="40% - Accent1 3" xfId="16"/>
    <cellStyle name="40% - Accent2 2" xfId="17"/>
    <cellStyle name="40% - Accent3 2" xfId="18"/>
    <cellStyle name="40% - Accent4 2" xfId="19"/>
    <cellStyle name="40% - Accent4 3" xfId="20"/>
    <cellStyle name="40% - Accent5 2" xfId="21"/>
    <cellStyle name="40% - Accent6 2" xfId="22"/>
    <cellStyle name="40% - Accent6 3" xfId="23"/>
    <cellStyle name="60% - Accent1 2" xfId="24"/>
    <cellStyle name="60% - Accent1 3" xfId="25"/>
    <cellStyle name="60% - Accent2 2" xfId="26"/>
    <cellStyle name="60% - Accent3 2" xfId="27"/>
    <cellStyle name="60% - Accent3 3" xfId="28"/>
    <cellStyle name="60% - Accent4 2" xfId="29"/>
    <cellStyle name="60% - Accent4 3" xfId="30"/>
    <cellStyle name="60% - Accent5 2" xfId="31"/>
    <cellStyle name="60% - Accent6 2" xfId="32"/>
    <cellStyle name="Accent1 2" xfId="33"/>
    <cellStyle name="Accent1 3" xfId="34"/>
    <cellStyle name="Accent2 2" xfId="35"/>
    <cellStyle name="Accent3 2" xfId="36"/>
    <cellStyle name="Accent4 2" xfId="37"/>
    <cellStyle name="Accent5 2" xfId="38"/>
    <cellStyle name="Accent6 2" xfId="39"/>
    <cellStyle name="Accounting" xfId="40"/>
    <cellStyle name="Accounting 2" xfId="41"/>
    <cellStyle name="Accounting 3" xfId="42"/>
    <cellStyle name="Accounting_2011-11" xfId="43"/>
    <cellStyle name="Bad 2" xfId="44"/>
    <cellStyle name="Budget" xfId="45"/>
    <cellStyle name="Budget 2" xfId="46"/>
    <cellStyle name="Budget 3" xfId="47"/>
    <cellStyle name="Budget_2011-11" xfId="48"/>
    <cellStyle name="C00A" xfId="49"/>
    <cellStyle name="C00B" xfId="50"/>
    <cellStyle name="C00L" xfId="51"/>
    <cellStyle name="C01A" xfId="52"/>
    <cellStyle name="C01B" xfId="53"/>
    <cellStyle name="C01H" xfId="54"/>
    <cellStyle name="C01L" xfId="55"/>
    <cellStyle name="C02A" xfId="56"/>
    <cellStyle name="C02B" xfId="57"/>
    <cellStyle name="C02H" xfId="58"/>
    <cellStyle name="C02L" xfId="59"/>
    <cellStyle name="C03A" xfId="60"/>
    <cellStyle name="C03B" xfId="61"/>
    <cellStyle name="C03H" xfId="62"/>
    <cellStyle name="C03L" xfId="63"/>
    <cellStyle name="C04A" xfId="64"/>
    <cellStyle name="C04B" xfId="65"/>
    <cellStyle name="C04H" xfId="66"/>
    <cellStyle name="C04L" xfId="67"/>
    <cellStyle name="C05A" xfId="68"/>
    <cellStyle name="C05B" xfId="69"/>
    <cellStyle name="C05H" xfId="70"/>
    <cellStyle name="C05L" xfId="71"/>
    <cellStyle name="C06A" xfId="72"/>
    <cellStyle name="C06B" xfId="73"/>
    <cellStyle name="C06H" xfId="74"/>
    <cellStyle name="C06L" xfId="75"/>
    <cellStyle name="C07A" xfId="76"/>
    <cellStyle name="C07B" xfId="77"/>
    <cellStyle name="C07H" xfId="78"/>
    <cellStyle name="C07L" xfId="79"/>
    <cellStyle name="Calculation 2" xfId="80"/>
    <cellStyle name="Calculation 3" xfId="81"/>
    <cellStyle name="Check Cell 2" xfId="82"/>
    <cellStyle name="combo" xfId="83"/>
    <cellStyle name="Comma" xfId="1" builtinId="3"/>
    <cellStyle name="Comma [0] 2" xfId="84"/>
    <cellStyle name="Comma 10" xfId="85"/>
    <cellStyle name="Comma 11" xfId="86"/>
    <cellStyle name="Comma 12" xfId="87"/>
    <cellStyle name="Comma 13" xfId="88"/>
    <cellStyle name="Comma 14" xfId="89"/>
    <cellStyle name="Comma 15" xfId="90"/>
    <cellStyle name="Comma 16" xfId="91"/>
    <cellStyle name="Comma 17" xfId="92"/>
    <cellStyle name="Comma 18" xfId="93"/>
    <cellStyle name="Comma 19" xfId="94"/>
    <cellStyle name="Comma 2" xfId="95"/>
    <cellStyle name="Comma 2 2" xfId="96"/>
    <cellStyle name="Comma 2 2 2" xfId="97"/>
    <cellStyle name="Comma 2 2 2 2" xfId="98"/>
    <cellStyle name="Comma 2 2 3" xfId="99"/>
    <cellStyle name="Comma 2 3" xfId="100"/>
    <cellStyle name="Comma 2 3 2" xfId="101"/>
    <cellStyle name="Comma 2 4" xfId="102"/>
    <cellStyle name="Comma 2 4 2" xfId="103"/>
    <cellStyle name="Comma 20" xfId="104"/>
    <cellStyle name="Comma 21" xfId="105"/>
    <cellStyle name="Comma 22" xfId="106"/>
    <cellStyle name="Comma 23" xfId="107"/>
    <cellStyle name="Comma 24" xfId="108"/>
    <cellStyle name="Comma 25" xfId="4"/>
    <cellStyle name="Comma 3" xfId="109"/>
    <cellStyle name="Comma 3 2" xfId="110"/>
    <cellStyle name="Comma 3 2 2" xfId="111"/>
    <cellStyle name="Comma 3 3" xfId="112"/>
    <cellStyle name="Comma 3 4" xfId="113"/>
    <cellStyle name="Comma 4" xfId="114"/>
    <cellStyle name="Comma 4 2" xfId="115"/>
    <cellStyle name="Comma 4 3" xfId="116"/>
    <cellStyle name="Comma 4 4" xfId="117"/>
    <cellStyle name="Comma 4 5" xfId="118"/>
    <cellStyle name="Comma 4 6" xfId="119"/>
    <cellStyle name="Comma 5" xfId="120"/>
    <cellStyle name="Comma 5 2" xfId="121"/>
    <cellStyle name="Comma 6" xfId="122"/>
    <cellStyle name="Comma 6 2" xfId="123"/>
    <cellStyle name="Comma 6 3" xfId="124"/>
    <cellStyle name="Comma 7" xfId="125"/>
    <cellStyle name="Comma 7 2" xfId="126"/>
    <cellStyle name="Comma 7 3" xfId="127"/>
    <cellStyle name="Comma 8" xfId="128"/>
    <cellStyle name="Comma 8 2" xfId="129"/>
    <cellStyle name="Comma 9" xfId="130"/>
    <cellStyle name="Comma(2)" xfId="131"/>
    <cellStyle name="Comma0" xfId="132"/>
    <cellStyle name="Comma0 - Style2" xfId="133"/>
    <cellStyle name="Comma1 - Style1" xfId="134"/>
    <cellStyle name="Comments" xfId="135"/>
    <cellStyle name="Currency 10" xfId="136"/>
    <cellStyle name="Currency 11" xfId="137"/>
    <cellStyle name="Currency 12" xfId="6"/>
    <cellStyle name="Currency 2" xfId="138"/>
    <cellStyle name="Currency 2 2" xfId="139"/>
    <cellStyle name="Currency 2 2 2" xfId="140"/>
    <cellStyle name="Currency 2 3" xfId="141"/>
    <cellStyle name="Currency 2 3 2" xfId="142"/>
    <cellStyle name="Currency 2 3 3" xfId="143"/>
    <cellStyle name="Currency 2 4" xfId="144"/>
    <cellStyle name="Currency 2 4 2" xfId="145"/>
    <cellStyle name="Currency 2 5" xfId="146"/>
    <cellStyle name="Currency 3" xfId="147"/>
    <cellStyle name="Currency 3 2" xfId="148"/>
    <cellStyle name="Currency 3 3" xfId="149"/>
    <cellStyle name="Currency 4" xfId="150"/>
    <cellStyle name="Currency 4 2" xfId="151"/>
    <cellStyle name="Currency 5" xfId="152"/>
    <cellStyle name="Currency 5 2" xfId="153"/>
    <cellStyle name="Currency 5 3" xfId="154"/>
    <cellStyle name="Currency 6" xfId="155"/>
    <cellStyle name="Currency 6 2" xfId="156"/>
    <cellStyle name="Currency 7" xfId="157"/>
    <cellStyle name="Currency 7 2" xfId="158"/>
    <cellStyle name="Currency 8" xfId="159"/>
    <cellStyle name="Currency 8 2" xfId="160"/>
    <cellStyle name="Currency 9" xfId="161"/>
    <cellStyle name="Currency 9 2" xfId="162"/>
    <cellStyle name="Currency0" xfId="163"/>
    <cellStyle name="Data Enter" xfId="164"/>
    <cellStyle name="Date" xfId="165"/>
    <cellStyle name="date 2" xfId="166"/>
    <cellStyle name="Explanatory Text 2" xfId="167"/>
    <cellStyle name="FactSheet" xfId="168"/>
    <cellStyle name="fish" xfId="169"/>
    <cellStyle name="Fixed" xfId="170"/>
    <cellStyle name="Good 2" xfId="171"/>
    <cellStyle name="Grey" xfId="172"/>
    <cellStyle name="Header1" xfId="173"/>
    <cellStyle name="Header2" xfId="174"/>
    <cellStyle name="Heading 1 2" xfId="175"/>
    <cellStyle name="Heading 1 3" xfId="176"/>
    <cellStyle name="Heading 2 2" xfId="177"/>
    <cellStyle name="Heading 2 3" xfId="178"/>
    <cellStyle name="Heading 3 2" xfId="179"/>
    <cellStyle name="Heading 3 3" xfId="180"/>
    <cellStyle name="Heading 4 2" xfId="181"/>
    <cellStyle name="Hyperlink 2" xfId="182"/>
    <cellStyle name="Hyperlink 3" xfId="183"/>
    <cellStyle name="Hyperlink 4" xfId="184"/>
    <cellStyle name="Input [yellow]" xfId="185"/>
    <cellStyle name="Input 2" xfId="186"/>
    <cellStyle name="input(0)" xfId="187"/>
    <cellStyle name="Input(2)" xfId="188"/>
    <cellStyle name="Linked Cell 2" xfId="189"/>
    <cellStyle name="MW_STANDARD" xfId="190"/>
    <cellStyle name="Neutral 2" xfId="191"/>
    <cellStyle name="New_normal" xfId="192"/>
    <cellStyle name="Normal" xfId="0" builtinId="0"/>
    <cellStyle name="Normal - Style1" xfId="193"/>
    <cellStyle name="Normal - Style2" xfId="194"/>
    <cellStyle name="Normal - Style3" xfId="195"/>
    <cellStyle name="Normal - Style4" xfId="196"/>
    <cellStyle name="Normal - Style5" xfId="197"/>
    <cellStyle name="Normal - Style6" xfId="198"/>
    <cellStyle name="Normal - Style7" xfId="199"/>
    <cellStyle name="Normal - Style8" xfId="200"/>
    <cellStyle name="Normal 10" xfId="201"/>
    <cellStyle name="Normal 10 2" xfId="202"/>
    <cellStyle name="Normal 10 2 2" xfId="203"/>
    <cellStyle name="Normal 10 2 3" xfId="204"/>
    <cellStyle name="Normal 10 3" xfId="205"/>
    <cellStyle name="Normal 10_2112 DF Schedule" xfId="206"/>
    <cellStyle name="Normal 11" xfId="207"/>
    <cellStyle name="Normal 11 2" xfId="208"/>
    <cellStyle name="Normal 11 3" xfId="209"/>
    <cellStyle name="Normal 12" xfId="210"/>
    <cellStyle name="Normal 12 2" xfId="211"/>
    <cellStyle name="Normal 13" xfId="212"/>
    <cellStyle name="Normal 13 2" xfId="213"/>
    <cellStyle name="Normal 14" xfId="214"/>
    <cellStyle name="Normal 14 2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2 2" xfId="225"/>
    <cellStyle name="Normal 2 2 3" xfId="226"/>
    <cellStyle name="Normal 2 2 4" xfId="227"/>
    <cellStyle name="Normal 2 2_Actual_Fuel" xfId="228"/>
    <cellStyle name="Normal 2 3" xfId="229"/>
    <cellStyle name="Normal 2 3 2" xfId="230"/>
    <cellStyle name="Normal 2 3 3" xfId="231"/>
    <cellStyle name="Normal 2 3 4" xfId="232"/>
    <cellStyle name="Normal 2 4" xfId="233"/>
    <cellStyle name="Normal 2 4 2" xfId="234"/>
    <cellStyle name="Normal 2 5" xfId="235"/>
    <cellStyle name="Normal 2_2012-10" xfId="236"/>
    <cellStyle name="Normal 20" xfId="237"/>
    <cellStyle name="Normal 21" xfId="238"/>
    <cellStyle name="Normal 22" xfId="239"/>
    <cellStyle name="Normal 23" xfId="240"/>
    <cellStyle name="Normal 24" xfId="241"/>
    <cellStyle name="Normal 25" xfId="242"/>
    <cellStyle name="Normal 26" xfId="243"/>
    <cellStyle name="Normal 27" xfId="244"/>
    <cellStyle name="Normal 28" xfId="245"/>
    <cellStyle name="Normal 29" xfId="246"/>
    <cellStyle name="Normal 3" xfId="247"/>
    <cellStyle name="Normal 3 2" xfId="248"/>
    <cellStyle name="Normal 3 3" xfId="249"/>
    <cellStyle name="Normal 3 4" xfId="250"/>
    <cellStyle name="Normal 3_2012 PR" xfId="251"/>
    <cellStyle name="Normal 30" xfId="252"/>
    <cellStyle name="Normal 31" xfId="253"/>
    <cellStyle name="Normal 32" xfId="254"/>
    <cellStyle name="Normal 33" xfId="255"/>
    <cellStyle name="Normal 34" xfId="256"/>
    <cellStyle name="Normal 35" xfId="257"/>
    <cellStyle name="Normal 36" xfId="258"/>
    <cellStyle name="Normal 37" xfId="259"/>
    <cellStyle name="Normal 38" xfId="260"/>
    <cellStyle name="Normal 39" xfId="261"/>
    <cellStyle name="Normal 4" xfId="262"/>
    <cellStyle name="Normal 4 2" xfId="263"/>
    <cellStyle name="Normal 40" xfId="264"/>
    <cellStyle name="Normal 41" xfId="265"/>
    <cellStyle name="Normal 42" xfId="266"/>
    <cellStyle name="Normal 43" xfId="267"/>
    <cellStyle name="Normal 44" xfId="268"/>
    <cellStyle name="Normal 45" xfId="269"/>
    <cellStyle name="Normal 46" xfId="270"/>
    <cellStyle name="Normal 47" xfId="271"/>
    <cellStyle name="Normal 48" xfId="272"/>
    <cellStyle name="Normal 49" xfId="273"/>
    <cellStyle name="Normal 5" xfId="274"/>
    <cellStyle name="Normal 5 2" xfId="275"/>
    <cellStyle name="Normal 5 2 2" xfId="276"/>
    <cellStyle name="Normal 5 3" xfId="277"/>
    <cellStyle name="Normal 5_2112 DF Schedule" xfId="278"/>
    <cellStyle name="Normal 50" xfId="279"/>
    <cellStyle name="Normal 51" xfId="280"/>
    <cellStyle name="Normal 52" xfId="281"/>
    <cellStyle name="Normal 53" xfId="282"/>
    <cellStyle name="Normal 54" xfId="283"/>
    <cellStyle name="Normal 55" xfId="284"/>
    <cellStyle name="Normal 56" xfId="285"/>
    <cellStyle name="Normal 57" xfId="286"/>
    <cellStyle name="Normal 58" xfId="287"/>
    <cellStyle name="Normal 59" xfId="288"/>
    <cellStyle name="Normal 6" xfId="289"/>
    <cellStyle name="Normal 6 2" xfId="290"/>
    <cellStyle name="Normal 6 3" xfId="291"/>
    <cellStyle name="Normal 60" xfId="292"/>
    <cellStyle name="Normal 61" xfId="293"/>
    <cellStyle name="Normal 62" xfId="294"/>
    <cellStyle name="Normal 63" xfId="295"/>
    <cellStyle name="Normal 64" xfId="296"/>
    <cellStyle name="Normal 65" xfId="297"/>
    <cellStyle name="Normal 66" xfId="298"/>
    <cellStyle name="Normal 67" xfId="299"/>
    <cellStyle name="Normal 68" xfId="300"/>
    <cellStyle name="Normal 69" xfId="301"/>
    <cellStyle name="Normal 7" xfId="302"/>
    <cellStyle name="Normal 7 2" xfId="303"/>
    <cellStyle name="Normal 70" xfId="304"/>
    <cellStyle name="Normal 71" xfId="305"/>
    <cellStyle name="Normal 72" xfId="306"/>
    <cellStyle name="Normal 73" xfId="307"/>
    <cellStyle name="Normal 74" xfId="308"/>
    <cellStyle name="Normal 75" xfId="309"/>
    <cellStyle name="Normal 76" xfId="310"/>
    <cellStyle name="Normal 77" xfId="311"/>
    <cellStyle name="Normal 78" xfId="312"/>
    <cellStyle name="Normal 79" xfId="313"/>
    <cellStyle name="Normal 8" xfId="314"/>
    <cellStyle name="Normal 8 2" xfId="315"/>
    <cellStyle name="Normal 80" xfId="316"/>
    <cellStyle name="Normal 81" xfId="317"/>
    <cellStyle name="Normal 82" xfId="318"/>
    <cellStyle name="Normal 83" xfId="319"/>
    <cellStyle name="Normal 84" xfId="320"/>
    <cellStyle name="Normal 85" xfId="321"/>
    <cellStyle name="Normal 86" xfId="322"/>
    <cellStyle name="Normal 87" xfId="323"/>
    <cellStyle name="Normal 88" xfId="324"/>
    <cellStyle name="Normal 89" xfId="325"/>
    <cellStyle name="Normal 9" xfId="326"/>
    <cellStyle name="Normal 9 2" xfId="327"/>
    <cellStyle name="Normal 9 3" xfId="328"/>
    <cellStyle name="Normal 90" xfId="3"/>
    <cellStyle name="Note 2" xfId="329"/>
    <cellStyle name="Note 3" xfId="330"/>
    <cellStyle name="Notes" xfId="331"/>
    <cellStyle name="Output 2" xfId="332"/>
    <cellStyle name="Percent" xfId="2" builtinId="5"/>
    <cellStyle name="Percent [2]" xfId="333"/>
    <cellStyle name="Percent 10" xfId="334"/>
    <cellStyle name="Percent 11" xfId="335"/>
    <cellStyle name="Percent 12" xfId="336"/>
    <cellStyle name="Percent 13" xfId="337"/>
    <cellStyle name="Percent 14" xfId="338"/>
    <cellStyle name="Percent 15" xfId="339"/>
    <cellStyle name="Percent 16" xfId="5"/>
    <cellStyle name="Percent 2" xfId="340"/>
    <cellStyle name="Percent 2 2" xfId="341"/>
    <cellStyle name="Percent 2 2 2" xfId="342"/>
    <cellStyle name="Percent 2 2 2 2" xfId="343"/>
    <cellStyle name="Percent 2 2 3" xfId="344"/>
    <cellStyle name="Percent 2 2 4" xfId="345"/>
    <cellStyle name="Percent 2 3" xfId="346"/>
    <cellStyle name="Percent 2 3 2" xfId="347"/>
    <cellStyle name="Percent 2 4" xfId="348"/>
    <cellStyle name="Percent 2 4 2" xfId="349"/>
    <cellStyle name="Percent 2 5" xfId="350"/>
    <cellStyle name="Percent 2 6" xfId="351"/>
    <cellStyle name="Percent 3" xfId="352"/>
    <cellStyle name="Percent 3 2" xfId="353"/>
    <cellStyle name="Percent 3 2 2" xfId="354"/>
    <cellStyle name="Percent 3 3" xfId="355"/>
    <cellStyle name="Percent 3 3 2" xfId="356"/>
    <cellStyle name="Percent 3 4" xfId="357"/>
    <cellStyle name="Percent 3 5" xfId="358"/>
    <cellStyle name="Percent 4" xfId="359"/>
    <cellStyle name="Percent 4 2" xfId="360"/>
    <cellStyle name="Percent 4 3" xfId="361"/>
    <cellStyle name="Percent 5" xfId="362"/>
    <cellStyle name="Percent 6" xfId="363"/>
    <cellStyle name="Percent 7" xfId="364"/>
    <cellStyle name="Percent 7 2" xfId="365"/>
    <cellStyle name="Percent 8" xfId="366"/>
    <cellStyle name="Percent 9" xfId="367"/>
    <cellStyle name="Percent(1)" xfId="368"/>
    <cellStyle name="Percent(2)" xfId="369"/>
    <cellStyle name="PRM" xfId="370"/>
    <cellStyle name="PRM 2" xfId="371"/>
    <cellStyle name="PRM 3" xfId="372"/>
    <cellStyle name="PRM_2011-11" xfId="373"/>
    <cellStyle name="PS_Comma" xfId="374"/>
    <cellStyle name="PSChar" xfId="375"/>
    <cellStyle name="PSDate" xfId="376"/>
    <cellStyle name="PSDec" xfId="377"/>
    <cellStyle name="PSHeading" xfId="378"/>
    <cellStyle name="PSHeading 2" xfId="379"/>
    <cellStyle name="PSInt" xfId="380"/>
    <cellStyle name="PSSpacer" xfId="381"/>
    <cellStyle name="R00A" xfId="382"/>
    <cellStyle name="R00B" xfId="383"/>
    <cellStyle name="R00L" xfId="384"/>
    <cellStyle name="R01A" xfId="385"/>
    <cellStyle name="R01B" xfId="386"/>
    <cellStyle name="R01H" xfId="387"/>
    <cellStyle name="R01L" xfId="388"/>
    <cellStyle name="R02A" xfId="389"/>
    <cellStyle name="R02B" xfId="390"/>
    <cellStyle name="R02H" xfId="391"/>
    <cellStyle name="R02L" xfId="392"/>
    <cellStyle name="R03A" xfId="393"/>
    <cellStyle name="R03B" xfId="394"/>
    <cellStyle name="R03H" xfId="395"/>
    <cellStyle name="R03L" xfId="396"/>
    <cellStyle name="R04A" xfId="397"/>
    <cellStyle name="R04B" xfId="398"/>
    <cellStyle name="R04H" xfId="399"/>
    <cellStyle name="R04L" xfId="400"/>
    <cellStyle name="R05A" xfId="401"/>
    <cellStyle name="R05B" xfId="402"/>
    <cellStyle name="R05H" xfId="403"/>
    <cellStyle name="R05L" xfId="404"/>
    <cellStyle name="R06A" xfId="405"/>
    <cellStyle name="R06B" xfId="406"/>
    <cellStyle name="R06H" xfId="407"/>
    <cellStyle name="R06L" xfId="408"/>
    <cellStyle name="R07A" xfId="409"/>
    <cellStyle name="R07B" xfId="410"/>
    <cellStyle name="R07H" xfId="411"/>
    <cellStyle name="R07L" xfId="412"/>
    <cellStyle name="STYL0 - Style1" xfId="413"/>
    <cellStyle name="STYL1 - Style2" xfId="414"/>
    <cellStyle name="STYL2 - Style3" xfId="415"/>
    <cellStyle name="STYL3 - Style4" xfId="416"/>
    <cellStyle name="STYL4 - Style5" xfId="417"/>
    <cellStyle name="STYL5 - Style6" xfId="418"/>
    <cellStyle name="STYL6 - Style7" xfId="419"/>
    <cellStyle name="STYL7 - Style8" xfId="420"/>
    <cellStyle name="Style 1" xfId="421"/>
    <cellStyle name="Style 1 2" xfId="422"/>
    <cellStyle name="STYLE1" xfId="423"/>
    <cellStyle name="STYLE1 2" xfId="424"/>
    <cellStyle name="sub heading" xfId="425"/>
    <cellStyle name="test" xfId="426"/>
    <cellStyle name="Title 2" xfId="427"/>
    <cellStyle name="Total 2" xfId="428"/>
    <cellStyle name="Total 3" xfId="429"/>
    <cellStyle name="Warning Text 2" xfId="430"/>
    <cellStyle name="WM_STANDARD" xfId="431"/>
    <cellStyle name="WMI_Default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San%20Juan%20Sanitation\WUTC\SJS%20Income%20Stat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111\share\frsx\D0536y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_TO_Z\WASTE%20COMPANY%20GROUP\WAC0252%20-%20Waste%20Control,%20Inc-1633\Rate%20Cases\2013%20Rate%20Case\Dave%20Wiley\Post%20Suspension\Files%20for%20conf%20call%20032114\sent%20to%20utc\staff%20WCI%20Pro%20forma%2010-11-2013%20cos%20from%20meliss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W_COMP\Rosario\2007%20rate%20case\Worksheets\070944%20Loan%20Recalcul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dget.wm.com/plan07/F2_24_Month_Condensed_Ops_PnL_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Company%20Filing\Affiliate%20IS%20and%20BS%20received%205-2-14\TG-140560%20Waste%20Contro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Data%20Requests\Data%20Requests\Formal%20DR%2020\DR21%20TG-140560%20DR%2021c%20West%20Coast%20Fibres,Inc%20Income%20and%20Balance%20sheet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Staff%20Workpapers\Finanical%20Statements\WCI%2006-30-13%20BS%20Compi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s-2674%20Ke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Waste%20Management%20-%20Filings\Ellensburg\Year%202009\TG-091472%20(GRC)\Staff\TG-091472%20WM%20of%20Ellensburg%20(Workpaper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Waste%20Management\Sno-King\Year%202009\TG-091933\Staff\TG-091933%20WM%20of%20SnoKing%20GRC%20(Workpapers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4%20Planning%20Requirements\5-20%20Submission\6%20Report%20Requirements\Reports%20Master%20List%20and%20Mockups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ignments\Solid%20Waste\Waste%20Connections\Year%202008\American%20Disposal%20Company,%20Inc\Yr%202009\TG-090098%20(General%20Case)\Staff\TG-090097%20&amp;%20TG-090098%20Proforma%20(Staff%20-%20Route%20Hrs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Staff%20Workpapers\Staff%20WCI%20Operations%200522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ickels\Desktop\Example%20of%20WM%20of%20Sno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A1" t="str">
            <v>Fixed Assets Reconciliations - Lodi - 0543</v>
          </cell>
        </row>
        <row r="2">
          <cell r="A2" t="str">
            <v>February</v>
          </cell>
        </row>
        <row r="3">
          <cell r="B3" t="str">
            <v>Trucks</v>
          </cell>
          <cell r="C3" t="str">
            <v>Landfill PE</v>
          </cell>
          <cell r="D3" t="str">
            <v>Support Trucks</v>
          </cell>
          <cell r="E3" t="str">
            <v xml:space="preserve">Containers </v>
          </cell>
          <cell r="F3" t="str">
            <v>M&amp;E</v>
          </cell>
          <cell r="G3" t="str">
            <v>OfficeEquip</v>
          </cell>
          <cell r="H3" t="str">
            <v>Building</v>
          </cell>
          <cell r="I3" t="str">
            <v>Leashold Improv</v>
          </cell>
          <cell r="J3" t="str">
            <v>Autos</v>
          </cell>
          <cell r="K3" t="str">
            <v>Land</v>
          </cell>
          <cell r="L3" t="str">
            <v>Total Assets</v>
          </cell>
        </row>
        <row r="4">
          <cell r="A4" t="str">
            <v>Description/A/C</v>
          </cell>
          <cell r="B4" t="str">
            <v>11110 &amp;120</v>
          </cell>
          <cell r="C4">
            <v>11210</v>
          </cell>
          <cell r="D4">
            <v>11310</v>
          </cell>
          <cell r="E4" t="str">
            <v>11410 &amp; 20</v>
          </cell>
          <cell r="F4" t="str">
            <v>11510 &amp; 20</v>
          </cell>
          <cell r="G4" t="str">
            <v>11610 &amp; 20</v>
          </cell>
          <cell r="H4" t="str">
            <v>11710 &amp; 20</v>
          </cell>
          <cell r="I4">
            <v>11810</v>
          </cell>
          <cell r="J4">
            <v>11910</v>
          </cell>
          <cell r="K4">
            <v>13110</v>
          </cell>
        </row>
        <row r="6">
          <cell r="A6" t="str">
            <v>GL Beginning Bal</v>
          </cell>
          <cell r="B6">
            <v>6370279.0000000009</v>
          </cell>
          <cell r="C6">
            <v>1152675.96</v>
          </cell>
          <cell r="D6">
            <v>230167.72999999998</v>
          </cell>
          <cell r="E6">
            <v>9808085.1799999997</v>
          </cell>
          <cell r="F6">
            <v>3002548.89</v>
          </cell>
          <cell r="G6">
            <v>1058753.53</v>
          </cell>
          <cell r="H6">
            <v>5945538.0099999998</v>
          </cell>
          <cell r="I6">
            <v>2233939.7999999998</v>
          </cell>
          <cell r="J6">
            <v>47342.04</v>
          </cell>
          <cell r="K6">
            <v>987725.13</v>
          </cell>
          <cell r="L6">
            <v>30837055.270000003</v>
          </cell>
        </row>
        <row r="8">
          <cell r="A8" t="str">
            <v>Additions:</v>
          </cell>
          <cell r="B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A11" t="str">
            <v>Accruals:</v>
          </cell>
        </row>
        <row r="13">
          <cell r="A13" t="str">
            <v>Deletions:</v>
          </cell>
        </row>
        <row r="15">
          <cell r="A15" t="str">
            <v>Adjusted GL Bal:</v>
          </cell>
          <cell r="B15">
            <v>6370279.0000000009</v>
          </cell>
          <cell r="C15">
            <v>1152675.96</v>
          </cell>
          <cell r="D15">
            <v>230167.72999999998</v>
          </cell>
          <cell r="E15">
            <v>9808085.1799999997</v>
          </cell>
          <cell r="F15">
            <v>3002548.89</v>
          </cell>
          <cell r="G15">
            <v>1058753.53</v>
          </cell>
          <cell r="H15">
            <v>5945538.0099999998</v>
          </cell>
          <cell r="I15">
            <v>2233939.7999999998</v>
          </cell>
          <cell r="J15">
            <v>47342.04</v>
          </cell>
          <cell r="K15">
            <v>987725.13</v>
          </cell>
          <cell r="L15">
            <v>30837055.270000003</v>
          </cell>
        </row>
        <row r="17">
          <cell r="A17" t="str">
            <v>GBA Balances</v>
          </cell>
          <cell r="B17">
            <v>6486957.9000000004</v>
          </cell>
          <cell r="C17">
            <v>1191195.51</v>
          </cell>
          <cell r="D17">
            <v>230167.73</v>
          </cell>
          <cell r="E17">
            <v>9808085.1799999997</v>
          </cell>
          <cell r="F17">
            <v>2783580.08</v>
          </cell>
          <cell r="G17">
            <v>1058752.1299999999</v>
          </cell>
          <cell r="H17">
            <v>5945538.0099999998</v>
          </cell>
          <cell r="I17">
            <v>2233939.7999999998</v>
          </cell>
          <cell r="J17">
            <v>47342.04</v>
          </cell>
          <cell r="K17">
            <v>988191.66</v>
          </cell>
          <cell r="L17">
            <v>30773750.039999999</v>
          </cell>
        </row>
        <row r="19">
          <cell r="A19" t="str">
            <v>Variance</v>
          </cell>
          <cell r="B19">
            <v>-116678.89999999944</v>
          </cell>
          <cell r="C19">
            <v>-38519.550000000047</v>
          </cell>
          <cell r="D19">
            <v>0</v>
          </cell>
          <cell r="E19">
            <v>0</v>
          </cell>
          <cell r="F19">
            <v>218968.81000000006</v>
          </cell>
          <cell r="G19">
            <v>1.4000000001396984</v>
          </cell>
          <cell r="H19">
            <v>0</v>
          </cell>
          <cell r="I19">
            <v>0</v>
          </cell>
          <cell r="J19">
            <v>0</v>
          </cell>
          <cell r="K19">
            <v>-466.53000000002794</v>
          </cell>
          <cell r="L19">
            <v>63305.230000004172</v>
          </cell>
        </row>
      </sheetData>
      <sheetData sheetId="30" refreshError="1">
        <row r="4">
          <cell r="A4" t="str">
            <v>Accumulated Depreciation:</v>
          </cell>
          <cell r="D4">
            <v>65920</v>
          </cell>
          <cell r="F4">
            <v>60925</v>
          </cell>
          <cell r="G4">
            <v>70905</v>
          </cell>
          <cell r="H4">
            <v>90910</v>
          </cell>
        </row>
        <row r="5">
          <cell r="A5" t="str">
            <v>February</v>
          </cell>
          <cell r="B5">
            <v>52930</v>
          </cell>
          <cell r="C5">
            <v>52935</v>
          </cell>
          <cell r="D5">
            <v>60920</v>
          </cell>
          <cell r="E5">
            <v>54935</v>
          </cell>
          <cell r="F5">
            <v>54925</v>
          </cell>
          <cell r="G5">
            <v>60905</v>
          </cell>
          <cell r="H5">
            <v>65910</v>
          </cell>
          <cell r="I5">
            <v>90915</v>
          </cell>
          <cell r="J5">
            <v>90900</v>
          </cell>
        </row>
        <row r="6">
          <cell r="B6" t="str">
            <v>Trucks</v>
          </cell>
          <cell r="C6" t="str">
            <v>Landfill PE</v>
          </cell>
          <cell r="D6" t="str">
            <v>Support Trucks</v>
          </cell>
          <cell r="E6" t="str">
            <v xml:space="preserve">Containers </v>
          </cell>
          <cell r="F6" t="str">
            <v>M&amp;E</v>
          </cell>
          <cell r="G6" t="str">
            <v>OfficeEquip</v>
          </cell>
          <cell r="H6" t="str">
            <v>Building</v>
          </cell>
          <cell r="I6" t="str">
            <v>Leashold Improv</v>
          </cell>
          <cell r="J6" t="str">
            <v>Autos</v>
          </cell>
          <cell r="K6" t="str">
            <v>Land</v>
          </cell>
          <cell r="L6" t="str">
            <v>Total Accumulated</v>
          </cell>
        </row>
        <row r="7">
          <cell r="A7" t="str">
            <v>Description/A/C</v>
          </cell>
          <cell r="B7" t="str">
            <v>121XX</v>
          </cell>
          <cell r="C7" t="str">
            <v>122XX</v>
          </cell>
          <cell r="D7" t="str">
            <v>123XX</v>
          </cell>
          <cell r="E7" t="str">
            <v>124XX</v>
          </cell>
          <cell r="F7" t="str">
            <v>125XX</v>
          </cell>
          <cell r="G7" t="str">
            <v>126XX</v>
          </cell>
          <cell r="H7" t="str">
            <v>127XX</v>
          </cell>
          <cell r="I7" t="str">
            <v>128XX</v>
          </cell>
          <cell r="J7" t="str">
            <v>129XX</v>
          </cell>
          <cell r="K7">
            <v>13250</v>
          </cell>
          <cell r="L7" t="str">
            <v>Depreciation</v>
          </cell>
        </row>
        <row r="9">
          <cell r="A9" t="str">
            <v>GL Beginning Bal</v>
          </cell>
          <cell r="B9">
            <v>-4345139.9400000004</v>
          </cell>
          <cell r="C9">
            <v>-631095.49999999988</v>
          </cell>
          <cell r="D9">
            <v>-197525.75999999998</v>
          </cell>
          <cell r="E9">
            <v>-6570378.0800000001</v>
          </cell>
          <cell r="F9">
            <v>-2358947.5299999998</v>
          </cell>
          <cell r="G9">
            <v>-645903.84000000008</v>
          </cell>
          <cell r="H9">
            <v>-2171023.04</v>
          </cell>
          <cell r="I9">
            <v>-726384.56</v>
          </cell>
          <cell r="J9">
            <v>-36395.379999999997</v>
          </cell>
          <cell r="K9">
            <v>-466.76</v>
          </cell>
          <cell r="L9">
            <v>-17683260.390000001</v>
          </cell>
        </row>
        <row r="11">
          <cell r="A11" t="str">
            <v>Additions:</v>
          </cell>
          <cell r="B11">
            <v>-65915.709999999992</v>
          </cell>
          <cell r="C11">
            <v>-22490.11</v>
          </cell>
          <cell r="D11">
            <v>-2297.98</v>
          </cell>
          <cell r="E11">
            <v>-89579.91</v>
          </cell>
          <cell r="F11">
            <v>-55942.879999999997</v>
          </cell>
          <cell r="G11">
            <v>-29722.478000000003</v>
          </cell>
          <cell r="H11">
            <v>-41958.92</v>
          </cell>
          <cell r="I11">
            <v>-20345.439999999999</v>
          </cell>
          <cell r="J11">
            <v>-729.78</v>
          </cell>
          <cell r="L11">
            <v>-328983.20799999998</v>
          </cell>
        </row>
        <row r="13">
          <cell r="B13">
            <v>5502.79</v>
          </cell>
          <cell r="C13">
            <v>-5502.79</v>
          </cell>
        </row>
        <row r="14">
          <cell r="A14" t="str">
            <v>Accruals:</v>
          </cell>
        </row>
        <row r="16">
          <cell r="A16" t="str">
            <v>Deletions:</v>
          </cell>
        </row>
        <row r="18">
          <cell r="A18" t="str">
            <v>Adjusted GL Bal:</v>
          </cell>
          <cell r="B18">
            <v>-4405552.8600000003</v>
          </cell>
          <cell r="C18">
            <v>-659088.39999999991</v>
          </cell>
          <cell r="D18">
            <v>-199823.74</v>
          </cell>
          <cell r="E18">
            <v>-6659957.9900000002</v>
          </cell>
          <cell r="F18">
            <v>-2414890.4099999997</v>
          </cell>
          <cell r="G18">
            <v>-675626.31800000009</v>
          </cell>
          <cell r="H18">
            <v>-2212981.96</v>
          </cell>
          <cell r="I18">
            <v>-746730</v>
          </cell>
          <cell r="J18">
            <v>-37125.159999999996</v>
          </cell>
          <cell r="K18">
            <v>0</v>
          </cell>
          <cell r="L18">
            <v>-18011776.838</v>
          </cell>
        </row>
        <row r="20">
          <cell r="A20" t="str">
            <v>GBA Balances</v>
          </cell>
          <cell r="B20">
            <v>-4438805.79</v>
          </cell>
          <cell r="C20">
            <v>-659088.4</v>
          </cell>
          <cell r="D20">
            <v>-199823.74</v>
          </cell>
          <cell r="E20">
            <v>-6659957.9900000002</v>
          </cell>
          <cell r="F20">
            <v>-2243545.98</v>
          </cell>
          <cell r="G20">
            <v>-675626.34</v>
          </cell>
          <cell r="H20">
            <v>-2212981.96</v>
          </cell>
          <cell r="I20">
            <v>-746730</v>
          </cell>
          <cell r="J20">
            <v>-37125.160000000003</v>
          </cell>
          <cell r="K20">
            <v>-466.76</v>
          </cell>
          <cell r="L20">
            <v>-17874152.120000005</v>
          </cell>
        </row>
        <row r="22">
          <cell r="A22" t="str">
            <v>Variance</v>
          </cell>
          <cell r="B22">
            <v>33252.929999999702</v>
          </cell>
          <cell r="C22">
            <v>0</v>
          </cell>
          <cell r="D22">
            <v>0</v>
          </cell>
          <cell r="E22">
            <v>0</v>
          </cell>
          <cell r="F22">
            <v>-171344.4299999997</v>
          </cell>
          <cell r="G22">
            <v>2.199999988079071E-2</v>
          </cell>
          <cell r="H22">
            <v>0</v>
          </cell>
          <cell r="I22">
            <v>0</v>
          </cell>
          <cell r="J22">
            <v>0</v>
          </cell>
          <cell r="K22">
            <v>466.76</v>
          </cell>
          <cell r="L22">
            <v>-137624.71799999475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CWRS</v>
          </cell>
        </row>
        <row r="2">
          <cell r="A2" t="str">
            <v>COPMPST AND OTHER SALES</v>
          </cell>
        </row>
        <row r="3">
          <cell r="A3" t="str">
            <v>SALES &amp; USE TAX</v>
          </cell>
        </row>
        <row r="5">
          <cell r="C5" t="str">
            <v>TAXABLE</v>
          </cell>
          <cell r="D5" t="str">
            <v>NONTAXABLE</v>
          </cell>
          <cell r="E5" t="str">
            <v>TOTAL</v>
          </cell>
        </row>
        <row r="7">
          <cell r="A7" t="str">
            <v>OCT 1999:</v>
          </cell>
        </row>
        <row r="8">
          <cell r="A8" t="str">
            <v>T/S SALES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CASH SALES</v>
          </cell>
          <cell r="E9">
            <v>0</v>
          </cell>
        </row>
        <row r="10">
          <cell r="A10" t="str">
            <v>CHARGE SALES</v>
          </cell>
          <cell r="E10">
            <v>0</v>
          </cell>
        </row>
        <row r="11">
          <cell r="A11" t="str">
            <v>RECYCLING SALES</v>
          </cell>
          <cell r="E11">
            <v>0</v>
          </cell>
        </row>
        <row r="12">
          <cell r="A12" t="str">
            <v>OTHER SALES:</v>
          </cell>
        </row>
        <row r="13">
          <cell r="A13" t="str">
            <v xml:space="preserve"> WASTE CARTS</v>
          </cell>
          <cell r="C13">
            <v>645</v>
          </cell>
          <cell r="E13">
            <v>645</v>
          </cell>
        </row>
        <row r="14">
          <cell r="A14" t="str">
            <v xml:space="preserve"> MISC T/S</v>
          </cell>
          <cell r="C14">
            <v>0</v>
          </cell>
          <cell r="E14">
            <v>0</v>
          </cell>
        </row>
        <row r="16">
          <cell r="B16" t="str">
            <v>TOTAL</v>
          </cell>
          <cell r="C16">
            <v>645</v>
          </cell>
          <cell r="D16">
            <v>0</v>
          </cell>
          <cell r="E16">
            <v>645</v>
          </cell>
        </row>
        <row r="18">
          <cell r="A18" t="str">
            <v>NOV 1999:</v>
          </cell>
        </row>
        <row r="19">
          <cell r="A19" t="str">
            <v>T/S SALES</v>
          </cell>
          <cell r="E19">
            <v>0</v>
          </cell>
        </row>
        <row r="20">
          <cell r="A20" t="str">
            <v>CASH SALES</v>
          </cell>
          <cell r="E20">
            <v>0</v>
          </cell>
        </row>
        <row r="21">
          <cell r="A21" t="str">
            <v>CHARGE SALES</v>
          </cell>
          <cell r="E21">
            <v>0</v>
          </cell>
        </row>
        <row r="22">
          <cell r="A22" t="str">
            <v>RECYCLING SALES</v>
          </cell>
          <cell r="E22">
            <v>0</v>
          </cell>
        </row>
        <row r="23">
          <cell r="A23" t="str">
            <v>OTHER SALES:</v>
          </cell>
        </row>
        <row r="24">
          <cell r="A24" t="str">
            <v xml:space="preserve"> WASTE CARTS</v>
          </cell>
          <cell r="C24">
            <v>0</v>
          </cell>
          <cell r="E24">
            <v>0</v>
          </cell>
        </row>
        <row r="25">
          <cell r="A25" t="str">
            <v xml:space="preserve"> MISC T/S</v>
          </cell>
          <cell r="C25">
            <v>0</v>
          </cell>
          <cell r="E25">
            <v>0</v>
          </cell>
        </row>
        <row r="27">
          <cell r="B27" t="str">
            <v>TOTAL</v>
          </cell>
          <cell r="C27">
            <v>0</v>
          </cell>
          <cell r="D27">
            <v>0</v>
          </cell>
          <cell r="E27">
            <v>0</v>
          </cell>
        </row>
        <row r="29">
          <cell r="A29" t="str">
            <v>DEC 1999:</v>
          </cell>
        </row>
        <row r="30">
          <cell r="A30" t="str">
            <v>T/S SALES</v>
          </cell>
          <cell r="E30">
            <v>0</v>
          </cell>
        </row>
        <row r="31">
          <cell r="A31" t="str">
            <v>CASH SALES</v>
          </cell>
          <cell r="E31">
            <v>0</v>
          </cell>
        </row>
        <row r="32">
          <cell r="A32" t="str">
            <v>CHARGE SALES</v>
          </cell>
          <cell r="E32">
            <v>0</v>
          </cell>
        </row>
        <row r="33">
          <cell r="A33" t="str">
            <v>RECYCLING SALES</v>
          </cell>
          <cell r="E33">
            <v>0</v>
          </cell>
        </row>
        <row r="34">
          <cell r="A34" t="str">
            <v>OTHER SALES:</v>
          </cell>
        </row>
        <row r="35">
          <cell r="A35" t="str">
            <v xml:space="preserve"> WASTE CARTS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MISC T/S</v>
          </cell>
          <cell r="C36">
            <v>0</v>
          </cell>
          <cell r="D36">
            <v>0</v>
          </cell>
          <cell r="E36">
            <v>0</v>
          </cell>
        </row>
        <row r="38">
          <cell r="B38" t="str">
            <v>TOTAL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QUARTER TOTAL - 12/31/99:</v>
          </cell>
        </row>
        <row r="41">
          <cell r="A41" t="str">
            <v>T/S SALES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CASH SALES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CHARGE SALES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RECYCLING SALES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OTHER SALES:</v>
          </cell>
          <cell r="C45">
            <v>0</v>
          </cell>
          <cell r="D45">
            <v>0</v>
          </cell>
        </row>
        <row r="46">
          <cell r="A46" t="str">
            <v xml:space="preserve"> WASTE CARTS</v>
          </cell>
          <cell r="C46">
            <v>645</v>
          </cell>
          <cell r="D46">
            <v>0</v>
          </cell>
          <cell r="E46">
            <v>645</v>
          </cell>
        </row>
        <row r="47">
          <cell r="A47" t="str">
            <v xml:space="preserve"> MISC T/S</v>
          </cell>
          <cell r="C47">
            <v>0</v>
          </cell>
          <cell r="D47">
            <v>0</v>
          </cell>
          <cell r="E47">
            <v>0</v>
          </cell>
        </row>
        <row r="49">
          <cell r="B49" t="str">
            <v>TOTAL</v>
          </cell>
          <cell r="C49">
            <v>645</v>
          </cell>
          <cell r="D49">
            <v>0</v>
          </cell>
          <cell r="E49">
            <v>645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Schedule 2"/>
      <sheetName val="Schedule 3A"/>
      <sheetName val="Schedule 3B"/>
      <sheetName val="Schedule 3C"/>
      <sheetName val="Schedule 4"/>
      <sheetName val="Schedule 5"/>
      <sheetName val="Schedule 6"/>
      <sheetName val="Schedule 7"/>
      <sheetName val="Schedule 8"/>
      <sheetName val="Schedule 9A"/>
      <sheetName val="Schedule 9B"/>
      <sheetName val="Schedule 10"/>
      <sheetName val="Reg Fee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S"/>
      <sheetName val="Budget"/>
      <sheetName val="Forecast"/>
      <sheetName val="Internal Rev Growth"/>
      <sheetName val="Rev Roll"/>
      <sheetName val="Intern of Wste"/>
      <sheetName val="Tonnage"/>
      <sheetName val="AR Analysis"/>
      <sheetName val="Cap X"/>
      <sheetName val="Goodwill"/>
      <sheetName val="Other Intangibles"/>
      <sheetName val="Debt Roll"/>
      <sheetName val="Env Liability"/>
      <sheetName val="Census"/>
      <sheetName val="Census Budge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5">
          <cell r="B5">
            <v>536</v>
          </cell>
        </row>
        <row r="7">
          <cell r="B7" t="str">
            <v>WM Grass Valley/Nevada City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4 Month Condensed Ops P&amp;L"/>
      <sheetName val="Report Template"/>
    </sheetNames>
    <sheetDataSet>
      <sheetData sheetId="0"/>
      <sheetData sheetId="1"/>
      <sheetData sheetId="2">
        <row r="2002">
          <cell r="B2002">
            <v>2006</v>
          </cell>
        </row>
        <row r="2003">
          <cell r="B2003">
            <v>2007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BS"/>
      <sheetName val="Sheet3"/>
    </sheetNames>
    <sheetDataSet>
      <sheetData sheetId="0" refreshError="1">
        <row r="13">
          <cell r="B13">
            <v>10355310.93</v>
          </cell>
          <cell r="C13">
            <v>4068108.33</v>
          </cell>
        </row>
      </sheetData>
      <sheetData sheetId="1" refreshError="1">
        <row r="27">
          <cell r="B27">
            <v>2630996.4500000002</v>
          </cell>
          <cell r="C27">
            <v>1049486.7700000005</v>
          </cell>
        </row>
      </sheetData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Revenues"/>
    </sheetNames>
    <sheetDataSet>
      <sheetData sheetId="0" refreshError="1">
        <row r="26">
          <cell r="G26">
            <v>0</v>
          </cell>
        </row>
      </sheetData>
      <sheetData sheetId="1" refreshError="1"/>
      <sheetData sheetId="2" refreshError="1">
        <row r="12">
          <cell r="G12">
            <v>703474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Workpapers"/>
    </sheetNames>
    <sheetDataSet>
      <sheetData sheetId="0">
        <row r="27">
          <cell r="I27">
            <v>1209068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0-10899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'l Priceout"/>
      <sheetName val="Com'l Priceout"/>
      <sheetName val="Roll Off Priceout"/>
      <sheetName val="Roll Off Productivity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Balance Sheet"/>
      <sheetName val="Monthly IS"/>
      <sheetName val="DEPN"/>
      <sheetName val="Fixed Asset Summary"/>
      <sheetName val="Fixed Asset Detail"/>
      <sheetName val="Fuel"/>
      <sheetName val="WTB"/>
      <sheetName val="OH Analysis (2008)"/>
      <sheetName val="Corp. Office OH 2008"/>
      <sheetName val="OH Analysis"/>
      <sheetName val="Corp. Office OH"/>
      <sheetName val="2008 Group Office TB"/>
      <sheetName val="MA Office OH"/>
      <sheetName val="MA Stats"/>
      <sheetName val="2008 Group Office IS"/>
      <sheetName val="2008 West Group IS"/>
      <sheetName val="Legal"/>
      <sheetName val="Lurito 25 bpi"/>
      <sheetName val="Lurito 25 bpi (Rolloff)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D8" t="str">
            <v>#N/A</v>
          </cell>
        </row>
      </sheetData>
      <sheetData sheetId="19"/>
      <sheetData sheetId="20"/>
      <sheetData sheetId="21"/>
      <sheetData sheetId="22"/>
      <sheetData sheetId="23"/>
      <sheetData sheetId="24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3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"/>
      <sheetName val="Monthly IS (SnoKing)"/>
      <sheetName val="Total Lurito"/>
      <sheetName val="Lurito - Garbage"/>
      <sheetName val="Lurito - Recycling"/>
      <sheetName val="Lurito - YW"/>
      <sheetName val="Lurito-Garbage"/>
      <sheetName val="Lurito-Recycling"/>
      <sheetName val="Lurito-YW"/>
      <sheetName val="PC 230"/>
      <sheetName val="PC 220"/>
      <sheetName val="PC 160 - Confidential"/>
      <sheetName val="PC 260-Confidential"/>
      <sheetName val="WUTC Customer Counts"/>
      <sheetName val="Processing Fees"/>
      <sheetName val="YW Processing Fees"/>
      <sheetName val="PR Register-Confidential"/>
      <sheetName val="PR Detail -confidential"/>
      <sheetName val="Wage scale-CONFIDENTIAL"/>
      <sheetName val="Fuel"/>
      <sheetName val="Balance Sheet (SnoKing)"/>
      <sheetName val="DEPN"/>
      <sheetName val="DEPN Summary"/>
      <sheetName val="Fixed Asset Summary"/>
      <sheetName val="Fixed Asset Detail"/>
      <sheetName val="Facility Costs"/>
      <sheetName val="Legal Fees"/>
      <sheetName val="MA Office OH"/>
      <sheetName val="MA Stats"/>
      <sheetName val="OH Analysis"/>
      <sheetName val="Corp. Office OH"/>
      <sheetName val="2008 West Group IS"/>
      <sheetName val="2008 Group Office TB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2)"/>
      <sheetName val="Lurito"/>
      <sheetName val="Fixed Assets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"/>
      <sheetName val="Com'l FL"/>
      <sheetName val="Res'l RL"/>
      <sheetName val="Roll Off"/>
      <sheetName val="Res'l YW"/>
      <sheetName val="Res'l Rec."/>
      <sheetName val="Com'l Rec."/>
      <sheetName val="Summary (2)"/>
      <sheetName val="Customer Counts"/>
      <sheetName val="Com'l FL-2009"/>
      <sheetName val="Res'l RL (2)"/>
      <sheetName val="Res'l YW (2)"/>
      <sheetName val="Res'l Rec. (2)"/>
      <sheetName val="Roll Off (2)"/>
      <sheetName val="Haul Summary"/>
      <sheetName val="Com'l Rec. (2)"/>
      <sheetName val="Hauls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O-22"/>
      <sheetName val="O-23"/>
      <sheetName val="O-24"/>
      <sheetName val="O-25"/>
      <sheetName val="O-26"/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I-1"/>
      <sheetName val="I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 (Type of Service)"/>
      <sheetName val="Proforma (Total Co)"/>
      <sheetName val="Restating Adj"/>
      <sheetName val="Restating Adj Details"/>
      <sheetName val="Proforma Adj"/>
      <sheetName val="Proforma Adj Details"/>
      <sheetName val=" Lurito (Total Co)"/>
      <sheetName val=" Lurito (Total Garbage w DB)"/>
      <sheetName val=" Lurito (Total Garbage wo DB)"/>
      <sheetName val="Proforma (DropBox)"/>
      <sheetName val="Lurito (DropBox)"/>
      <sheetName val="Exp Matrix (DropBox)"/>
      <sheetName val="COS DB"/>
      <sheetName val="Proforma (Yard Waste)"/>
      <sheetName val="Lurito (Yard Waste)"/>
      <sheetName val="Exp-Matrix (Yard Waste)"/>
      <sheetName val="COS-YW, Recycl"/>
      <sheetName val="Proforma (Curbs Recycling)"/>
      <sheetName val="Lurito (Curbs Recycling)"/>
      <sheetName val="Exp-Matrix (Curbs Recycling)"/>
      <sheetName val="Proforma (Recycle Stations)"/>
      <sheetName val="Lurito (Recycle Stations)"/>
      <sheetName val=" Lurito (MF)"/>
      <sheetName val=" Lurito (MF &amp; R Station)"/>
      <sheetName val="Rate Calculation"/>
      <sheetName val="Rate (Dump Fee)"/>
      <sheetName val="Calculation (Dump Fee)"/>
      <sheetName val="Priceout (Dump Fee)"/>
      <sheetName val="Total Fuel"/>
      <sheetName val="Murrey's Fuel"/>
      <sheetName val="American Fuel"/>
      <sheetName val="Depn-Summary"/>
      <sheetName val="Summary (American)"/>
      <sheetName val="Summary (Murrey's)"/>
      <sheetName val="Trucks (American)"/>
      <sheetName val="Trucks (Murrey's)"/>
      <sheetName val="Containers &amp; DropBox (American)"/>
      <sheetName val="Containers, DropBox (Murrey's)"/>
      <sheetName val="Yard Waste Toters (American)"/>
      <sheetName val="Yard Waste Toters (Murrey's)"/>
      <sheetName val="Other Equipment (American)"/>
      <sheetName val="Other Equipment (Murrey's)"/>
      <sheetName val="WRRA"/>
      <sheetName val="Summary (Supervisors)"/>
      <sheetName val="Summary (Driver Wages)"/>
      <sheetName val="Summary (IS Report)"/>
      <sheetName val="IS-Murrey's"/>
      <sheetName val="IS-Americ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Out"/>
      <sheetName val="Summary Price Out"/>
      <sheetName val="Fly Sheet"/>
      <sheetName val="Comp Report"/>
      <sheetName val="LURITXPF AVG"/>
      <sheetName val="Operations"/>
      <sheetName val="Assumptions"/>
      <sheetName val="Schedule 2 Restated"/>
      <sheetName val="Schedule 3 Pro forma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WP-2 - Summary Depn"/>
      <sheetName val="WP-2. pg 2 -  Depn"/>
      <sheetName val="WP-3 - Labor Analysis"/>
      <sheetName val="WP-3, pg 2 -  Labor Increase"/>
      <sheetName val="WP-3, pg 3 -  Benefits Analysis"/>
      <sheetName val="Employee List"/>
      <sheetName val="WP-4 - Vehicle License"/>
      <sheetName val="WP-5 - Dues &amp; Sub"/>
      <sheetName val="WP-6 - CapitalStructure"/>
      <sheetName val="FDR 5"/>
      <sheetName val="WP-6 P2"/>
      <sheetName val="WP-7 - Affiliated "/>
      <sheetName val="WP-8 - Cust Counts (x per wk)"/>
      <sheetName val="WP-9 - Fuel"/>
      <sheetName val="WP-10  Misc GL"/>
      <sheetName val="WP-11 Bad Debts"/>
      <sheetName val="3-Factor"/>
      <sheetName val="WP-12 Utilities"/>
      <sheetName val="Wp-13 Rent"/>
      <sheetName val="WP-14 Tires"/>
      <sheetName val="WP-15 p1 2012 Property Taxes"/>
      <sheetName val="WP-15 p22013 Property Taxes "/>
      <sheetName val="WP-16 Disposal"/>
      <sheetName val="WP-17 Study"/>
      <sheetName val="WP-18 Rate Case Cost"/>
      <sheetName val="Sum"/>
      <sheetName val="Acct Summary"/>
      <sheetName val="Acct GL"/>
      <sheetName val="Legal Summary"/>
      <sheetName val="Legal GL"/>
      <sheetName val="WP-19 Truck Rent"/>
      <sheetName val="IS-PBC"/>
    </sheetNames>
    <sheetDataSet>
      <sheetData sheetId="0"/>
      <sheetData sheetId="1">
        <row r="11">
          <cell r="L11">
            <v>343735.38583999872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60">
          <cell r="D60">
            <v>-42553.677917352055</v>
          </cell>
        </row>
      </sheetData>
      <sheetData sheetId="10">
        <row r="12">
          <cell r="A12" t="str">
            <v>REVENUES</v>
          </cell>
        </row>
      </sheetData>
      <sheetData sheetId="11">
        <row r="22">
          <cell r="C22">
            <v>-18395.442528442451</v>
          </cell>
        </row>
      </sheetData>
      <sheetData sheetId="12">
        <row r="18">
          <cell r="L18">
            <v>138598.09962466493</v>
          </cell>
        </row>
      </sheetData>
      <sheetData sheetId="13">
        <row r="20">
          <cell r="E20">
            <v>34951.554699999993</v>
          </cell>
        </row>
      </sheetData>
      <sheetData sheetId="14">
        <row r="18">
          <cell r="F18">
            <v>0</v>
          </cell>
        </row>
      </sheetData>
      <sheetData sheetId="15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  <cell r="S20">
            <v>3878930.8400000003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6"/>
      <sheetData sheetId="17">
        <row r="5">
          <cell r="A5" t="str">
            <v>In Support of Tariff No. 16, G-101 Effective June 1, 2014</v>
          </cell>
        </row>
      </sheetData>
      <sheetData sheetId="18"/>
      <sheetData sheetId="19">
        <row r="26">
          <cell r="R26">
            <v>1533650.5784442618</v>
          </cell>
        </row>
      </sheetData>
      <sheetData sheetId="20"/>
      <sheetData sheetId="21">
        <row r="12">
          <cell r="AB12">
            <v>0</v>
          </cell>
        </row>
      </sheetData>
      <sheetData sheetId="22">
        <row r="58">
          <cell r="AE58">
            <v>21068.794155196585</v>
          </cell>
        </row>
      </sheetData>
      <sheetData sheetId="23"/>
      <sheetData sheetId="24"/>
      <sheetData sheetId="25">
        <row r="31">
          <cell r="E31">
            <v>-804</v>
          </cell>
        </row>
      </sheetData>
      <sheetData sheetId="26">
        <row r="1">
          <cell r="A1" t="str">
            <v>WASTE CONTROL, INC.</v>
          </cell>
        </row>
      </sheetData>
      <sheetData sheetId="27"/>
      <sheetData sheetId="28">
        <row r="11">
          <cell r="B11">
            <v>288980</v>
          </cell>
        </row>
      </sheetData>
      <sheetData sheetId="29">
        <row r="23">
          <cell r="D23">
            <v>964081.56165407191</v>
          </cell>
        </row>
      </sheetData>
      <sheetData sheetId="30">
        <row r="1">
          <cell r="A1" t="str">
            <v>Waste Control Inc.</v>
          </cell>
        </row>
      </sheetData>
      <sheetData sheetId="31"/>
      <sheetData sheetId="32"/>
      <sheetData sheetId="33"/>
      <sheetData sheetId="34">
        <row r="1">
          <cell r="A1" t="str">
            <v>WASTE CONTROL, INC.</v>
          </cell>
        </row>
      </sheetData>
      <sheetData sheetId="35"/>
      <sheetData sheetId="36"/>
      <sheetData sheetId="37"/>
      <sheetData sheetId="38">
        <row r="1">
          <cell r="A1" t="str">
            <v>WASTE CONTROL, INC.</v>
          </cell>
        </row>
      </sheetData>
      <sheetData sheetId="39"/>
      <sheetData sheetId="40"/>
      <sheetData sheetId="41"/>
      <sheetData sheetId="42">
        <row r="49">
          <cell r="J49">
            <v>0.96784943628238473</v>
          </cell>
        </row>
      </sheetData>
      <sheetData sheetId="43">
        <row r="1">
          <cell r="A1" t="str">
            <v>WASTE CONTROL, INC.</v>
          </cell>
        </row>
      </sheetData>
      <sheetData sheetId="44"/>
      <sheetData sheetId="45">
        <row r="2">
          <cell r="I2" t="str">
            <v>5 Year</v>
          </cell>
        </row>
      </sheetData>
      <sheetData sheetId="46"/>
      <sheetData sheetId="47">
        <row r="4">
          <cell r="C4">
            <v>10121.260000000002</v>
          </cell>
        </row>
      </sheetData>
      <sheetData sheetId="48"/>
      <sheetData sheetId="49"/>
      <sheetData sheetId="5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 (Staff Method)"/>
      <sheetName val="Priceout (Company Method)"/>
      <sheetName val="Monthly IS"/>
      <sheetName val="Lurito - Garbage"/>
      <sheetName val="Lurito - Recycling (MF)"/>
      <sheetName val="Lurito - Recycling"/>
      <sheetName val="Lurito - YW"/>
      <sheetName val="Total Lurito"/>
      <sheetName val="Lurito-Garbage"/>
      <sheetName val="Lurito-Recycling"/>
      <sheetName val="Lurito-YW"/>
      <sheetName val="Priceout (Proposed)"/>
      <sheetName val="PC 160 - Confidential"/>
      <sheetName val="PC 220"/>
      <sheetName val="PC 230"/>
      <sheetName val="Processing Fees"/>
      <sheetName val="PC 260-Confidential"/>
      <sheetName val="YW Processing Fees"/>
      <sheetName val="WUTC Customer Counts"/>
      <sheetName val="PR Register-Confidential"/>
      <sheetName val="Wage Scale-Confidential"/>
      <sheetName val="PR Detail - Confidential"/>
      <sheetName val="Earn Codes"/>
      <sheetName val="Fuel"/>
      <sheetName val="Legal Fees"/>
      <sheetName val="Facility Costs"/>
      <sheetName val="Sno-King Com'l Recycling"/>
      <sheetName val="City Contract MF Recycling"/>
      <sheetName val="UTC MF Recycling"/>
      <sheetName val="DEPN Summary"/>
      <sheetName val="DEPN"/>
      <sheetName val="Fixed Asset Summary"/>
      <sheetName val="Fixed Asset Detail"/>
      <sheetName val="Balance Sheet"/>
      <sheetName val="Summary (Cart &amp; Containers)"/>
      <sheetName val="OH Analysis"/>
      <sheetName val="Corp. Office OH"/>
      <sheetName val="2008 Group Office TB"/>
      <sheetName val="MA Office OH"/>
      <sheetName val="MA Stats"/>
      <sheetName val="Bothell"/>
      <sheetName val="Woodinville"/>
      <sheetName val="Seattle"/>
      <sheetName val="South Sound"/>
      <sheetName val="Skagit"/>
      <sheetName val="Brem-Air"/>
      <sheetName val="Hours &amp; Services"/>
      <sheetName val="Operating Cost"/>
      <sheetName val="Head Count"/>
      <sheetName val="Summary MA Headcount"/>
      <sheetName val="MA Headcount"/>
      <sheetName val="Headcount"/>
      <sheetName val="WM Sandpoint"/>
      <sheetName val="WM Brem-Air"/>
      <sheetName val="WM Wenatchee"/>
      <sheetName val="WM Ellensburg"/>
      <sheetName val="WM Klamath Falls"/>
      <sheetName val="WM Coeur d'Alene"/>
      <sheetName val="WM Kennewick"/>
      <sheetName val="WM Skagit"/>
      <sheetName val="WM Spokane"/>
      <sheetName val="WM Oregon"/>
      <sheetName val="WM South Sound"/>
      <sheetName val="WM Northwest"/>
      <sheetName val="WM Sno-King"/>
      <sheetName val="WM Seattle"/>
      <sheetName val="2008 West Group IS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Tonnage)"/>
      <sheetName val="DEPN (CRC)"/>
      <sheetName val="Fixed Assets - Update"/>
      <sheetName val="Fixed Assets"/>
      <sheetName val="Lurito - CRC"/>
      <sheetName val="Lurito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 (Disposal)"/>
      <sheetName val="Com'l FL"/>
      <sheetName val="Res'l RL"/>
      <sheetName val="Roll Off"/>
      <sheetName val="Res'l YW"/>
      <sheetName val="Res'l Rec."/>
      <sheetName val="Com'l Rec."/>
      <sheetName val="Summary (Route)"/>
      <sheetName val="Haul Summary"/>
      <sheetName val="Customer Counts"/>
      <sheetName val="Com'l FL-2009"/>
      <sheetName val="Res'l RL (Route)"/>
      <sheetName val="Res'l YW (Route)"/>
      <sheetName val="Res'l Rec. (Route)"/>
      <sheetName val="Roll Off (Route)"/>
      <sheetName val="Com'l Rec. (Route)"/>
      <sheetName val="Hauls Only"/>
      <sheetName val="Container Shop (Arrows)"/>
      <sheetName val="Summary (Bad Debt)"/>
      <sheetName val="115000-115030 2008"/>
      <sheetName val="115000-115030 2007"/>
      <sheetName val="115000-115030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9"/>
  <sheetViews>
    <sheetView tabSelected="1" workbookViewId="0">
      <selection activeCell="A3" sqref="A3:F3"/>
    </sheetView>
  </sheetViews>
  <sheetFormatPr defaultRowHeight="15"/>
  <cols>
    <col min="1" max="1" width="4.7109375" style="1" bestFit="1" customWidth="1"/>
    <col min="2" max="2" width="59.5703125" style="1" bestFit="1" customWidth="1"/>
    <col min="3" max="4" width="14.140625" style="1" bestFit="1" customWidth="1"/>
    <col min="5" max="6" width="15.42578125" style="1" bestFit="1" customWidth="1"/>
    <col min="7" max="7" width="14.28515625" style="5" bestFit="1" customWidth="1"/>
    <col min="8" max="8" width="12.5703125" style="5" customWidth="1"/>
    <col min="9" max="9" width="12.85546875" style="1" customWidth="1"/>
    <col min="10" max="16384" width="9.140625" style="1"/>
  </cols>
  <sheetData>
    <row r="1" spans="1:9">
      <c r="A1" s="24" t="s">
        <v>0</v>
      </c>
      <c r="B1" s="24"/>
      <c r="C1" s="24"/>
      <c r="D1" s="24"/>
      <c r="E1" s="24"/>
      <c r="F1" s="24"/>
    </row>
    <row r="2" spans="1:9">
      <c r="A2" s="24" t="s">
        <v>31</v>
      </c>
      <c r="B2" s="24"/>
      <c r="C2" s="24"/>
      <c r="D2" s="24"/>
      <c r="E2" s="24"/>
      <c r="F2" s="24"/>
    </row>
    <row r="3" spans="1:9">
      <c r="A3" s="24" t="s">
        <v>1</v>
      </c>
      <c r="B3" s="24"/>
      <c r="C3" s="24"/>
      <c r="D3" s="24"/>
      <c r="E3" s="24"/>
      <c r="F3" s="24"/>
    </row>
    <row r="4" spans="1:9">
      <c r="A4" s="24" t="s">
        <v>2</v>
      </c>
      <c r="B4" s="24"/>
      <c r="C4" s="24"/>
      <c r="D4" s="24"/>
      <c r="E4" s="24"/>
      <c r="F4" s="24"/>
    </row>
    <row r="6" spans="1:9" ht="30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9">
      <c r="A7" s="4"/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</row>
    <row r="8" spans="1:9" ht="15.75">
      <c r="A8" s="5">
        <v>1</v>
      </c>
      <c r="B8" s="22" t="s">
        <v>14</v>
      </c>
      <c r="C8" s="22"/>
      <c r="D8" s="22"/>
      <c r="E8" s="22"/>
      <c r="F8" s="22"/>
    </row>
    <row r="9" spans="1:9">
      <c r="A9" s="5">
        <f>A8+1</f>
        <v>2</v>
      </c>
      <c r="B9" s="6" t="s">
        <v>15</v>
      </c>
      <c r="C9" s="7">
        <v>17</v>
      </c>
      <c r="D9" s="7">
        <v>17</v>
      </c>
      <c r="E9" s="7">
        <f>49+1</f>
        <v>50</v>
      </c>
      <c r="F9" s="7">
        <f>SUM(C9:E9)</f>
        <v>84</v>
      </c>
    </row>
    <row r="10" spans="1:9" ht="15.75" thickBot="1">
      <c r="A10" s="5">
        <f>A9+1</f>
        <v>3</v>
      </c>
      <c r="B10" s="1" t="s">
        <v>16</v>
      </c>
      <c r="C10" s="8">
        <f>C9/$F$9</f>
        <v>0.20238095238095238</v>
      </c>
      <c r="D10" s="8">
        <f t="shared" ref="D10:F10" si="0">D9/$F$9</f>
        <v>0.20238095238095238</v>
      </c>
      <c r="E10" s="8">
        <f t="shared" si="0"/>
        <v>0.59523809523809523</v>
      </c>
      <c r="F10" s="8">
        <f t="shared" si="0"/>
        <v>1</v>
      </c>
      <c r="I10" s="19"/>
    </row>
    <row r="11" spans="1:9" ht="15.75" thickTop="1">
      <c r="A11" s="5">
        <f t="shared" ref="A11:A49" si="1">A10+1</f>
        <v>4</v>
      </c>
      <c r="C11" s="9"/>
      <c r="D11" s="9"/>
      <c r="E11" s="9"/>
      <c r="F11" s="9"/>
    </row>
    <row r="12" spans="1:9">
      <c r="A12" s="5">
        <f t="shared" si="1"/>
        <v>5</v>
      </c>
      <c r="B12" s="10" t="s">
        <v>17</v>
      </c>
      <c r="C12" s="11">
        <f>'[8]Sch 4 - 12months'!$S$20</f>
        <v>3878930.8400000003</v>
      </c>
      <c r="D12" s="11">
        <f>[15]Income!$C$13</f>
        <v>4068108.33</v>
      </c>
      <c r="E12" s="11">
        <f>[15]Income!$B$13+[16]Revenues!$G$12</f>
        <v>11058784.93</v>
      </c>
      <c r="F12" s="11">
        <f>SUM(C12:E12)</f>
        <v>19005824.100000001</v>
      </c>
      <c r="I12" s="12"/>
    </row>
    <row r="13" spans="1:9" ht="15.75" thickBot="1">
      <c r="A13" s="5">
        <f t="shared" si="1"/>
        <v>6</v>
      </c>
      <c r="B13" s="10" t="s">
        <v>18</v>
      </c>
      <c r="C13" s="8">
        <f>C12/$F$12</f>
        <v>0.20409169418757275</v>
      </c>
      <c r="D13" s="8">
        <f>D12/$F$12</f>
        <v>0.21404535307679712</v>
      </c>
      <c r="E13" s="8">
        <f>E12/$F$12</f>
        <v>0.58186295273563005</v>
      </c>
      <c r="F13" s="8">
        <f>F12/$F$12</f>
        <v>1</v>
      </c>
    </row>
    <row r="14" spans="1:9" ht="15.75" thickTop="1">
      <c r="A14" s="5">
        <f t="shared" si="1"/>
        <v>7</v>
      </c>
    </row>
    <row r="15" spans="1:9">
      <c r="A15" s="5">
        <f t="shared" si="1"/>
        <v>8</v>
      </c>
      <c r="B15" s="6" t="s">
        <v>19</v>
      </c>
      <c r="C15" s="11">
        <f>[17]Assets!$I$27</f>
        <v>1209068</v>
      </c>
      <c r="D15" s="11">
        <f>[15]BS!$C$27</f>
        <v>1049486.7700000005</v>
      </c>
      <c r="E15" s="11">
        <f>[15]BS!$B$27+[16]Assets!$G$26</f>
        <v>2630996.4500000002</v>
      </c>
      <c r="F15" s="11">
        <f>SUM(C15:E15)</f>
        <v>4889551.2200000007</v>
      </c>
      <c r="G15" s="18"/>
      <c r="I15" s="20"/>
    </row>
    <row r="16" spans="1:9" ht="15.75" thickBot="1">
      <c r="A16" s="5">
        <f t="shared" si="1"/>
        <v>9</v>
      </c>
      <c r="B16" s="1" t="s">
        <v>20</v>
      </c>
      <c r="C16" s="8">
        <f>C15/$F$15</f>
        <v>0.24727586348916492</v>
      </c>
      <c r="D16" s="8">
        <f t="shared" ref="D16:F16" si="2">D15/$F$15</f>
        <v>0.2146386698450416</v>
      </c>
      <c r="E16" s="8">
        <f t="shared" si="2"/>
        <v>0.53808546666579349</v>
      </c>
      <c r="F16" s="8">
        <f t="shared" si="2"/>
        <v>1</v>
      </c>
      <c r="G16" s="17"/>
      <c r="H16" s="16"/>
      <c r="I16" s="21"/>
    </row>
    <row r="17" spans="1:6" ht="15.75" thickTop="1">
      <c r="A17" s="5">
        <f t="shared" si="1"/>
        <v>10</v>
      </c>
    </row>
    <row r="18" spans="1:6">
      <c r="A18" s="5">
        <f t="shared" si="1"/>
        <v>11</v>
      </c>
      <c r="B18" s="1" t="s">
        <v>21</v>
      </c>
      <c r="C18" s="13">
        <f>C10+C13+C16</f>
        <v>0.65374851005769008</v>
      </c>
      <c r="D18" s="13">
        <f>D10+D13+D16</f>
        <v>0.63106497530279104</v>
      </c>
      <c r="E18" s="13">
        <f>E10+E13+E16</f>
        <v>1.7151865146395189</v>
      </c>
      <c r="F18" s="13">
        <f>F10+F13+F16</f>
        <v>3</v>
      </c>
    </row>
    <row r="19" spans="1:6" ht="15.75" thickBot="1">
      <c r="A19" s="5">
        <f t="shared" si="1"/>
        <v>12</v>
      </c>
      <c r="B19" s="14" t="s">
        <v>22</v>
      </c>
      <c r="C19" s="15">
        <f>C18/3</f>
        <v>0.21791617001923003</v>
      </c>
      <c r="D19" s="15">
        <f t="shared" ref="D19:F19" si="3">D18/3</f>
        <v>0.210354991767597</v>
      </c>
      <c r="E19" s="15">
        <f t="shared" si="3"/>
        <v>0.571728838213173</v>
      </c>
      <c r="F19" s="15">
        <f t="shared" si="3"/>
        <v>1</v>
      </c>
    </row>
    <row r="20" spans="1:6" ht="15.75" thickTop="1">
      <c r="A20" s="5">
        <f t="shared" si="1"/>
        <v>13</v>
      </c>
    </row>
    <row r="21" spans="1:6">
      <c r="A21" s="5">
        <f t="shared" si="1"/>
        <v>14</v>
      </c>
    </row>
    <row r="22" spans="1:6" ht="15.75">
      <c r="A22" s="5">
        <f t="shared" si="1"/>
        <v>15</v>
      </c>
      <c r="B22" s="22" t="s">
        <v>23</v>
      </c>
      <c r="C22" s="22"/>
      <c r="D22" s="22"/>
      <c r="E22" s="22"/>
      <c r="F22" s="22"/>
    </row>
    <row r="23" spans="1:6">
      <c r="A23" s="5">
        <f t="shared" si="1"/>
        <v>16</v>
      </c>
      <c r="B23" s="6" t="s">
        <v>15</v>
      </c>
      <c r="C23" s="7">
        <v>17</v>
      </c>
      <c r="D23" s="7">
        <v>17</v>
      </c>
      <c r="E23" s="7">
        <f>49</f>
        <v>49</v>
      </c>
      <c r="F23" s="7">
        <f>SUM(C23:E23)</f>
        <v>83</v>
      </c>
    </row>
    <row r="24" spans="1:6" ht="15.75" thickBot="1">
      <c r="A24" s="5">
        <f t="shared" si="1"/>
        <v>17</v>
      </c>
      <c r="B24" s="1" t="s">
        <v>16</v>
      </c>
      <c r="C24" s="8">
        <f>C23/$F$9</f>
        <v>0.20238095238095238</v>
      </c>
      <c r="D24" s="8">
        <f t="shared" ref="D24:F24" si="4">D23/$F$9</f>
        <v>0.20238095238095238</v>
      </c>
      <c r="E24" s="8">
        <f t="shared" si="4"/>
        <v>0.58333333333333337</v>
      </c>
      <c r="F24" s="8">
        <f t="shared" si="4"/>
        <v>0.98809523809523814</v>
      </c>
    </row>
    <row r="25" spans="1:6" ht="15.75" thickTop="1">
      <c r="A25" s="5">
        <f t="shared" si="1"/>
        <v>18</v>
      </c>
      <c r="C25" s="9"/>
      <c r="D25" s="9"/>
      <c r="E25" s="9"/>
      <c r="F25" s="9"/>
    </row>
    <row r="26" spans="1:6">
      <c r="A26" s="5">
        <f t="shared" si="1"/>
        <v>19</v>
      </c>
      <c r="B26" s="10" t="s">
        <v>17</v>
      </c>
      <c r="C26" s="11">
        <f>'[8]Sch 4 - 12months'!$S$20</f>
        <v>3878930.8400000003</v>
      </c>
      <c r="D26" s="11">
        <f>[15]Income!$C$13</f>
        <v>4068108.33</v>
      </c>
      <c r="E26" s="11">
        <f>[15]Income!$B$13</f>
        <v>10355310.93</v>
      </c>
      <c r="F26" s="11">
        <f>SUM(C26:E26)</f>
        <v>18302350.100000001</v>
      </c>
    </row>
    <row r="27" spans="1:6" ht="15.75" thickBot="1">
      <c r="A27" s="5">
        <f t="shared" si="1"/>
        <v>20</v>
      </c>
      <c r="B27" s="10" t="s">
        <v>18</v>
      </c>
      <c r="C27" s="8">
        <f>C26/$F$12</f>
        <v>0.20409169418757275</v>
      </c>
      <c r="D27" s="8">
        <f>D26/$F$12</f>
        <v>0.21404535307679712</v>
      </c>
      <c r="E27" s="8">
        <f>E26/$F$12</f>
        <v>0.54484935120492872</v>
      </c>
      <c r="F27" s="8">
        <f>F26/$F$12</f>
        <v>0.96298639846929868</v>
      </c>
    </row>
    <row r="28" spans="1:6" ht="15.75" thickTop="1">
      <c r="A28" s="5">
        <f t="shared" si="1"/>
        <v>21</v>
      </c>
    </row>
    <row r="29" spans="1:6">
      <c r="A29" s="5">
        <f t="shared" si="1"/>
        <v>22</v>
      </c>
      <c r="B29" s="6" t="s">
        <v>19</v>
      </c>
      <c r="C29" s="11">
        <f>[17]Assets!$I$27</f>
        <v>1209068</v>
      </c>
      <c r="D29" s="11">
        <f>[15]BS!$C$27</f>
        <v>1049486.7700000005</v>
      </c>
      <c r="E29" s="11">
        <f>[15]BS!$B$27</f>
        <v>2630996.4500000002</v>
      </c>
      <c r="F29" s="11">
        <f>SUM(C29:E29)</f>
        <v>4889551.2200000007</v>
      </c>
    </row>
    <row r="30" spans="1:6" ht="15.75" thickBot="1">
      <c r="A30" s="5">
        <f t="shared" si="1"/>
        <v>23</v>
      </c>
      <c r="B30" s="1" t="s">
        <v>20</v>
      </c>
      <c r="C30" s="8">
        <f>C29/$F$15</f>
        <v>0.24727586348916492</v>
      </c>
      <c r="D30" s="8">
        <f t="shared" ref="D30:F30" si="5">D29/$F$15</f>
        <v>0.2146386698450416</v>
      </c>
      <c r="E30" s="8">
        <f t="shared" si="5"/>
        <v>0.53808546666579349</v>
      </c>
      <c r="F30" s="8">
        <f t="shared" si="5"/>
        <v>1</v>
      </c>
    </row>
    <row r="31" spans="1:6" ht="15.75" thickTop="1">
      <c r="A31" s="5">
        <f t="shared" si="1"/>
        <v>24</v>
      </c>
    </row>
    <row r="32" spans="1:6">
      <c r="A32" s="5">
        <f t="shared" si="1"/>
        <v>25</v>
      </c>
      <c r="B32" s="1" t="s">
        <v>21</v>
      </c>
      <c r="C32" s="13">
        <f>C24+C27+C30</f>
        <v>0.65374851005769008</v>
      </c>
      <c r="D32" s="13">
        <f>D24+D27+D30</f>
        <v>0.63106497530279104</v>
      </c>
      <c r="E32" s="13">
        <f>E24+E27+E30</f>
        <v>1.6662681512040556</v>
      </c>
      <c r="F32" s="13">
        <f>F24+F27+F30</f>
        <v>2.9510816365645369</v>
      </c>
    </row>
    <row r="33" spans="1:6" ht="15.75" thickBot="1">
      <c r="A33" s="5">
        <f t="shared" si="1"/>
        <v>26</v>
      </c>
      <c r="B33" s="14" t="s">
        <v>22</v>
      </c>
      <c r="C33" s="15">
        <f>C32/3</f>
        <v>0.21791617001923003</v>
      </c>
      <c r="D33" s="15">
        <f t="shared" ref="D33:F33" si="6">D32/3</f>
        <v>0.210354991767597</v>
      </c>
      <c r="E33" s="15">
        <f t="shared" si="6"/>
        <v>0.55542271706801849</v>
      </c>
      <c r="F33" s="15">
        <f t="shared" si="6"/>
        <v>0.9836938788548456</v>
      </c>
    </row>
    <row r="34" spans="1:6" ht="15.75" thickTop="1">
      <c r="A34" s="5">
        <f t="shared" si="1"/>
        <v>27</v>
      </c>
    </row>
    <row r="35" spans="1:6">
      <c r="A35" s="5">
        <f t="shared" si="1"/>
        <v>28</v>
      </c>
    </row>
    <row r="36" spans="1:6" ht="15.75">
      <c r="A36" s="5">
        <f t="shared" si="1"/>
        <v>29</v>
      </c>
      <c r="B36" s="22" t="s">
        <v>24</v>
      </c>
      <c r="C36" s="22"/>
      <c r="D36" s="22"/>
      <c r="E36" s="22"/>
      <c r="F36" s="22"/>
    </row>
    <row r="37" spans="1:6">
      <c r="A37" s="5">
        <f t="shared" si="1"/>
        <v>30</v>
      </c>
      <c r="B37" s="6" t="s">
        <v>25</v>
      </c>
      <c r="C37" s="7">
        <f>C9</f>
        <v>17</v>
      </c>
      <c r="D37" s="7">
        <f>D9</f>
        <v>17</v>
      </c>
      <c r="E37" s="7">
        <v>0</v>
      </c>
      <c r="F37" s="7">
        <f>SUM(C37:E37)</f>
        <v>34</v>
      </c>
    </row>
    <row r="38" spans="1:6" ht="15.75" thickBot="1">
      <c r="A38" s="5">
        <f t="shared" si="1"/>
        <v>31</v>
      </c>
      <c r="B38" s="1" t="s">
        <v>16</v>
      </c>
      <c r="C38" s="8">
        <f>C37/$F$37</f>
        <v>0.5</v>
      </c>
      <c r="D38" s="8">
        <f>D37/$F$37</f>
        <v>0.5</v>
      </c>
      <c r="E38" s="8">
        <f>E37/$F$37</f>
        <v>0</v>
      </c>
      <c r="F38" s="8">
        <f>F37/$F$37</f>
        <v>1</v>
      </c>
    </row>
    <row r="39" spans="1:6" ht="15.75" thickTop="1">
      <c r="A39" s="5">
        <f t="shared" si="1"/>
        <v>32</v>
      </c>
      <c r="B39" s="10"/>
      <c r="E39" s="9"/>
      <c r="F39" s="9"/>
    </row>
    <row r="40" spans="1:6">
      <c r="A40" s="5">
        <f t="shared" si="1"/>
        <v>33</v>
      </c>
      <c r="B40" s="10" t="s">
        <v>26</v>
      </c>
      <c r="C40" s="11">
        <f>C12</f>
        <v>3878930.8400000003</v>
      </c>
      <c r="D40" s="11">
        <f>D12</f>
        <v>4068108.33</v>
      </c>
      <c r="E40" s="11">
        <v>0</v>
      </c>
      <c r="F40" s="11">
        <f>SUM(C40:E40)</f>
        <v>7947039.1699999999</v>
      </c>
    </row>
    <row r="41" spans="1:6" ht="15.75" thickBot="1">
      <c r="A41" s="5">
        <f t="shared" si="1"/>
        <v>34</v>
      </c>
      <c r="B41" s="10" t="s">
        <v>18</v>
      </c>
      <c r="C41" s="8">
        <f>C40/$F$40</f>
        <v>0.48809761183044481</v>
      </c>
      <c r="D41" s="8">
        <f>D40/$F$40</f>
        <v>0.51190238816955524</v>
      </c>
      <c r="E41" s="8">
        <f>E40/$F$40</f>
        <v>0</v>
      </c>
      <c r="F41" s="8">
        <f>F40/$F$40</f>
        <v>1</v>
      </c>
    </row>
    <row r="42" spans="1:6" ht="15.75" thickTop="1">
      <c r="A42" s="5">
        <f t="shared" si="1"/>
        <v>35</v>
      </c>
      <c r="B42" s="10"/>
    </row>
    <row r="43" spans="1:6">
      <c r="A43" s="5">
        <f t="shared" si="1"/>
        <v>36</v>
      </c>
      <c r="B43" s="6" t="s">
        <v>27</v>
      </c>
      <c r="C43" s="11">
        <f>C15</f>
        <v>1209068</v>
      </c>
      <c r="D43" s="11">
        <f>D15</f>
        <v>1049486.7700000005</v>
      </c>
      <c r="E43" s="11">
        <v>0</v>
      </c>
      <c r="F43" s="11">
        <f>SUM(C43:E43)</f>
        <v>2258554.7700000005</v>
      </c>
    </row>
    <row r="44" spans="1:6" ht="15.75" thickBot="1">
      <c r="A44" s="5">
        <f t="shared" si="1"/>
        <v>37</v>
      </c>
      <c r="B44" s="1" t="s">
        <v>20</v>
      </c>
      <c r="C44" s="8">
        <f>C43/$F$43</f>
        <v>0.53532817360014684</v>
      </c>
      <c r="D44" s="8">
        <f>D43/$F$43</f>
        <v>0.46467182639985316</v>
      </c>
      <c r="E44" s="8">
        <f>E43/$F$43</f>
        <v>0</v>
      </c>
      <c r="F44" s="8">
        <f>F43/$F$43</f>
        <v>1</v>
      </c>
    </row>
    <row r="45" spans="1:6" ht="15.75" thickTop="1">
      <c r="A45" s="5">
        <f t="shared" si="1"/>
        <v>38</v>
      </c>
      <c r="B45" s="10"/>
    </row>
    <row r="46" spans="1:6">
      <c r="A46" s="5">
        <f t="shared" si="1"/>
        <v>39</v>
      </c>
      <c r="B46" s="10" t="s">
        <v>28</v>
      </c>
      <c r="C46" s="13">
        <f>C38+C41+C44</f>
        <v>1.5234257854305917</v>
      </c>
      <c r="D46" s="13">
        <f>D38+D41+D44</f>
        <v>1.4765742145694083</v>
      </c>
      <c r="E46" s="13">
        <f>E38+E41+E44</f>
        <v>0</v>
      </c>
      <c r="F46" s="13">
        <f>F38+F41+F44</f>
        <v>3</v>
      </c>
    </row>
    <row r="47" spans="1:6" ht="15.75" thickBot="1">
      <c r="A47" s="5">
        <f t="shared" si="1"/>
        <v>40</v>
      </c>
      <c r="B47" s="14" t="s">
        <v>29</v>
      </c>
      <c r="C47" s="15">
        <f>C46/3</f>
        <v>0.50780859514353061</v>
      </c>
      <c r="D47" s="15">
        <f t="shared" ref="D47:F47" si="7">D46/3</f>
        <v>0.49219140485646945</v>
      </c>
      <c r="E47" s="15">
        <f t="shared" si="7"/>
        <v>0</v>
      </c>
      <c r="F47" s="15">
        <f t="shared" si="7"/>
        <v>1</v>
      </c>
    </row>
    <row r="48" spans="1:6" ht="15.75" thickTop="1">
      <c r="A48" s="5">
        <f t="shared" si="1"/>
        <v>41</v>
      </c>
    </row>
    <row r="49" spans="1:6">
      <c r="A49" s="5">
        <f t="shared" si="1"/>
        <v>42</v>
      </c>
      <c r="B49" s="23" t="s">
        <v>30</v>
      </c>
      <c r="C49" s="23"/>
      <c r="D49" s="23"/>
      <c r="E49" s="23"/>
      <c r="F49" s="23"/>
    </row>
  </sheetData>
  <mergeCells count="8">
    <mergeCell ref="B36:F36"/>
    <mergeCell ref="B49:F49"/>
    <mergeCell ref="A1:F1"/>
    <mergeCell ref="A2:F2"/>
    <mergeCell ref="A3:F3"/>
    <mergeCell ref="A4:F4"/>
    <mergeCell ref="B8:F8"/>
    <mergeCell ref="B22:F2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2014-07-18T07:00:00+00:00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0B83010-B898-44B7-8D62-DEBEB6737A89}"/>
</file>

<file path=customXml/itemProps2.xml><?xml version="1.0" encoding="utf-8"?>
<ds:datastoreItem xmlns:ds="http://schemas.openxmlformats.org/officeDocument/2006/customXml" ds:itemID="{B31C8280-878E-4A4F-A368-A2AFB694E13A}"/>
</file>

<file path=customXml/itemProps3.xml><?xml version="1.0" encoding="utf-8"?>
<ds:datastoreItem xmlns:ds="http://schemas.openxmlformats.org/officeDocument/2006/customXml" ds:itemID="{79EFD06E-708B-40DF-B657-C94C17CA27BC}"/>
</file>

<file path=customXml/itemProps4.xml><?xml version="1.0" encoding="utf-8"?>
<ds:datastoreItem xmlns:ds="http://schemas.openxmlformats.org/officeDocument/2006/customXml" ds:itemID="{B1FBE516-3675-4577-BF40-A5CDEC928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Cheesman</dc:creator>
  <cp:lastModifiedBy>DeMarco, Betsy (UTC)</cp:lastModifiedBy>
  <dcterms:created xsi:type="dcterms:W3CDTF">2014-07-17T00:22:38Z</dcterms:created>
  <dcterms:modified xsi:type="dcterms:W3CDTF">2014-07-17T20:52:40Z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0x0101006E56B4D1795A2E4DB2F0B01679ED314A00D2190E13D69736428DC0AA09A9BE07E0</vt:lpwstr>
  </property>
  <property fmtid="{D5CDD505-2E9C-101B-9397-08002B2CF9AE}" pid="3" name="_docset_NoMedatataSyncRequired">
    <vt:lpwstr>False</vt:lpwstr>
  </property>
</Properties>
</file>