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Detail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<sst xmlns="http://schemas.openxmlformats.org/spreadsheetml/2006/main" count="31" uniqueCount="29">
  <si>
    <t>Washington</t>
  </si>
  <si>
    <t>Idaho</t>
  </si>
  <si>
    <t>AVISTA UTILITIES</t>
  </si>
  <si>
    <t>SYS - ELEC</t>
  </si>
  <si>
    <t>Wash</t>
  </si>
  <si>
    <t>Agreement Period is 45 years</t>
  </si>
  <si>
    <t>Note 1 - Prod/Trans Ratio</t>
  </si>
  <si>
    <t>Federal Income Tax</t>
  </si>
  <si>
    <t>Adjustment to Account 557</t>
  </si>
  <si>
    <t>Net Expense Adjustment</t>
  </si>
  <si>
    <t>Annual Payments Direct Idaho</t>
  </si>
  <si>
    <t>Annual Payments Allocated Electric</t>
  </si>
  <si>
    <t>Total Annual Payments</t>
  </si>
  <si>
    <t>Allocated Annual Payments</t>
  </si>
  <si>
    <t>1/31/2000 - 1/31/2043 Annual Payments</t>
  </si>
  <si>
    <t>Commission Basis Adjustment</t>
  </si>
  <si>
    <t>Nez Perce Settlement</t>
  </si>
  <si>
    <t>Lump Sum Payment  1/31/99</t>
  </si>
  <si>
    <t>Total Payments over 45 Years</t>
  </si>
  <si>
    <t>Levelized Amortization</t>
  </si>
  <si>
    <t xml:space="preserve">Idaho </t>
  </si>
  <si>
    <t>WWP-E-98-11</t>
  </si>
  <si>
    <t>Per Idaho Case No.</t>
  </si>
  <si>
    <t>Per Washington</t>
  </si>
  <si>
    <t>UE-991606</t>
  </si>
  <si>
    <t xml:space="preserve">Docket No. </t>
  </si>
  <si>
    <t>Directly Assigned</t>
  </si>
  <si>
    <t>12 months ended 9/30/08</t>
  </si>
  <si>
    <t>Account 557 2008 Recorded Amounts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</si>
</sst>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00000"/>
    <numFmt numFmtId="168" formatCode="0.0%"/>
    <numFmt numFmtId="169" formatCode="0.000%"/>
    <numFmt numFmtId="170" formatCode="0.0000%"/>
    <numFmt numFmtId="171" formatCode="0.00000%"/>
    <numFmt numFmtId="172" formatCode="#,##0.0"/>
    <numFmt numFmtId="173" formatCode="#,##0.000"/>
    <numFmt numFmtId="174" formatCode="#,##0.0000"/>
    <numFmt numFmtId="175" formatCode="mmmm\ d\,\ yyyy"/>
    <numFmt numFmtId="176" formatCode="dd\-mmm\-yy"/>
    <numFmt numFmtId="177" formatCode="mm/dd/yy"/>
    <numFmt numFmtId="178" formatCode="&quot;$&quot;#,##0.000"/>
    <numFmt numFmtId="179" formatCode="&quot;$&quot;#,##0.00"/>
    <numFmt numFmtId="180" formatCode="&quot;$&quot;#,##0.0"/>
    <numFmt numFmtId="181" formatCode="&quot;$&quot;#,##0.0_);[Red]\(&quot;$&quot;#,##0.0\)"/>
    <numFmt numFmtId="182" formatCode="&quot;$&quot;#,##0.000000"/>
    <numFmt numFmtId="183" formatCode="0.0"/>
  </numFmts>
  <fonts count="9">
    <font>
      <sz val="10"/>
      <name val="Courier"/>
      <family val="0"/>
    </font>
    <font>
      <b/>
      <sz val="10"/>
      <name val="Monaco"/>
      <family val="0"/>
    </font>
    <font>
      <i/>
      <sz val="10"/>
      <name val="Monaco"/>
      <family val="0"/>
    </font>
    <font>
      <b/>
      <i/>
      <sz val="10"/>
      <name val="Monaco"/>
      <family val="0"/>
    </font>
    <font>
      <sz val="10"/>
      <name val="Genev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15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0" xfId="17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3" fontId="6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9" fontId="5" fillId="0" borderId="0" xfId="17" applyFont="1" applyAlignment="1">
      <alignment/>
    </xf>
    <xf numFmtId="0" fontId="5" fillId="0" borderId="0" xfId="0" applyFont="1" applyAlignment="1">
      <alignment horizontal="left"/>
    </xf>
    <xf numFmtId="3" fontId="6" fillId="0" borderId="0" xfId="15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5" fillId="0" borderId="0" xfId="15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6" fillId="0" borderId="0" xfId="16" applyNumberFormat="1" applyFont="1" applyBorder="1" applyAlignment="1">
      <alignment/>
    </xf>
    <xf numFmtId="3" fontId="6" fillId="0" borderId="2" xfId="15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6" fillId="0" borderId="4" xfId="15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5" fontId="6" fillId="0" borderId="0" xfId="0" applyNumberFormat="1" applyFont="1" applyBorder="1" applyAlignment="1">
      <alignment horizontal="left"/>
    </xf>
    <xf numFmtId="3" fontId="6" fillId="0" borderId="5" xfId="15" applyNumberFormat="1" applyFont="1" applyBorder="1" applyAlignment="1">
      <alignment/>
    </xf>
    <xf numFmtId="3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17" fontId="6" fillId="0" borderId="0" xfId="0" applyNumberFormat="1" applyFont="1" applyBorder="1" applyAlignment="1" quotePrefix="1">
      <alignment horizontal="left"/>
    </xf>
    <xf numFmtId="164" fontId="8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1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164" fontId="6" fillId="2" borderId="0" xfId="16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15.125" style="2" customWidth="1"/>
    <col min="2" max="2" width="27.125" style="2" customWidth="1"/>
    <col min="3" max="3" width="7.625" style="2" customWidth="1"/>
    <col min="4" max="6" width="10.75390625" style="2" customWidth="1"/>
    <col min="7" max="7" width="9.00390625" style="2" customWidth="1"/>
    <col min="8" max="8" width="9.125" style="2" bestFit="1" customWidth="1"/>
    <col min="9" max="16384" width="9.00390625" style="2" customWidth="1"/>
  </cols>
  <sheetData>
    <row r="1" ht="12.75">
      <c r="A1" s="2" t="s">
        <v>2</v>
      </c>
    </row>
    <row r="2" ht="12.75">
      <c r="A2" s="2" t="s">
        <v>16</v>
      </c>
    </row>
    <row r="3" ht="12.75">
      <c r="A3" s="2" t="s">
        <v>15</v>
      </c>
    </row>
    <row r="4" ht="12.75">
      <c r="A4" s="29" t="s">
        <v>27</v>
      </c>
    </row>
    <row r="5" spans="4:6" ht="12.75">
      <c r="D5" s="12" t="s">
        <v>3</v>
      </c>
      <c r="E5" s="12" t="s">
        <v>4</v>
      </c>
      <c r="F5" s="12" t="s">
        <v>1</v>
      </c>
    </row>
    <row r="6" spans="2:6" ht="12.75">
      <c r="B6" s="10" t="s">
        <v>6</v>
      </c>
      <c r="C6" s="4"/>
      <c r="D6" s="8">
        <f>E6+F6</f>
        <v>1</v>
      </c>
      <c r="E6" s="8">
        <v>0.6459</v>
      </c>
      <c r="F6" s="8">
        <v>0.3541</v>
      </c>
    </row>
    <row r="7" spans="1:8" ht="12.75">
      <c r="A7" s="10" t="s">
        <v>5</v>
      </c>
      <c r="C7" s="4"/>
      <c r="D7" s="9"/>
      <c r="E7" s="9"/>
      <c r="F7" s="4"/>
      <c r="G7" s="5"/>
      <c r="H7" s="5"/>
    </row>
    <row r="8" spans="2:8" ht="12.75">
      <c r="B8" s="10"/>
      <c r="C8" s="4"/>
      <c r="D8" s="9"/>
      <c r="E8" s="9"/>
      <c r="F8" s="4"/>
      <c r="G8" s="5"/>
      <c r="H8" s="5"/>
    </row>
    <row r="9" spans="1:8" ht="12.75">
      <c r="A9" s="35" t="s">
        <v>0</v>
      </c>
      <c r="B9" s="36" t="s">
        <v>13</v>
      </c>
      <c r="C9" s="37"/>
      <c r="D9" s="38">
        <f>ROUND(D24,-2)</f>
        <v>783800</v>
      </c>
      <c r="E9" s="39">
        <f>ROUND(D9*E6,-1)</f>
        <v>506260</v>
      </c>
      <c r="F9" s="39"/>
      <c r="G9" s="5"/>
      <c r="H9" s="5"/>
    </row>
    <row r="10" spans="1:8" ht="12.75">
      <c r="A10" s="35"/>
      <c r="B10" s="36"/>
      <c r="C10" s="40"/>
      <c r="D10" s="41"/>
      <c r="E10" s="39"/>
      <c r="F10" s="39"/>
      <c r="G10" s="5"/>
      <c r="H10" s="5"/>
    </row>
    <row r="11" spans="1:8" ht="12.75">
      <c r="A11" s="35" t="s">
        <v>20</v>
      </c>
      <c r="B11" s="36" t="s">
        <v>13</v>
      </c>
      <c r="C11" s="40"/>
      <c r="D11" s="41">
        <f>D30</f>
        <v>872500</v>
      </c>
      <c r="E11" s="39"/>
      <c r="F11" s="39">
        <f>D11*F6</f>
        <v>308952</v>
      </c>
      <c r="G11" s="5"/>
      <c r="H11" s="5"/>
    </row>
    <row r="12" spans="2:8" ht="12.75">
      <c r="B12" s="10"/>
      <c r="C12" s="5"/>
      <c r="D12" s="14"/>
      <c r="E12" s="14"/>
      <c r="F12" s="14"/>
      <c r="G12" s="5"/>
      <c r="H12" s="5"/>
    </row>
    <row r="13" spans="1:8" ht="12.75">
      <c r="A13" s="2" t="s">
        <v>26</v>
      </c>
      <c r="B13" s="33" t="s">
        <v>28</v>
      </c>
      <c r="C13" s="5"/>
      <c r="D13" s="14">
        <f>E13+F13</f>
        <v>818702</v>
      </c>
      <c r="E13" s="34">
        <v>497498</v>
      </c>
      <c r="F13" s="34">
        <v>321204</v>
      </c>
      <c r="G13" s="5"/>
      <c r="H13" s="5"/>
    </row>
    <row r="14" spans="2:8" ht="12.75">
      <c r="B14" s="10"/>
      <c r="C14" s="5"/>
      <c r="D14" s="14"/>
      <c r="E14" s="14"/>
      <c r="F14" s="14"/>
      <c r="G14" s="5"/>
      <c r="H14" s="5"/>
    </row>
    <row r="15" spans="2:8" ht="12.75">
      <c r="B15" s="10" t="s">
        <v>8</v>
      </c>
      <c r="C15" s="4"/>
      <c r="D15" s="21">
        <f>E15+F15</f>
        <v>-3490</v>
      </c>
      <c r="E15" s="42">
        <f>SUM(E9:E11)-E13</f>
        <v>8762</v>
      </c>
      <c r="F15" s="21">
        <f>SUM(F9:F11)-F13</f>
        <v>-12252</v>
      </c>
      <c r="G15" s="5"/>
      <c r="H15" s="5"/>
    </row>
    <row r="17" spans="2:6" ht="12.75">
      <c r="B17" s="16" t="s">
        <v>7</v>
      </c>
      <c r="C17" s="15">
        <v>-0.35</v>
      </c>
      <c r="D17" s="1">
        <f>E17+F17</f>
        <v>1221</v>
      </c>
      <c r="E17" s="19">
        <f>ROUND((E15)*C17,0)</f>
        <v>-3067</v>
      </c>
      <c r="F17" s="19">
        <f>ROUND((F15)*C17,0)</f>
        <v>4288</v>
      </c>
    </row>
    <row r="18" spans="2:5" ht="12.75">
      <c r="B18" s="18"/>
      <c r="C18" s="4"/>
      <c r="D18" s="6"/>
      <c r="E18" s="6"/>
    </row>
    <row r="19" spans="2:6" ht="12.75">
      <c r="B19" s="17" t="s">
        <v>9</v>
      </c>
      <c r="C19" s="6"/>
      <c r="D19" s="23">
        <f>E19+F19</f>
        <v>-2269</v>
      </c>
      <c r="E19" s="24">
        <f>E15+E17</f>
        <v>5695</v>
      </c>
      <c r="F19" s="22">
        <f>F15+F17</f>
        <v>-7964</v>
      </c>
    </row>
    <row r="20" spans="2:5" ht="12.75">
      <c r="B20" s="4"/>
      <c r="C20" s="7"/>
      <c r="D20" s="4"/>
      <c r="E20" s="4"/>
    </row>
    <row r="21" spans="1:5" ht="12.75">
      <c r="A21" s="2" t="s">
        <v>23</v>
      </c>
      <c r="B21" s="26" t="s">
        <v>14</v>
      </c>
      <c r="C21" s="4"/>
      <c r="D21" s="9"/>
      <c r="E21" s="31"/>
    </row>
    <row r="22" spans="1:6" ht="12.75">
      <c r="A22" s="29" t="s">
        <v>25</v>
      </c>
      <c r="B22" s="13" t="s">
        <v>12</v>
      </c>
      <c r="C22" s="4"/>
      <c r="D22" s="11">
        <v>835498</v>
      </c>
      <c r="E22" s="11"/>
      <c r="F22" s="11"/>
    </row>
    <row r="23" spans="1:6" ht="12.75">
      <c r="A23" s="2" t="s">
        <v>24</v>
      </c>
      <c r="B23" s="13" t="s">
        <v>10</v>
      </c>
      <c r="C23" s="7"/>
      <c r="D23" s="20">
        <f>25835+25835</f>
        <v>51670</v>
      </c>
      <c r="E23" s="4"/>
      <c r="F23" s="20"/>
    </row>
    <row r="24" spans="1:6" ht="12.75">
      <c r="A24" s="4"/>
      <c r="B24" s="13" t="s">
        <v>11</v>
      </c>
      <c r="C24" s="4"/>
      <c r="D24" s="25">
        <f>D22-D23</f>
        <v>783828</v>
      </c>
      <c r="E24" s="9"/>
      <c r="F24" s="9"/>
    </row>
    <row r="25" spans="1:5" ht="12.75">
      <c r="A25" s="4"/>
      <c r="B25" s="9"/>
      <c r="C25" s="4"/>
      <c r="D25" s="4"/>
      <c r="E25" s="4"/>
    </row>
    <row r="26" spans="1:5" ht="12.75">
      <c r="A26" s="30" t="s">
        <v>22</v>
      </c>
      <c r="B26" s="9" t="s">
        <v>17</v>
      </c>
      <c r="C26" s="4"/>
      <c r="D26" s="6">
        <v>2500000</v>
      </c>
      <c r="E26" s="4"/>
    </row>
    <row r="27" spans="1:5" ht="12.75">
      <c r="A27" s="30" t="s">
        <v>21</v>
      </c>
      <c r="B27" s="26" t="s">
        <v>14</v>
      </c>
      <c r="C27" s="4"/>
      <c r="D27" s="6">
        <v>835498</v>
      </c>
      <c r="E27" s="4"/>
    </row>
    <row r="28" spans="1:5" ht="12.75">
      <c r="A28" s="4"/>
      <c r="B28" s="9" t="s">
        <v>18</v>
      </c>
      <c r="C28" s="4"/>
      <c r="D28" s="27">
        <f>D26+D27*44</f>
        <v>39261912</v>
      </c>
      <c r="E28" s="4"/>
    </row>
    <row r="29" spans="1:5" ht="12.75">
      <c r="A29" s="4"/>
      <c r="B29" s="9"/>
      <c r="C29" s="4"/>
      <c r="D29" s="4"/>
      <c r="E29" s="4"/>
    </row>
    <row r="30" spans="1:5" ht="12.75">
      <c r="A30" s="4"/>
      <c r="B30" s="9" t="s">
        <v>19</v>
      </c>
      <c r="C30" s="4"/>
      <c r="D30" s="6">
        <f>ROUND(D28/45,-2)</f>
        <v>872500</v>
      </c>
      <c r="E30" s="4"/>
    </row>
    <row r="31" spans="1:5" ht="12.75">
      <c r="A31" s="4"/>
      <c r="B31" s="9"/>
      <c r="C31" s="4"/>
      <c r="D31" s="4"/>
      <c r="E31" s="4"/>
    </row>
    <row r="32" spans="1:6" ht="12.75">
      <c r="A32" s="4"/>
      <c r="B32" s="9"/>
      <c r="C32" s="4"/>
      <c r="D32" s="6"/>
      <c r="E32" s="6"/>
      <c r="F32" s="28"/>
    </row>
    <row r="33" spans="1:6" ht="12.75">
      <c r="A33" s="4"/>
      <c r="B33" s="9"/>
      <c r="C33" s="4"/>
      <c r="D33" s="6"/>
      <c r="E33" s="6"/>
      <c r="F33" s="28"/>
    </row>
    <row r="34" spans="1:5" ht="12.75">
      <c r="A34" s="4"/>
      <c r="B34" s="9"/>
      <c r="C34" s="4"/>
      <c r="D34" s="4"/>
      <c r="E34" s="4"/>
    </row>
    <row r="35" spans="1:5" ht="12.75">
      <c r="A35" s="4"/>
      <c r="B35" s="9"/>
      <c r="C35" s="4"/>
      <c r="D35" s="4"/>
      <c r="E35" s="4"/>
    </row>
    <row r="36" spans="1:5" ht="12.75">
      <c r="A36" s="4"/>
      <c r="B36" s="9"/>
      <c r="C36" s="4"/>
      <c r="D36" s="4"/>
      <c r="E36" s="4"/>
    </row>
    <row r="37" spans="1:5" ht="12.75">
      <c r="A37" s="4"/>
      <c r="B37" s="9"/>
      <c r="C37" s="4"/>
      <c r="D37" s="4"/>
      <c r="E37" s="4"/>
    </row>
    <row r="38" spans="1:5" ht="12.75">
      <c r="A38" s="4"/>
      <c r="B38" s="9"/>
      <c r="C38" s="4"/>
      <c r="D38" s="4"/>
      <c r="E38" s="4"/>
    </row>
    <row r="39" spans="1:5" ht="12.75">
      <c r="A39" s="4"/>
      <c r="B39" s="9"/>
      <c r="C39" s="4"/>
      <c r="D39" s="4"/>
      <c r="E39" s="4"/>
    </row>
    <row r="40" spans="1:5" ht="12.75">
      <c r="A40" s="4"/>
      <c r="B40" s="9"/>
      <c r="C40" s="4"/>
      <c r="D40" s="4"/>
      <c r="E40" s="4"/>
    </row>
    <row r="41" spans="1:5" ht="12.75">
      <c r="A41" s="4"/>
      <c r="B41" s="9"/>
      <c r="C41" s="4"/>
      <c r="D41" s="4"/>
      <c r="E41" s="4"/>
    </row>
    <row r="42" spans="1:5" ht="12.75">
      <c r="A42" s="4"/>
      <c r="B42" s="9"/>
      <c r="C42" s="4"/>
      <c r="D42" s="4"/>
      <c r="E42" s="4"/>
    </row>
    <row r="43" spans="1:8" ht="12.75">
      <c r="A43" s="4"/>
      <c r="B43" s="10"/>
      <c r="C43" s="4"/>
      <c r="D43" s="9"/>
      <c r="E43" s="9"/>
      <c r="F43" s="4"/>
      <c r="G43" s="4"/>
      <c r="H43" s="4"/>
    </row>
    <row r="44" spans="1:8" ht="12.75">
      <c r="A44" s="4"/>
      <c r="B44" s="10"/>
      <c r="C44" s="4"/>
      <c r="D44" s="9"/>
      <c r="E44" s="9"/>
      <c r="F44" s="4"/>
      <c r="G44" s="4"/>
      <c r="H44" s="4"/>
    </row>
    <row r="45" spans="1:8" ht="12.75">
      <c r="A45" s="4"/>
      <c r="B45" s="10"/>
      <c r="C45" s="4"/>
      <c r="D45" s="9"/>
      <c r="E45" s="9"/>
      <c r="F45" s="4"/>
      <c r="G45" s="4"/>
      <c r="H45" s="4"/>
    </row>
    <row r="46" spans="1:8" ht="12.75">
      <c r="A46" s="4"/>
      <c r="B46" s="10"/>
      <c r="C46" s="4"/>
      <c r="D46" s="9"/>
      <c r="E46" s="9"/>
      <c r="F46" s="4"/>
      <c r="G46" s="4"/>
      <c r="H46" s="4"/>
    </row>
    <row r="47" spans="1:8" ht="12.75">
      <c r="A47" s="4"/>
      <c r="B47" s="10"/>
      <c r="C47" s="4"/>
      <c r="D47" s="32"/>
      <c r="E47" s="32"/>
      <c r="F47" s="4"/>
      <c r="G47" s="4"/>
      <c r="H47" s="4"/>
    </row>
    <row r="48" ht="12.75">
      <c r="B48" s="3"/>
    </row>
    <row r="49" ht="12.75">
      <c r="B49" s="3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 Employee</cp:lastModifiedBy>
  <cp:lastPrinted>2008-11-24T21:42:40Z</cp:lastPrinted>
  <dcterms:created xsi:type="dcterms:W3CDTF">1998-03-31T17:27:45Z</dcterms:created>
  <dcterms:modified xsi:type="dcterms:W3CDTF">2009-04-30T00:51:39Z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