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ATECASE\UE-190529\Liu Exhibits\"/>
    </mc:Choice>
  </mc:AlternateContent>
  <bookViews>
    <workbookView xWindow="0" yWindow="0" windowWidth="28800" windowHeight="11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H19" i="1" l="1"/>
  <c r="I8" i="1"/>
  <c r="J8" i="1" s="1"/>
  <c r="K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7" i="1"/>
  <c r="D19" i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7" i="1"/>
  <c r="F7" i="1" s="1"/>
  <c r="G7" i="1" s="1"/>
  <c r="G19" i="1" l="1"/>
  <c r="I19" i="1"/>
  <c r="J19" i="1" s="1"/>
  <c r="J7" i="1"/>
  <c r="K7" i="1" s="1"/>
  <c r="K19" i="1"/>
  <c r="E19" i="1"/>
  <c r="F19" i="1" s="1"/>
</calcChain>
</file>

<file path=xl/sharedStrings.xml><?xml version="1.0" encoding="utf-8"?>
<sst xmlns="http://schemas.openxmlformats.org/spreadsheetml/2006/main" count="31" uniqueCount="27">
  <si>
    <t>System Level Backcast Reconciled Based on Schedule Level Backcast</t>
  </si>
  <si>
    <t>Total</t>
  </si>
  <si>
    <t>Deviation From Actual</t>
  </si>
  <si>
    <t>Deviation Percentage</t>
  </si>
  <si>
    <t>Absolute Deviation Percentage</t>
  </si>
  <si>
    <t xml:space="preserve">Actual Sales </t>
  </si>
  <si>
    <t>Backcast Sales</t>
  </si>
  <si>
    <t xml:space="preserve">Schedule Level Backcast </t>
  </si>
  <si>
    <t>Schedule (Temperature Sensitive)</t>
  </si>
  <si>
    <t xml:space="preserve">Gas Temperature Normalized Sales Backcast </t>
  </si>
  <si>
    <t>Residential</t>
  </si>
  <si>
    <t>General service - commercial</t>
  </si>
  <si>
    <t>Large volume - commercial</t>
  </si>
  <si>
    <t>Trans. large volume - commercial</t>
  </si>
  <si>
    <t>41T</t>
  </si>
  <si>
    <t>Trans. interrupt with firm option - com</t>
  </si>
  <si>
    <t>85T</t>
  </si>
  <si>
    <t>Trans. non-exclus inter w/ firm option - com</t>
  </si>
  <si>
    <t>87T</t>
  </si>
  <si>
    <t>Interruptible with firm option - com</t>
  </si>
  <si>
    <t>Limited interrupt w/ firm option - com</t>
  </si>
  <si>
    <t>Non-excl interrupt w/ firm option - com</t>
  </si>
  <si>
    <t>General service - industrial</t>
  </si>
  <si>
    <t>Large volume - industrial</t>
  </si>
  <si>
    <t>Special contracts - ind</t>
  </si>
  <si>
    <t>SC</t>
  </si>
  <si>
    <t>Source: PSE Response to UTC Staff Data Request No.83 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</si>
</sst>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8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indent="1"/>
    </xf>
    <xf numFmtId="164" fontId="6" fillId="0" borderId="6" xfId="1" applyNumberFormat="1" applyFont="1" applyBorder="1"/>
    <xf numFmtId="164" fontId="2" fillId="0" borderId="8" xfId="1" applyNumberFormat="1" applyFont="1" applyBorder="1"/>
    <xf numFmtId="164" fontId="6" fillId="0" borderId="1" xfId="1" applyNumberFormat="1" applyFont="1" applyBorder="1"/>
    <xf numFmtId="9" fontId="6" fillId="0" borderId="1" xfId="2" applyFont="1" applyBorder="1"/>
    <xf numFmtId="9" fontId="2" fillId="0" borderId="9" xfId="2" applyFont="1" applyBorder="1"/>
    <xf numFmtId="164" fontId="2" fillId="0" borderId="7" xfId="1" applyNumberFormat="1" applyFont="1" applyBorder="1"/>
    <xf numFmtId="164" fontId="2" fillId="0" borderId="1" xfId="0" applyNumberFormat="1" applyFont="1" applyBorder="1"/>
    <xf numFmtId="9" fontId="2" fillId="0" borderId="1" xfId="2" applyFont="1" applyBorder="1"/>
    <xf numFmtId="9" fontId="2" fillId="0" borderId="0" xfId="0" applyNumberFormat="1" applyFont="1"/>
    <xf numFmtId="0" fontId="6" fillId="0" borderId="1" xfId="0" applyFont="1" applyFill="1" applyBorder="1" applyAlignment="1">
      <alignment horizontal="left" indent="1"/>
    </xf>
    <xf numFmtId="164" fontId="6" fillId="0" borderId="6" xfId="1" applyNumberFormat="1" applyFont="1" applyFill="1" applyBorder="1"/>
    <xf numFmtId="164" fontId="2" fillId="0" borderId="0" xfId="0" applyNumberFormat="1" applyFont="1"/>
    <xf numFmtId="0" fontId="7" fillId="0" borderId="0" xfId="0" applyFont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0" borderId="6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 indent="1"/>
    </xf>
    <xf numFmtId="0" fontId="4" fillId="0" borderId="6" xfId="0" applyFont="1" applyFill="1" applyBorder="1" applyAlignment="1">
      <alignment horizontal="left" indent="1"/>
    </xf>
    <xf numFmtId="164" fontId="4" fillId="0" borderId="6" xfId="1" applyNumberFormat="1" applyFont="1" applyFill="1" applyBorder="1"/>
    <xf numFmtId="164" fontId="4" fillId="0" borderId="8" xfId="1" applyNumberFormat="1" applyFont="1" applyFill="1" applyBorder="1"/>
    <xf numFmtId="164" fontId="4" fillId="0" borderId="1" xfId="1" applyNumberFormat="1" applyFont="1" applyFill="1" applyBorder="1"/>
    <xf numFmtId="9" fontId="4" fillId="0" borderId="1" xfId="2" applyFont="1" applyFill="1" applyBorder="1"/>
    <xf numFmtId="9" fontId="4" fillId="0" borderId="9" xfId="0" applyNumberFormat="1" applyFont="1" applyFill="1" applyBorder="1"/>
    <xf numFmtId="164" fontId="5" fillId="0" borderId="7" xfId="0" applyNumberFormat="1" applyFont="1" applyFill="1" applyBorder="1"/>
    <xf numFmtId="164" fontId="5" fillId="0" borderId="1" xfId="0" applyNumberFormat="1" applyFont="1" applyFill="1" applyBorder="1"/>
    <xf numFmtId="9" fontId="5" fillId="0" borderId="1" xfId="2" applyFont="1" applyFill="1" applyBorder="1"/>
    <xf numFmtId="9" fontId="5" fillId="0" borderId="1" xfId="0" applyNumberFormat="1" applyFont="1" applyFill="1" applyBorder="1"/>
    <xf numFmtId="0" fontId="5" fillId="0" borderId="0" xfId="0" applyFont="1" applyFill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H6" sqref="H6"/>
    </sheetView>
  </sheetViews>
  <sheetFormatPr defaultColWidth="9.09765625" defaultRowHeight="14" x14ac:dyDescent="0.3"/>
  <cols>
    <col min="1" max="1" width="41.59765625" style="1" customWidth="1"/>
    <col min="2" max="2" width="6.69921875" style="1" customWidth="1"/>
    <col min="3" max="3" width="15" style="1" bestFit="1" customWidth="1"/>
    <col min="4" max="4" width="21.59765625" style="1" customWidth="1"/>
    <col min="5" max="5" width="16.59765625" style="1" customWidth="1"/>
    <col min="6" max="7" width="15" style="1" customWidth="1"/>
    <col min="8" max="8" width="20.3984375" style="1" customWidth="1"/>
    <col min="9" max="9" width="14.3984375" style="1" customWidth="1"/>
    <col min="10" max="11" width="16.8984375" style="1" customWidth="1"/>
    <col min="12" max="16384" width="9.09765625" style="1"/>
  </cols>
  <sheetData>
    <row r="1" spans="1:13" ht="22.6" x14ac:dyDescent="0.4">
      <c r="D1" s="2" t="s">
        <v>9</v>
      </c>
    </row>
    <row r="2" spans="1:13" ht="22.6" x14ac:dyDescent="0.4">
      <c r="D2" s="2"/>
    </row>
    <row r="3" spans="1:13" ht="22.6" x14ac:dyDescent="0.4">
      <c r="D3" s="2"/>
    </row>
    <row r="5" spans="1:13" x14ac:dyDescent="0.3">
      <c r="A5" s="37" t="s">
        <v>8</v>
      </c>
      <c r="B5" s="41"/>
      <c r="C5" s="39" t="s">
        <v>5</v>
      </c>
      <c r="D5" s="43" t="s">
        <v>0</v>
      </c>
      <c r="E5" s="44"/>
      <c r="F5" s="44"/>
      <c r="G5" s="45"/>
      <c r="H5" s="46" t="s">
        <v>7</v>
      </c>
      <c r="I5" s="44"/>
      <c r="J5" s="44"/>
      <c r="K5" s="44"/>
    </row>
    <row r="6" spans="1:13" s="8" customFormat="1" ht="74.95" customHeight="1" x14ac:dyDescent="0.3">
      <c r="A6" s="38"/>
      <c r="B6" s="42"/>
      <c r="C6" s="40"/>
      <c r="D6" s="3" t="s">
        <v>6</v>
      </c>
      <c r="E6" s="4" t="s">
        <v>2</v>
      </c>
      <c r="F6" s="4" t="s">
        <v>3</v>
      </c>
      <c r="G6" s="5" t="s">
        <v>4</v>
      </c>
      <c r="H6" s="6" t="s">
        <v>6</v>
      </c>
      <c r="I6" s="4" t="s">
        <v>2</v>
      </c>
      <c r="J6" s="4" t="s">
        <v>3</v>
      </c>
      <c r="K6" s="7" t="s">
        <v>4</v>
      </c>
    </row>
    <row r="7" spans="1:13" x14ac:dyDescent="0.3">
      <c r="A7" s="9" t="s">
        <v>10</v>
      </c>
      <c r="B7" s="23">
        <v>23</v>
      </c>
      <c r="C7" s="10">
        <v>571255277.06473589</v>
      </c>
      <c r="D7" s="11">
        <v>589655148.99305928</v>
      </c>
      <c r="E7" s="12">
        <f>D7-C7</f>
        <v>18399871.928323388</v>
      </c>
      <c r="F7" s="13">
        <f>E7/C7</f>
        <v>3.220954390630211E-2</v>
      </c>
      <c r="G7" s="14">
        <f>ABS(F7)</f>
        <v>3.220954390630211E-2</v>
      </c>
      <c r="H7" s="15">
        <v>565061424.99305928</v>
      </c>
      <c r="I7" s="16">
        <f>H7-C7</f>
        <v>-6193852.0716766119</v>
      </c>
      <c r="J7" s="17">
        <f>I7/C7</f>
        <v>-1.0842529286560466E-2</v>
      </c>
      <c r="K7" s="17">
        <f>ABS(J7)</f>
        <v>1.0842529286560466E-2</v>
      </c>
      <c r="M7" s="18"/>
    </row>
    <row r="8" spans="1:13" x14ac:dyDescent="0.3">
      <c r="A8" s="9" t="s">
        <v>11</v>
      </c>
      <c r="B8" s="23">
        <v>31</v>
      </c>
      <c r="C8" s="10">
        <v>210638367.82789412</v>
      </c>
      <c r="D8" s="11">
        <v>202083157.13978446</v>
      </c>
      <c r="E8" s="12">
        <f t="shared" ref="E8:E18" si="0">D8-C8</f>
        <v>-8555210.6881096661</v>
      </c>
      <c r="F8" s="13">
        <f t="shared" ref="F8:F19" si="1">E8/C8</f>
        <v>-4.0615633212178398E-2</v>
      </c>
      <c r="G8" s="14">
        <f t="shared" ref="G8:G18" si="2">ABS(F8)</f>
        <v>4.0615633212178398E-2</v>
      </c>
      <c r="H8" s="15">
        <v>193560803.13978446</v>
      </c>
      <c r="I8" s="16">
        <f t="shared" ref="I8:I18" si="3">H8-C8</f>
        <v>-17077564.688109666</v>
      </c>
      <c r="J8" s="17">
        <f t="shared" ref="J8:J18" si="4">I8/C8</f>
        <v>-8.1075280179075435E-2</v>
      </c>
      <c r="K8" s="17">
        <f t="shared" ref="K8:K18" si="5">ABS(J8)</f>
        <v>8.1075280179075435E-2</v>
      </c>
      <c r="M8" s="18"/>
    </row>
    <row r="9" spans="1:13" x14ac:dyDescent="0.3">
      <c r="A9" s="9" t="s">
        <v>12</v>
      </c>
      <c r="B9" s="23">
        <v>41</v>
      </c>
      <c r="C9" s="10">
        <v>54136963.106472641</v>
      </c>
      <c r="D9" s="11">
        <v>52239033.928179011</v>
      </c>
      <c r="E9" s="12">
        <f t="shared" si="0"/>
        <v>-1897929.1782936305</v>
      </c>
      <c r="F9" s="13">
        <f t="shared" si="1"/>
        <v>-3.5057917352344301E-2</v>
      </c>
      <c r="G9" s="14">
        <f t="shared" si="2"/>
        <v>3.5057917352344301E-2</v>
      </c>
      <c r="H9" s="15">
        <v>50022605.928179011</v>
      </c>
      <c r="I9" s="16">
        <f t="shared" si="3"/>
        <v>-4114357.1782936305</v>
      </c>
      <c r="J9" s="17">
        <f t="shared" si="4"/>
        <v>-7.5999039144508562E-2</v>
      </c>
      <c r="K9" s="17">
        <f t="shared" si="5"/>
        <v>7.5999039144508562E-2</v>
      </c>
      <c r="M9" s="18"/>
    </row>
    <row r="10" spans="1:13" x14ac:dyDescent="0.3">
      <c r="A10" s="9" t="s">
        <v>13</v>
      </c>
      <c r="B10" s="23" t="s">
        <v>14</v>
      </c>
      <c r="C10" s="10">
        <v>13859277.209999999</v>
      </c>
      <c r="D10" s="11">
        <v>15112344.643447744</v>
      </c>
      <c r="E10" s="12">
        <f t="shared" si="0"/>
        <v>1253067.4334477447</v>
      </c>
      <c r="F10" s="13">
        <f t="shared" si="1"/>
        <v>9.0413620743772169E-2</v>
      </c>
      <c r="G10" s="14">
        <f t="shared" si="2"/>
        <v>9.0413620743772169E-2</v>
      </c>
      <c r="H10" s="15">
        <v>13941363.643447744</v>
      </c>
      <c r="I10" s="16">
        <f t="shared" si="3"/>
        <v>82086.433447744697</v>
      </c>
      <c r="J10" s="17">
        <f t="shared" si="4"/>
        <v>5.9228509686288832E-3</v>
      </c>
      <c r="K10" s="17">
        <f t="shared" si="5"/>
        <v>5.9228509686288832E-3</v>
      </c>
      <c r="M10" s="18"/>
    </row>
    <row r="11" spans="1:13" x14ac:dyDescent="0.3">
      <c r="A11" s="9" t="s">
        <v>15</v>
      </c>
      <c r="B11" s="23" t="s">
        <v>16</v>
      </c>
      <c r="C11" s="10">
        <v>22702900.400000002</v>
      </c>
      <c r="D11" s="11">
        <v>23453083.220222875</v>
      </c>
      <c r="E11" s="12">
        <f t="shared" si="0"/>
        <v>750182.82022287324</v>
      </c>
      <c r="F11" s="13">
        <f t="shared" si="1"/>
        <v>3.3043479335480554E-2</v>
      </c>
      <c r="G11" s="14">
        <f t="shared" si="2"/>
        <v>3.3043479335480554E-2</v>
      </c>
      <c r="H11" s="15">
        <v>21621970.220222872</v>
      </c>
      <c r="I11" s="16">
        <f t="shared" si="3"/>
        <v>-1080930.1797771305</v>
      </c>
      <c r="J11" s="17">
        <f t="shared" si="4"/>
        <v>-4.7611986166187399E-2</v>
      </c>
      <c r="K11" s="17">
        <f t="shared" si="5"/>
        <v>4.7611986166187399E-2</v>
      </c>
      <c r="M11" s="18"/>
    </row>
    <row r="12" spans="1:13" x14ac:dyDescent="0.3">
      <c r="A12" s="9" t="s">
        <v>17</v>
      </c>
      <c r="B12" s="23" t="s">
        <v>18</v>
      </c>
      <c r="C12" s="10">
        <v>17942575.880000003</v>
      </c>
      <c r="D12" s="11">
        <v>19229811.214350987</v>
      </c>
      <c r="E12" s="12">
        <f t="shared" si="0"/>
        <v>1287235.3343509845</v>
      </c>
      <c r="F12" s="13">
        <f t="shared" si="1"/>
        <v>7.1741947363634859E-2</v>
      </c>
      <c r="G12" s="14">
        <f t="shared" si="2"/>
        <v>7.1741947363634859E-2</v>
      </c>
      <c r="H12" s="15">
        <v>17825287.214350987</v>
      </c>
      <c r="I12" s="16">
        <f t="shared" si="3"/>
        <v>-117288.66564901546</v>
      </c>
      <c r="J12" s="17">
        <f t="shared" si="4"/>
        <v>-6.5368911595214858E-3</v>
      </c>
      <c r="K12" s="17">
        <f t="shared" si="5"/>
        <v>6.5368911595214858E-3</v>
      </c>
      <c r="M12" s="18"/>
    </row>
    <row r="13" spans="1:13" x14ac:dyDescent="0.3">
      <c r="A13" s="9" t="s">
        <v>19</v>
      </c>
      <c r="B13" s="23">
        <v>85</v>
      </c>
      <c r="C13" s="10">
        <v>14161212.712000001</v>
      </c>
      <c r="D13" s="11">
        <v>13193310.810986249</v>
      </c>
      <c r="E13" s="12">
        <f t="shared" si="0"/>
        <v>-967901.90101375245</v>
      </c>
      <c r="F13" s="13">
        <f t="shared" si="1"/>
        <v>-6.834880039571517E-2</v>
      </c>
      <c r="G13" s="14">
        <f t="shared" si="2"/>
        <v>6.834880039571517E-2</v>
      </c>
      <c r="H13" s="15">
        <v>14050980.810986249</v>
      </c>
      <c r="I13" s="16">
        <f t="shared" si="3"/>
        <v>-110231.90101375245</v>
      </c>
      <c r="J13" s="17">
        <f t="shared" si="4"/>
        <v>-7.7840721169553208E-3</v>
      </c>
      <c r="K13" s="17">
        <f t="shared" si="5"/>
        <v>7.7840721169553208E-3</v>
      </c>
      <c r="M13" s="18"/>
    </row>
    <row r="14" spans="1:13" x14ac:dyDescent="0.3">
      <c r="A14" s="9" t="s">
        <v>20</v>
      </c>
      <c r="B14" s="23">
        <v>86</v>
      </c>
      <c r="C14" s="10">
        <v>8362671.1448645731</v>
      </c>
      <c r="D14" s="11">
        <v>8041768.6140156006</v>
      </c>
      <c r="E14" s="12">
        <f t="shared" si="0"/>
        <v>-320902.5308489725</v>
      </c>
      <c r="F14" s="13">
        <f t="shared" si="1"/>
        <v>-3.837320938370694E-2</v>
      </c>
      <c r="G14" s="14">
        <f t="shared" si="2"/>
        <v>3.837320938370694E-2</v>
      </c>
      <c r="H14" s="15">
        <v>8092738.6140156006</v>
      </c>
      <c r="I14" s="16">
        <f t="shared" si="3"/>
        <v>-269932.5308489725</v>
      </c>
      <c r="J14" s="17">
        <f t="shared" si="4"/>
        <v>-3.2278266856724983E-2</v>
      </c>
      <c r="K14" s="17">
        <f t="shared" si="5"/>
        <v>3.2278266856724983E-2</v>
      </c>
      <c r="M14" s="18"/>
    </row>
    <row r="15" spans="1:13" x14ac:dyDescent="0.3">
      <c r="A15" s="9" t="s">
        <v>21</v>
      </c>
      <c r="B15" s="23">
        <v>87</v>
      </c>
      <c r="C15" s="10">
        <v>22718559.309999999</v>
      </c>
      <c r="D15" s="11">
        <v>16664998.442703158</v>
      </c>
      <c r="E15" s="12">
        <f t="shared" si="0"/>
        <v>-6053560.867296841</v>
      </c>
      <c r="F15" s="13">
        <f t="shared" si="1"/>
        <v>-0.26645883591008579</v>
      </c>
      <c r="G15" s="14">
        <f t="shared" si="2"/>
        <v>0.26645883591008579</v>
      </c>
      <c r="H15" s="15">
        <v>23984275.442703158</v>
      </c>
      <c r="I15" s="16">
        <f t="shared" si="3"/>
        <v>1265716.132703159</v>
      </c>
      <c r="J15" s="17">
        <f t="shared" si="4"/>
        <v>5.5712869616077743E-2</v>
      </c>
      <c r="K15" s="17">
        <f t="shared" si="5"/>
        <v>5.5712869616077743E-2</v>
      </c>
      <c r="M15" s="18"/>
    </row>
    <row r="16" spans="1:13" x14ac:dyDescent="0.3">
      <c r="A16" s="9" t="s">
        <v>22</v>
      </c>
      <c r="B16" s="23">
        <v>31</v>
      </c>
      <c r="C16" s="10">
        <v>14389662.630908793</v>
      </c>
      <c r="D16" s="11">
        <v>13357070.93438684</v>
      </c>
      <c r="E16" s="12">
        <f t="shared" si="0"/>
        <v>-1032591.6965219527</v>
      </c>
      <c r="F16" s="13">
        <f t="shared" si="1"/>
        <v>-7.1759270735365283E-2</v>
      </c>
      <c r="G16" s="14">
        <f t="shared" si="2"/>
        <v>7.1759270735365283E-2</v>
      </c>
      <c r="H16" s="15">
        <v>12794878.93438684</v>
      </c>
      <c r="I16" s="16">
        <f t="shared" si="3"/>
        <v>-1594783.6965219527</v>
      </c>
      <c r="J16" s="17">
        <f t="shared" si="4"/>
        <v>-0.11082842853427152</v>
      </c>
      <c r="K16" s="17">
        <f t="shared" si="5"/>
        <v>0.11082842853427152</v>
      </c>
      <c r="M16" s="18"/>
    </row>
    <row r="17" spans="1:13" x14ac:dyDescent="0.3">
      <c r="A17" s="9" t="s">
        <v>23</v>
      </c>
      <c r="B17" s="23">
        <v>41</v>
      </c>
      <c r="C17" s="10">
        <v>9500148.5373186972</v>
      </c>
      <c r="D17" s="11">
        <v>9722034.4405369163</v>
      </c>
      <c r="E17" s="12">
        <f t="shared" si="0"/>
        <v>221885.90321821906</v>
      </c>
      <c r="F17" s="13">
        <f t="shared" si="1"/>
        <v>2.3356045681454544E-2</v>
      </c>
      <c r="G17" s="14">
        <f t="shared" si="2"/>
        <v>2.3356045681454544E-2</v>
      </c>
      <c r="H17" s="15">
        <v>9305294.4405369163</v>
      </c>
      <c r="I17" s="16">
        <f t="shared" si="3"/>
        <v>-194854.09678178094</v>
      </c>
      <c r="J17" s="17">
        <f t="shared" si="4"/>
        <v>-2.051063686176597E-2</v>
      </c>
      <c r="K17" s="17">
        <f t="shared" si="5"/>
        <v>2.051063686176597E-2</v>
      </c>
      <c r="M17" s="18"/>
    </row>
    <row r="18" spans="1:13" x14ac:dyDescent="0.3">
      <c r="A18" s="19" t="s">
        <v>24</v>
      </c>
      <c r="B18" s="24" t="s">
        <v>25</v>
      </c>
      <c r="C18" s="20">
        <v>35648417.750000007</v>
      </c>
      <c r="D18" s="11">
        <v>38463321.617210865</v>
      </c>
      <c r="E18" s="12">
        <f t="shared" si="0"/>
        <v>2814903.8672108576</v>
      </c>
      <c r="F18" s="13">
        <f t="shared" si="1"/>
        <v>7.8962939868792825E-2</v>
      </c>
      <c r="G18" s="14">
        <f t="shared" si="2"/>
        <v>7.8962939868792825E-2</v>
      </c>
      <c r="H18" s="15">
        <v>35800120.617210865</v>
      </c>
      <c r="I18" s="16">
        <f t="shared" si="3"/>
        <v>151702.86721085757</v>
      </c>
      <c r="J18" s="17">
        <f t="shared" si="4"/>
        <v>4.255528766374422E-3</v>
      </c>
      <c r="K18" s="17">
        <f t="shared" si="5"/>
        <v>4.255528766374422E-3</v>
      </c>
      <c r="M18" s="18"/>
    </row>
    <row r="19" spans="1:13" s="36" customFormat="1" x14ac:dyDescent="0.3">
      <c r="A19" s="25" t="s">
        <v>1</v>
      </c>
      <c r="B19" s="26"/>
      <c r="C19" s="27">
        <f>SUM(C7:C18)</f>
        <v>995316033.57419467</v>
      </c>
      <c r="D19" s="28">
        <f>SUM(D7:D18)</f>
        <v>1001215083.998884</v>
      </c>
      <c r="E19" s="29">
        <f>SUM(E7:E18)</f>
        <v>5899050.4246892519</v>
      </c>
      <c r="F19" s="30">
        <f t="shared" si="1"/>
        <v>5.926811410347399E-3</v>
      </c>
      <c r="G19" s="31">
        <f>AVERAGE(G7:G18)</f>
        <v>7.0861770324069415E-2</v>
      </c>
      <c r="H19" s="32">
        <f>SUM(H7:H18)</f>
        <v>966061743.99888396</v>
      </c>
      <c r="I19" s="33">
        <f>SUM(I7:I18)</f>
        <v>-29254289.575310752</v>
      </c>
      <c r="J19" s="34">
        <f>I19/C19</f>
        <v>-2.9391960531629499E-2</v>
      </c>
      <c r="K19" s="35">
        <f>AVERAGE(K7:K18)</f>
        <v>3.8279864971387682E-2</v>
      </c>
    </row>
    <row r="20" spans="1:13" x14ac:dyDescent="0.3">
      <c r="H20" s="21"/>
    </row>
    <row r="21" spans="1:13" x14ac:dyDescent="0.3">
      <c r="A21" s="22" t="s">
        <v>26</v>
      </c>
      <c r="B21" s="22"/>
      <c r="C21" s="22"/>
    </row>
  </sheetData>
  <mergeCells count="5">
    <mergeCell ref="A5:A6"/>
    <mergeCell ref="C5:C6"/>
    <mergeCell ref="B5:B6"/>
    <mergeCell ref="D5:G5"/>
    <mergeCell ref="H5:K5"/>
  </mergeCells>
  <pageMargins left="0.49" right="0.44" top="0.75" bottom="0.75" header="0.3" footer="0.3"/>
  <pageSetup scale="64" orientation="landscape" r:id="rId1"/>
  <headerFooter>
    <oddHeader>&amp;R&amp;"Times New Roman,Regular"Exh. JL-9
Dockets UE 190529 / UG-190530 and 
UE-190274 / UG-190275 (consol.) &amp;"-,Regular"
 Page 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B1400718633E544FB4F3BF17FBEEA9D8" ma:contentTypeVersion="3" ma:contentTypeDescription="" ma:contentTypeScope="" ma:versionID="4013a00c4dffe138562dc2d76769bcef">
  <xsd:schema xmlns:xsd="http://www.w3.org/2001/XMLSchema" xmlns:xs="http://www.w3.org/2001/XMLSchema" xmlns:p="http://schemas.microsoft.com/office/2006/metadata/properties" xmlns:ns2="a0689114-bdb9-4146-803a-240f5368dce0" xmlns:ns3="37521b9f-9efe-4f24-8196-9dfbb63e8b49" targetNamespace="http://schemas.microsoft.com/office/2006/metadata/properties" ma:root="true" ma:fieldsID="86c30b892b79594ea9beaf84a52a66d7" ns2:_="" ns3:_="">
    <xsd:import namespace="a0689114-bdb9-4146-803a-240f5368dce0"/>
    <xsd:import namespace="37521b9f-9efe-4f24-8196-9dfbb63e8b49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kws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cGuire"/>
          <xsd:enumeration value="Liu"/>
          <xsd:enumeration value="Gomez"/>
          <xsd:enumeration value="Ball"/>
          <xsd:enumeration value="Jordan"/>
          <xsd:enumeration value="Steward"/>
          <xsd:enumeration value="Higby"/>
          <xsd:enumeration value="Scanlan"/>
          <xsd:enumeration value="Panco"/>
          <xsd:enumeration value="Parcel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21b9f-9efe-4f24-8196-9dfbb63e8b49" elementFormDefault="qualified">
    <xsd:import namespace="http://schemas.microsoft.com/office/2006/documentManagement/types"/>
    <xsd:import namespace="http://schemas.microsoft.com/office/infopath/2007/PartnerControls"/>
    <xsd:element name="kwsk" ma:index="9" nillable="true" ma:displayName="Person or Group" ma:list="UserInfo" ma:internalName="kws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A23E434-5DF6-4EDE-98E9-03778A1CC6BA}"/>
</file>

<file path=customXml/itemProps2.xml><?xml version="1.0" encoding="utf-8"?>
<ds:datastoreItem xmlns:ds="http://schemas.openxmlformats.org/officeDocument/2006/customXml" ds:itemID="{4A41A3E1-723D-4D59-A922-6513F3D7492C}"/>
</file>

<file path=customXml/itemProps3.xml><?xml version="1.0" encoding="utf-8"?>
<ds:datastoreItem xmlns:ds="http://schemas.openxmlformats.org/officeDocument/2006/customXml" ds:itemID="{8E1DA7D0-3089-4998-BCBF-373F2FA9434F}"/>
</file>

<file path=customXml/itemProps4.xml><?xml version="1.0" encoding="utf-8"?>
<ds:datastoreItem xmlns:ds="http://schemas.openxmlformats.org/officeDocument/2006/customXml" ds:itemID="{AE909201-C41D-46EB-953F-CAD7B2FC7C73}"/>
</file>

<file path=customXml/itemProps5.xml><?xml version="1.0" encoding="utf-8"?>
<ds:datastoreItem xmlns:ds="http://schemas.openxmlformats.org/officeDocument/2006/customXml" ds:itemID="{520E034B-C2AE-4B3E-97E2-96BEDAFCE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Temperature Normalization Backcast Gas</dc:title>
  <dc:creator>Liu, Jing (UTC)</dc:creator>
  <dc:description/>
  <cp:lastModifiedBy>White, Amy (UTC)</cp:lastModifiedBy>
  <cp:lastPrinted>2019-11-19T21:03:01Z</cp:lastPrinted>
  <dcterms:created xsi:type="dcterms:W3CDTF">2019-11-15T22:16:24Z</dcterms:created>
  <dcterms:modified xsi:type="dcterms:W3CDTF">2019-11-19T22:18:07Z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