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<sst xmlns="http://schemas.openxmlformats.org/spreadsheetml/2006/main" count="40" uniqueCount="31">
  <si>
    <t>Avista Corporation</t>
  </si>
  <si>
    <t>Account 557</t>
  </si>
  <si>
    <t>Deferrals</t>
  </si>
  <si>
    <t>Amortizations</t>
  </si>
  <si>
    <t xml:space="preserve">   Net</t>
  </si>
  <si>
    <t>Credit</t>
  </si>
  <si>
    <t>Debit</t>
  </si>
  <si>
    <t>Revenue</t>
  </si>
  <si>
    <t>Amortization</t>
  </si>
  <si>
    <t>Uncollectibles</t>
  </si>
  <si>
    <t>Total</t>
  </si>
  <si>
    <t>FIT</t>
  </si>
  <si>
    <t>Account 557 as Recorded</t>
  </si>
  <si>
    <t>Adjustment ($000)</t>
  </si>
  <si>
    <t>Net income before income taxes</t>
  </si>
  <si>
    <t>Net income</t>
  </si>
  <si>
    <t>Remove</t>
  </si>
  <si>
    <t>Deferral &amp;</t>
  </si>
  <si>
    <t>Amort.</t>
  </si>
  <si>
    <t>Eliminate Washington ERM</t>
  </si>
  <si>
    <t>Uncollect.</t>
  </si>
  <si>
    <t>Account 410.10</t>
  </si>
  <si>
    <t>Excise tax</t>
  </si>
  <si>
    <t>Commission Fee</t>
  </si>
  <si>
    <t>Excise Tax</t>
  </si>
  <si>
    <t>Other (commission fees)</t>
  </si>
  <si>
    <t xml:space="preserve">   Total expenses</t>
  </si>
  <si>
    <t>Surcharge</t>
  </si>
  <si>
    <t>Adjustment</t>
  </si>
  <si>
    <t>Revenue Related Expenses (2004 Conversion Factor from UE-050482)</t>
  </si>
  <si>
    <t>12 Months Ended September 30, 2008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</si>
</sst>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0"/>
    <numFmt numFmtId="166" formatCode="&quot;$&quot;#,##0.000000"/>
    <numFmt numFmtId="167" formatCode="&quot;$&quot;#,##0.00"/>
    <numFmt numFmtId="168" formatCode="&quot;$&quot;#,##0.0"/>
    <numFmt numFmtId="169" formatCode="_(* #,##0.0_);_(* \(#,##0.0\);_(* &quot;-&quot;??_);_(@_)"/>
    <numFmt numFmtId="170" formatCode="_(* #,##0_);_(* \(#,##0\);_(* &quot;-&quot;??_);_(@_)"/>
    <numFmt numFmtId="171" formatCode="&quot;$&quot;#,##0.000"/>
  </numFmts>
  <fonts count="2">
    <font>
      <sz val="10"/>
      <name val="Arial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70" fontId="0" fillId="0" borderId="0" xfId="15" applyNumberFormat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7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164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3" fontId="0" fillId="2" borderId="1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6">
      <selection activeCell="G34" sqref="G34"/>
    </sheetView>
  </sheetViews>
  <sheetFormatPr defaultColWidth="9.140625" defaultRowHeight="12.75"/>
  <cols>
    <col min="1" max="1" width="19.7109375" style="0" customWidth="1"/>
    <col min="2" max="2" width="8.57421875" style="0" bestFit="1" customWidth="1"/>
    <col min="3" max="7" width="11.7109375" style="0" customWidth="1"/>
    <col min="8" max="8" width="11.421875" style="0" customWidth="1"/>
    <col min="9" max="9" width="9.7109375" style="0" bestFit="1" customWidth="1"/>
    <col min="10" max="10" width="10.140625" style="0" bestFit="1" customWidth="1"/>
  </cols>
  <sheetData>
    <row r="1" ht="12.75">
      <c r="A1" t="s">
        <v>0</v>
      </c>
    </row>
    <row r="2" ht="12.75">
      <c r="A2" t="s">
        <v>19</v>
      </c>
    </row>
    <row r="3" ht="12.75">
      <c r="A3" t="s">
        <v>30</v>
      </c>
    </row>
    <row r="4" ht="12.75">
      <c r="E4" s="5"/>
    </row>
    <row r="5" ht="12.75">
      <c r="E5" s="5"/>
    </row>
    <row r="6" ht="12.75">
      <c r="E6" s="5"/>
    </row>
    <row r="7" spans="3:6" ht="12.75">
      <c r="C7" s="5" t="s">
        <v>27</v>
      </c>
      <c r="D7" s="5">
        <v>557.29</v>
      </c>
      <c r="E7" s="5">
        <v>557.28</v>
      </c>
      <c r="F7" s="5">
        <v>410.1</v>
      </c>
    </row>
    <row r="8" spans="3:6" ht="12.75">
      <c r="C8" s="7" t="s">
        <v>7</v>
      </c>
      <c r="D8" s="7" t="s">
        <v>8</v>
      </c>
      <c r="E8" s="7" t="s">
        <v>2</v>
      </c>
      <c r="F8" s="7" t="s">
        <v>11</v>
      </c>
    </row>
    <row r="9" spans="1:10" ht="12.75">
      <c r="A9" s="4">
        <v>39356</v>
      </c>
      <c r="C9" s="2">
        <v>2342391</v>
      </c>
      <c r="D9" s="2">
        <v>2240088</v>
      </c>
      <c r="E9" s="2">
        <v>-1603327</v>
      </c>
      <c r="F9" s="2">
        <f>-0.35*(D9+E9)-1</f>
        <v>-222867</v>
      </c>
      <c r="H9" s="2"/>
      <c r="I9" s="2"/>
      <c r="J9" s="2"/>
    </row>
    <row r="10" spans="1:10" ht="12.75">
      <c r="A10" s="4">
        <v>39387</v>
      </c>
      <c r="C10" s="6">
        <v>2568159</v>
      </c>
      <c r="D10" s="6">
        <v>2455997</v>
      </c>
      <c r="E10" s="6">
        <v>-5957865</v>
      </c>
      <c r="F10" s="6">
        <f>-0.35*(D10+E10)</f>
        <v>1225654</v>
      </c>
      <c r="H10" s="2"/>
      <c r="I10" s="6"/>
      <c r="J10" s="6"/>
    </row>
    <row r="11" spans="1:10" ht="12.75">
      <c r="A11" s="4">
        <v>39417</v>
      </c>
      <c r="C11" s="6">
        <v>3259361</v>
      </c>
      <c r="D11" s="6">
        <v>3117009</v>
      </c>
      <c r="E11" s="6">
        <v>-431920</v>
      </c>
      <c r="F11" s="6">
        <f aca="true" t="shared" si="0" ref="F11:F20">-0.35*(D11+E11)</f>
        <v>-939781</v>
      </c>
      <c r="H11" s="2"/>
      <c r="I11" s="6"/>
      <c r="J11" s="6"/>
    </row>
    <row r="12" spans="1:10" ht="12.75">
      <c r="A12" s="4">
        <v>39448</v>
      </c>
      <c r="C12" s="6">
        <v>3450542</v>
      </c>
      <c r="D12" s="6">
        <v>3299841</v>
      </c>
      <c r="E12" s="6">
        <v>0</v>
      </c>
      <c r="F12" s="6">
        <f t="shared" si="0"/>
        <v>-1154944</v>
      </c>
      <c r="H12" s="2"/>
      <c r="I12" s="6"/>
      <c r="J12" s="6"/>
    </row>
    <row r="13" spans="1:10" ht="12.75">
      <c r="A13" s="4">
        <v>39479</v>
      </c>
      <c r="C13" s="6">
        <v>3497199</v>
      </c>
      <c r="D13" s="6">
        <v>3344459</v>
      </c>
      <c r="E13" s="6">
        <v>0</v>
      </c>
      <c r="F13" s="6">
        <f t="shared" si="0"/>
        <v>-1170561</v>
      </c>
      <c r="H13" s="2"/>
      <c r="I13" s="6"/>
      <c r="J13" s="6"/>
    </row>
    <row r="14" spans="1:10" ht="12.75">
      <c r="A14" s="4">
        <v>39508</v>
      </c>
      <c r="C14" s="6">
        <v>2775361</v>
      </c>
      <c r="D14" s="6">
        <v>2654146</v>
      </c>
      <c r="E14" s="6">
        <v>0</v>
      </c>
      <c r="F14" s="6">
        <f t="shared" si="0"/>
        <v>-928951</v>
      </c>
      <c r="H14" s="2"/>
      <c r="I14" s="6"/>
      <c r="J14" s="6"/>
    </row>
    <row r="15" spans="1:10" ht="12.75">
      <c r="A15" s="4">
        <v>39539</v>
      </c>
      <c r="C15" s="6">
        <v>2687902</v>
      </c>
      <c r="D15" s="6">
        <v>2570506</v>
      </c>
      <c r="E15" s="6">
        <v>-5031019</v>
      </c>
      <c r="F15" s="6">
        <f>-0.35*(D15+E15)</f>
        <v>861180</v>
      </c>
      <c r="H15" s="2"/>
      <c r="I15" s="6"/>
      <c r="J15" s="6"/>
    </row>
    <row r="16" spans="1:10" ht="12.75">
      <c r="A16" s="4">
        <v>39569</v>
      </c>
      <c r="C16" s="6">
        <v>2351537</v>
      </c>
      <c r="D16" s="6">
        <v>2248832</v>
      </c>
      <c r="E16" s="6">
        <v>-2246069</v>
      </c>
      <c r="F16" s="6">
        <f>-0.35*(D16+E16)</f>
        <v>-967</v>
      </c>
      <c r="H16" s="2"/>
      <c r="I16" s="6"/>
      <c r="J16" s="6"/>
    </row>
    <row r="17" spans="1:10" ht="12.75">
      <c r="A17" s="4">
        <v>39600</v>
      </c>
      <c r="C17" s="6">
        <v>2232692</v>
      </c>
      <c r="D17" s="6">
        <v>2135181</v>
      </c>
      <c r="E17" s="6">
        <v>381488</v>
      </c>
      <c r="F17" s="6">
        <f t="shared" si="0"/>
        <v>-880834</v>
      </c>
      <c r="H17" s="2"/>
      <c r="I17" s="6"/>
      <c r="J17" s="6"/>
    </row>
    <row r="18" spans="1:10" ht="12.75">
      <c r="A18" s="4">
        <v>39630</v>
      </c>
      <c r="C18" s="6">
        <v>2293924</v>
      </c>
      <c r="D18" s="6">
        <v>2193738</v>
      </c>
      <c r="E18" s="6">
        <v>3638385</v>
      </c>
      <c r="F18" s="6">
        <f t="shared" si="0"/>
        <v>-2041243</v>
      </c>
      <c r="H18" s="2"/>
      <c r="I18" s="6"/>
      <c r="J18" s="6"/>
    </row>
    <row r="19" spans="1:10" ht="12.75">
      <c r="A19" s="4">
        <v>39661</v>
      </c>
      <c r="C19" s="6">
        <v>2638528</v>
      </c>
      <c r="D19" s="6">
        <v>2523291</v>
      </c>
      <c r="E19" s="6">
        <v>-802920</v>
      </c>
      <c r="F19" s="6">
        <f t="shared" si="0"/>
        <v>-602130</v>
      </c>
      <c r="H19" s="2"/>
      <c r="I19" s="6"/>
      <c r="J19" s="6"/>
    </row>
    <row r="20" spans="1:10" ht="12.75">
      <c r="A20" s="4">
        <v>39692</v>
      </c>
      <c r="C20" s="3">
        <v>2604833</v>
      </c>
      <c r="D20" s="3">
        <v>2491067</v>
      </c>
      <c r="E20" s="3">
        <v>-1552524</v>
      </c>
      <c r="F20" s="3">
        <f t="shared" si="0"/>
        <v>-328490</v>
      </c>
      <c r="H20" s="2"/>
      <c r="I20" s="6"/>
      <c r="J20" s="6"/>
    </row>
    <row r="21" spans="1:8" ht="12.75">
      <c r="A21" s="16" t="s">
        <v>10</v>
      </c>
      <c r="C21" s="2">
        <f>SUM(C9:C20)</f>
        <v>32702429</v>
      </c>
      <c r="D21" s="2">
        <f>SUM(D9:D20)</f>
        <v>31274155</v>
      </c>
      <c r="E21" s="2">
        <f>SUM(E9:E20)</f>
        <v>-13605771</v>
      </c>
      <c r="F21" s="2">
        <f>SUM(F9:F20)</f>
        <v>-6183934</v>
      </c>
      <c r="G21" s="17"/>
      <c r="H21" s="2"/>
    </row>
    <row r="22" spans="1:7" ht="12.75">
      <c r="A22" s="4"/>
      <c r="C22" s="2"/>
      <c r="D22" s="2"/>
      <c r="E22" s="2"/>
      <c r="F22" s="2"/>
      <c r="G22" s="2"/>
    </row>
    <row r="23" spans="1:8" ht="12.75">
      <c r="A23" s="4" t="s">
        <v>29</v>
      </c>
      <c r="C23" s="2"/>
      <c r="D23" s="2"/>
      <c r="E23" s="2"/>
      <c r="H23" s="2"/>
    </row>
    <row r="24" spans="1:8" ht="12.75">
      <c r="A24" t="s">
        <v>24</v>
      </c>
      <c r="B24" s="8">
        <v>0.038607</v>
      </c>
      <c r="C24" s="2">
        <f>C$21*B24</f>
        <v>1262543</v>
      </c>
      <c r="E24" s="2"/>
      <c r="H24" s="2"/>
    </row>
    <row r="25" spans="1:5" ht="12.75">
      <c r="A25" t="s">
        <v>20</v>
      </c>
      <c r="B25" s="8">
        <v>0.003168</v>
      </c>
      <c r="C25" s="12">
        <f>C$21*B25</f>
        <v>103601</v>
      </c>
      <c r="E25" s="6"/>
    </row>
    <row r="26" spans="1:8" ht="12.75">
      <c r="A26" t="s">
        <v>23</v>
      </c>
      <c r="B26" s="10">
        <v>0.0019</v>
      </c>
      <c r="C26" s="12">
        <f>C$21*B26</f>
        <v>62135</v>
      </c>
      <c r="E26" s="13"/>
      <c r="G26" s="2"/>
      <c r="H26" s="2"/>
    </row>
    <row r="27" spans="1:5" ht="12.75">
      <c r="A27" t="s">
        <v>10</v>
      </c>
      <c r="B27" s="8">
        <f>SUM(B24:B26)</f>
        <v>0.043675</v>
      </c>
      <c r="C27" s="11">
        <f>SUM(C24:C26)</f>
        <v>1428279</v>
      </c>
      <c r="D27" s="2"/>
      <c r="E27" s="2"/>
    </row>
    <row r="28" ht="12.75">
      <c r="B28" s="8"/>
    </row>
    <row r="29" ht="12.75">
      <c r="A29" s="1" t="s">
        <v>12</v>
      </c>
    </row>
    <row r="30" spans="1:4" ht="12.75">
      <c r="A30" t="s">
        <v>2</v>
      </c>
      <c r="D30" s="2">
        <f>E21</f>
        <v>-13605771</v>
      </c>
    </row>
    <row r="31" spans="1:5" ht="12.75">
      <c r="A31" t="s">
        <v>3</v>
      </c>
      <c r="D31" s="3">
        <f>D21</f>
        <v>31274155</v>
      </c>
      <c r="E31" t="s">
        <v>6</v>
      </c>
    </row>
    <row r="32" spans="1:5" ht="12.75">
      <c r="A32" t="s">
        <v>4</v>
      </c>
      <c r="D32" s="2">
        <f>SUM(D30:D31)</f>
        <v>17668384</v>
      </c>
      <c r="E32" t="s">
        <v>6</v>
      </c>
    </row>
    <row r="34" spans="1:7" ht="12.75">
      <c r="A34" t="s">
        <v>21</v>
      </c>
      <c r="D34" s="2">
        <f>F21</f>
        <v>-6183934</v>
      </c>
      <c r="E34" t="s">
        <v>5</v>
      </c>
      <c r="F34" s="2"/>
      <c r="G34" s="2"/>
    </row>
    <row r="35" spans="1:8" ht="12.75">
      <c r="A35" s="9"/>
      <c r="B35" s="9"/>
      <c r="C35" s="9"/>
      <c r="D35" s="9"/>
      <c r="E35" s="9"/>
      <c r="F35" s="18"/>
      <c r="G35" s="9"/>
      <c r="H35" s="15"/>
    </row>
    <row r="36" spans="1:6" ht="12.75">
      <c r="A36" s="15"/>
      <c r="B36" s="15"/>
      <c r="C36" s="15"/>
      <c r="D36" s="15"/>
      <c r="E36" s="15"/>
      <c r="F36" s="15"/>
    </row>
    <row r="37" spans="3:5" ht="12.75">
      <c r="C37" s="5" t="s">
        <v>16</v>
      </c>
      <c r="D37" s="5" t="s">
        <v>16</v>
      </c>
      <c r="E37" s="5"/>
    </row>
    <row r="38" spans="3:5" ht="12.75">
      <c r="C38" s="5" t="s">
        <v>27</v>
      </c>
      <c r="D38" s="5" t="s">
        <v>17</v>
      </c>
      <c r="E38" s="19" t="s">
        <v>10</v>
      </c>
    </row>
    <row r="39" spans="1:5" ht="12.75">
      <c r="A39" s="1" t="s">
        <v>13</v>
      </c>
      <c r="C39" s="7" t="s">
        <v>7</v>
      </c>
      <c r="D39" s="7" t="s">
        <v>18</v>
      </c>
      <c r="E39" s="20" t="s">
        <v>28</v>
      </c>
    </row>
    <row r="40" spans="1:5" ht="12.75">
      <c r="A40" t="s">
        <v>7</v>
      </c>
      <c r="C40" s="2">
        <f>-C21/1000</f>
        <v>-32702</v>
      </c>
      <c r="D40" s="6"/>
      <c r="E40" s="21">
        <f>C40+D40</f>
        <v>-32702</v>
      </c>
    </row>
    <row r="41" spans="3:5" ht="12.75">
      <c r="C41" s="6"/>
      <c r="D41" s="6"/>
      <c r="E41" s="21"/>
    </row>
    <row r="42" spans="1:5" ht="12.75">
      <c r="A42" t="s">
        <v>1</v>
      </c>
      <c r="C42" s="6"/>
      <c r="D42" s="2">
        <f>-D32/1000</f>
        <v>-17668</v>
      </c>
      <c r="E42" s="22">
        <f>C42+D42</f>
        <v>-17668</v>
      </c>
    </row>
    <row r="43" spans="1:5" ht="12.75">
      <c r="A43" t="s">
        <v>22</v>
      </c>
      <c r="C43" s="6">
        <f>-C24/1000+1</f>
        <v>-1262</v>
      </c>
      <c r="D43" s="2"/>
      <c r="E43" s="22">
        <f>C43+D43</f>
        <v>-1262</v>
      </c>
    </row>
    <row r="44" spans="1:5" ht="12.75">
      <c r="A44" t="s">
        <v>9</v>
      </c>
      <c r="C44" s="6">
        <f>-C25/1000</f>
        <v>-104</v>
      </c>
      <c r="D44" s="6"/>
      <c r="E44" s="22">
        <f>C44+D44</f>
        <v>-104</v>
      </c>
    </row>
    <row r="45" spans="1:5" ht="12.75">
      <c r="A45" t="s">
        <v>25</v>
      </c>
      <c r="C45" s="3">
        <f>-C26/1000</f>
        <v>-62</v>
      </c>
      <c r="D45" s="3"/>
      <c r="E45" s="23">
        <f>C45+D45</f>
        <v>-62</v>
      </c>
    </row>
    <row r="46" spans="1:5" ht="12.75">
      <c r="A46" t="s">
        <v>26</v>
      </c>
      <c r="C46" s="14">
        <f>SUM(C42:C45)</f>
        <v>-1428</v>
      </c>
      <c r="D46" s="14">
        <f>SUM(D42:D45)</f>
        <v>-17668</v>
      </c>
      <c r="E46" s="24">
        <f>SUM(E42:E45)</f>
        <v>-19096</v>
      </c>
    </row>
    <row r="47" spans="1:5" ht="12.75">
      <c r="A47" t="s">
        <v>14</v>
      </c>
      <c r="C47" s="6">
        <f>C40-C46</f>
        <v>-31274</v>
      </c>
      <c r="D47" s="6">
        <f>D40-D46</f>
        <v>17668</v>
      </c>
      <c r="E47" s="22">
        <f>E40-E46</f>
        <v>-13606</v>
      </c>
    </row>
    <row r="48" spans="1:5" ht="12.75">
      <c r="A48" t="s">
        <v>11</v>
      </c>
      <c r="B48">
        <v>0.35</v>
      </c>
      <c r="C48" s="3">
        <f>ROUND(C47*B48,0)</f>
        <v>-10946</v>
      </c>
      <c r="D48" s="3">
        <f>ROUND(D47*B48,0)</f>
        <v>6184</v>
      </c>
      <c r="E48" s="23">
        <f>C48+D48</f>
        <v>-4762</v>
      </c>
    </row>
    <row r="49" spans="1:10" ht="12.75">
      <c r="A49" t="s">
        <v>15</v>
      </c>
      <c r="C49" s="2">
        <f>C47-C48</f>
        <v>-20328</v>
      </c>
      <c r="D49" s="2">
        <f>D47-D48</f>
        <v>11484</v>
      </c>
      <c r="E49" s="21">
        <f>E47-E48</f>
        <v>-8844</v>
      </c>
      <c r="J49" s="2"/>
    </row>
  </sheetData>
  <printOptions/>
  <pageMargins left="1.01" right="0.21" top="1" bottom="1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Corp Employee</cp:lastModifiedBy>
  <cp:lastPrinted>2008-12-19T17:28:34Z</cp:lastPrinted>
  <dcterms:created xsi:type="dcterms:W3CDTF">2003-04-11T20:14:58Z</dcterms:created>
  <dcterms:modified xsi:type="dcterms:W3CDTF">2009-04-30T00:50:26Z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