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<sst xmlns="http://schemas.openxmlformats.org/spreadsheetml/2006/main" count="56" uniqueCount="55">
  <si>
    <t>Plant Sale Price</t>
  </si>
  <si>
    <t>230KV Sale to Pacificorp</t>
  </si>
  <si>
    <t>Transfer Pension Benefits</t>
  </si>
  <si>
    <t>Retiree Benefit Plan Obligation</t>
  </si>
  <si>
    <t>Reclamation Accruals</t>
  </si>
  <si>
    <t>Projected Plant Sale Proceeds</t>
  </si>
  <si>
    <t>Projected Closing Costs</t>
  </si>
  <si>
    <t>Projected Plant Additions</t>
  </si>
  <si>
    <t>Projected RACT Compliance Expenditures</t>
  </si>
  <si>
    <t>Projected Fuel Stock - 80% of balance at 5/31/99</t>
  </si>
  <si>
    <t>Total Projected Cash Sale Proceeds</t>
  </si>
  <si>
    <t>Gross Assets Sold</t>
  </si>
  <si>
    <t>Plant in Service @ 5/31/99</t>
  </si>
  <si>
    <t>Preliminary Survey &amp; Invest. @ 5/31/99</t>
  </si>
  <si>
    <t>RACT Compliance Expenditures - CWIP</t>
  </si>
  <si>
    <t>Fuel Stock - Coal Inventory</t>
  </si>
  <si>
    <t>Materials and Supplies Inventory</t>
  </si>
  <si>
    <t>Total Gross Assests Sold</t>
  </si>
  <si>
    <t>Accumulated Depreciation</t>
  </si>
  <si>
    <t>Reclamation Liability Reversal</t>
  </si>
  <si>
    <t>Realized Gain on Reclamation Trust</t>
  </si>
  <si>
    <t>Total Book Gain</t>
  </si>
  <si>
    <t>Washington</t>
  </si>
  <si>
    <t>Avista</t>
  </si>
  <si>
    <t>Total</t>
  </si>
  <si>
    <t>Assignment of Gain</t>
  </si>
  <si>
    <t>Ratepayers</t>
  </si>
  <si>
    <t>Shareholders</t>
  </si>
  <si>
    <t>Avista Corporation</t>
  </si>
  <si>
    <t>Assignment of Gain on Sale of Centralia Power Plant</t>
  </si>
  <si>
    <t>State of Washington</t>
  </si>
  <si>
    <t>Second Supplemental Order in Docket No. UE-991255</t>
  </si>
  <si>
    <t>Line</t>
  </si>
  <si>
    <t>No.</t>
  </si>
  <si>
    <t>Book Gain Before Income Taxes</t>
  </si>
  <si>
    <t>Income Taxes</t>
  </si>
  <si>
    <t>Net Plant-Books</t>
  </si>
  <si>
    <t>Net Plant-Tax</t>
  </si>
  <si>
    <t>Taxable Gain</t>
  </si>
  <si>
    <t>Tax Rate</t>
  </si>
  <si>
    <t>Tax on Gain on Sale of Plant</t>
  </si>
  <si>
    <t>DFIT Expense-MACRS Reversal</t>
  </si>
  <si>
    <t>Tax on Gain on Reclamation Trust @ 37.5%</t>
  </si>
  <si>
    <t>DFIT Expense-Reclamation Trust Reversal</t>
  </si>
  <si>
    <t>"Attachment A"</t>
  </si>
  <si>
    <t>Appreciation on Assets Sold (Line 12 - Line 19 )</t>
  </si>
  <si>
    <t>Total appreciation</t>
  </si>
  <si>
    <t>Book Gain on Sale of Plant (Line 20 + Line 24)</t>
  </si>
  <si>
    <t xml:space="preserve">Total Income Tax (Lines 31+32+33+34) </t>
  </si>
  <si>
    <t>Book Gain net of Income Tax (Line 25 - Line 35)</t>
  </si>
  <si>
    <t>Projected Materials &amp; Supplies Inventory</t>
  </si>
  <si>
    <t>Note:</t>
  </si>
  <si>
    <t>The tax rate shown above is 37.5% to reflect the impact of both federal and state income taxes.  If the federal income</t>
  </si>
  <si>
    <t xml:space="preserve">tax rate of 35% is applied to the shareholder portion of the gain, the result is $2.29 million which is the same amount </t>
  </si>
  <si>
    <t>shown in Table 6 at page 31 of the Commission' order for the shareholder portion of the net of tax gain.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</si>
</sst>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10" fontId="1" fillId="0" borderId="0" xfId="19" applyNumberFormat="1" applyFont="1" applyAlignment="1">
      <alignment horizontal="center"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Border="1" applyAlignment="1">
      <alignment/>
    </xf>
    <xf numFmtId="165" fontId="0" fillId="0" borderId="1" xfId="19" applyNumberFormat="1" applyBorder="1" applyAlignment="1">
      <alignment/>
    </xf>
    <xf numFmtId="164" fontId="0" fillId="0" borderId="3" xfId="0" applyNumberFormat="1" applyBorder="1" applyAlignment="1">
      <alignment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7">
      <pane ySplit="975" topLeftCell="BM45" activePane="bottomLeft" state="split"/>
      <selection pane="topLeft" activeCell="H54" sqref="H54"/>
      <selection pane="bottomLeft" activeCell="A59" sqref="A59"/>
    </sheetView>
  </sheetViews>
  <sheetFormatPr defaultColWidth="9.140625" defaultRowHeight="12.75"/>
  <cols>
    <col min="1" max="1" width="5.7109375" style="1" customWidth="1"/>
    <col min="2" max="3" width="3.7109375" style="1" customWidth="1"/>
    <col min="4" max="4" width="25.8515625" style="1" customWidth="1"/>
    <col min="5" max="5" width="9.140625" style="1" customWidth="1"/>
    <col min="6" max="6" width="14.00390625" style="1" customWidth="1"/>
    <col min="7" max="7" width="12.421875" style="1" customWidth="1"/>
    <col min="8" max="8" width="12.140625" style="1" customWidth="1"/>
    <col min="9" max="10" width="11.8515625" style="1" customWidth="1"/>
    <col min="11" max="16384" width="9.140625" style="1" customWidth="1"/>
  </cols>
  <sheetData>
    <row r="1" spans="6:10" ht="12.75">
      <c r="F1" s="2" t="s">
        <v>28</v>
      </c>
      <c r="J1" s="13" t="s">
        <v>44</v>
      </c>
    </row>
    <row r="2" ht="12.75">
      <c r="F2" s="2"/>
    </row>
    <row r="3" ht="12.75">
      <c r="F3" s="2" t="s">
        <v>29</v>
      </c>
    </row>
    <row r="4" ht="12.75">
      <c r="F4" s="2" t="s">
        <v>30</v>
      </c>
    </row>
    <row r="5" ht="12.75">
      <c r="F5" s="3" t="s">
        <v>31</v>
      </c>
    </row>
    <row r="8" spans="1:10" ht="12.75">
      <c r="A8" s="2" t="s">
        <v>32</v>
      </c>
      <c r="G8" s="2" t="s">
        <v>23</v>
      </c>
      <c r="H8" s="1" t="s">
        <v>22</v>
      </c>
      <c r="I8" s="9" t="s">
        <v>25</v>
      </c>
      <c r="J8" s="8"/>
    </row>
    <row r="9" spans="1:10" s="3" customFormat="1" ht="12.75">
      <c r="A9" s="3" t="s">
        <v>33</v>
      </c>
      <c r="F9" s="3" t="s">
        <v>24</v>
      </c>
      <c r="G9" s="7">
        <v>0.15</v>
      </c>
      <c r="H9" s="7">
        <v>0.6699</v>
      </c>
      <c r="I9" s="3" t="s">
        <v>26</v>
      </c>
      <c r="J9" s="3" t="s">
        <v>27</v>
      </c>
    </row>
    <row r="10" spans="1:8" ht="12.75">
      <c r="A10" s="2">
        <v>1</v>
      </c>
      <c r="B10" s="1" t="s">
        <v>0</v>
      </c>
      <c r="F10" s="5">
        <v>454698000</v>
      </c>
      <c r="G10" s="5">
        <f>F10*G9</f>
        <v>68204700</v>
      </c>
      <c r="H10" s="1">
        <f>G10*H$9</f>
        <v>45690329</v>
      </c>
    </row>
    <row r="11" spans="1:8" ht="12.75">
      <c r="A11" s="2">
        <v>2</v>
      </c>
      <c r="B11" s="1" t="s">
        <v>1</v>
      </c>
      <c r="F11" s="1">
        <v>120000</v>
      </c>
      <c r="G11" s="1">
        <f>F11*G$9</f>
        <v>18000</v>
      </c>
      <c r="H11" s="1">
        <f>G11*H$9</f>
        <v>12058</v>
      </c>
    </row>
    <row r="12" spans="1:8" ht="12.75">
      <c r="A12" s="2">
        <v>3</v>
      </c>
      <c r="B12" s="1" t="s">
        <v>2</v>
      </c>
      <c r="F12" s="1">
        <v>-1000000</v>
      </c>
      <c r="G12" s="1">
        <f>F12*G$9</f>
        <v>-150000</v>
      </c>
      <c r="H12" s="1">
        <f>G12*H$9</f>
        <v>-100485</v>
      </c>
    </row>
    <row r="13" spans="1:8" ht="12.75">
      <c r="A13" s="2">
        <v>4</v>
      </c>
      <c r="B13" s="1" t="s">
        <v>3</v>
      </c>
      <c r="F13" s="1">
        <v>-1100000</v>
      </c>
      <c r="G13" s="1">
        <f>F13*G$9</f>
        <v>-165000</v>
      </c>
      <c r="H13" s="1">
        <f>G13*H$9</f>
        <v>-110534</v>
      </c>
    </row>
    <row r="14" spans="1:8" ht="12.75">
      <c r="A14" s="2">
        <v>5</v>
      </c>
      <c r="B14" s="1" t="s">
        <v>4</v>
      </c>
      <c r="F14" s="4">
        <v>-57400000</v>
      </c>
      <c r="G14" s="4">
        <f>F14*G$9</f>
        <v>-8610000</v>
      </c>
      <c r="H14" s="4">
        <f>G14*H$9</f>
        <v>-5767839</v>
      </c>
    </row>
    <row r="15" spans="1:8" ht="12.75">
      <c r="A15" s="2">
        <v>6</v>
      </c>
      <c r="C15" s="1" t="s">
        <v>5</v>
      </c>
      <c r="F15" s="1">
        <f>SUM(F10:F14)</f>
        <v>395318000</v>
      </c>
      <c r="G15" s="1">
        <f>SUM(G10:G14)</f>
        <v>59297700</v>
      </c>
      <c r="H15" s="1">
        <f>SUM(H10:H14)</f>
        <v>39723529</v>
      </c>
    </row>
    <row r="16" ht="12.75">
      <c r="A16" s="2"/>
    </row>
    <row r="17" spans="1:8" ht="12.75">
      <c r="A17" s="2">
        <v>7</v>
      </c>
      <c r="B17" s="1" t="s">
        <v>6</v>
      </c>
      <c r="G17" s="1">
        <v>-625000</v>
      </c>
      <c r="H17" s="1">
        <f>G17*H$9</f>
        <v>-418688</v>
      </c>
    </row>
    <row r="18" spans="1:8" ht="12.75">
      <c r="A18" s="2">
        <v>8</v>
      </c>
      <c r="B18" s="1" t="s">
        <v>7</v>
      </c>
      <c r="G18" s="1">
        <v>600000</v>
      </c>
      <c r="H18" s="1">
        <f>G18*H$9</f>
        <v>401940</v>
      </c>
    </row>
    <row r="19" spans="1:8" ht="12.75">
      <c r="A19" s="2">
        <v>9</v>
      </c>
      <c r="B19" s="1" t="s">
        <v>8</v>
      </c>
      <c r="G19" s="1">
        <v>3634650</v>
      </c>
      <c r="H19" s="1">
        <f>G19*H$9</f>
        <v>2434852</v>
      </c>
    </row>
    <row r="20" spans="1:8" ht="12.75">
      <c r="A20" s="2">
        <v>10</v>
      </c>
      <c r="B20" s="1" t="s">
        <v>9</v>
      </c>
      <c r="G20" s="1">
        <v>4010794</v>
      </c>
      <c r="H20" s="1">
        <f>G20*H$9</f>
        <v>2686831</v>
      </c>
    </row>
    <row r="21" spans="1:8" ht="12.75">
      <c r="A21" s="2">
        <v>11</v>
      </c>
      <c r="B21" s="1" t="s">
        <v>50</v>
      </c>
      <c r="G21" s="4">
        <v>915361</v>
      </c>
      <c r="H21" s="4">
        <f>G21*H$9</f>
        <v>613200</v>
      </c>
    </row>
    <row r="22" spans="1:8" ht="12.75">
      <c r="A22" s="2">
        <v>12</v>
      </c>
      <c r="C22" s="1" t="s">
        <v>10</v>
      </c>
      <c r="G22" s="1">
        <f>SUM(G15:G21)</f>
        <v>67833505</v>
      </c>
      <c r="H22" s="1">
        <f>SUM(H15:H21)</f>
        <v>45441664</v>
      </c>
    </row>
    <row r="23" ht="12.75">
      <c r="A23" s="2"/>
    </row>
    <row r="24" spans="1:2" ht="12.75">
      <c r="A24" s="2"/>
      <c r="B24" s="1" t="s">
        <v>11</v>
      </c>
    </row>
    <row r="25" spans="1:8" ht="12.75">
      <c r="A25" s="2">
        <v>13</v>
      </c>
      <c r="C25" s="1" t="s">
        <v>12</v>
      </c>
      <c r="G25" s="1">
        <v>57073691</v>
      </c>
      <c r="H25" s="1">
        <f aca="true" t="shared" si="0" ref="H25:H30">G25*H$9</f>
        <v>38233666</v>
      </c>
    </row>
    <row r="26" spans="1:8" ht="12.75">
      <c r="A26" s="2">
        <v>14</v>
      </c>
      <c r="C26" s="1" t="s">
        <v>13</v>
      </c>
      <c r="G26" s="1">
        <v>417638</v>
      </c>
      <c r="H26" s="1">
        <f t="shared" si="0"/>
        <v>279776</v>
      </c>
    </row>
    <row r="27" spans="1:8" ht="12.75">
      <c r="A27" s="2">
        <v>15</v>
      </c>
      <c r="C27" s="1" t="s">
        <v>7</v>
      </c>
      <c r="G27" s="1">
        <v>600000</v>
      </c>
      <c r="H27" s="1">
        <f t="shared" si="0"/>
        <v>401940</v>
      </c>
    </row>
    <row r="28" spans="1:8" ht="12.75">
      <c r="A28" s="2">
        <v>16</v>
      </c>
      <c r="C28" s="1" t="s">
        <v>14</v>
      </c>
      <c r="G28" s="1">
        <v>3634650</v>
      </c>
      <c r="H28" s="1">
        <f t="shared" si="0"/>
        <v>2434852</v>
      </c>
    </row>
    <row r="29" spans="1:8" ht="12.75">
      <c r="A29" s="2">
        <v>17</v>
      </c>
      <c r="C29" s="1" t="s">
        <v>15</v>
      </c>
      <c r="G29" s="1">
        <v>5013493</v>
      </c>
      <c r="H29" s="1">
        <f t="shared" si="0"/>
        <v>3358539</v>
      </c>
    </row>
    <row r="30" spans="1:8" ht="12.75">
      <c r="A30" s="2">
        <v>18</v>
      </c>
      <c r="C30" s="1" t="s">
        <v>16</v>
      </c>
      <c r="G30" s="4">
        <v>915361</v>
      </c>
      <c r="H30" s="4">
        <f t="shared" si="0"/>
        <v>613200</v>
      </c>
    </row>
    <row r="31" spans="1:8" ht="12.75">
      <c r="A31" s="2">
        <v>19</v>
      </c>
      <c r="D31" s="1" t="s">
        <v>17</v>
      </c>
      <c r="G31" s="6">
        <f>SUM(G25:G30)</f>
        <v>67654833</v>
      </c>
      <c r="H31" s="6">
        <f>SUM(H25:H30)</f>
        <v>45321973</v>
      </c>
    </row>
    <row r="32" spans="1:8" ht="12.75">
      <c r="A32" s="2"/>
      <c r="G32" s="10"/>
      <c r="H32" s="10"/>
    </row>
    <row r="33" spans="1:2" ht="12.75">
      <c r="A33" s="2"/>
      <c r="B33" s="1" t="s">
        <v>34</v>
      </c>
    </row>
    <row r="34" spans="1:10" ht="12.75">
      <c r="A34" s="2">
        <v>20</v>
      </c>
      <c r="C34" s="1" t="s">
        <v>45</v>
      </c>
      <c r="G34" s="1">
        <f>G22-G31</f>
        <v>178672</v>
      </c>
      <c r="H34" s="1">
        <f>H22-H31</f>
        <v>119691</v>
      </c>
      <c r="I34" s="1">
        <f>H34*0.5</f>
        <v>59846</v>
      </c>
      <c r="J34" s="1">
        <f>H34-I34</f>
        <v>59845</v>
      </c>
    </row>
    <row r="35" spans="1:10" ht="12.75">
      <c r="A35" s="2">
        <v>21</v>
      </c>
      <c r="C35" s="1" t="s">
        <v>19</v>
      </c>
      <c r="G35" s="1">
        <v>8610000</v>
      </c>
      <c r="H35" s="1">
        <f>G35*H$9</f>
        <v>5767839</v>
      </c>
      <c r="I35" s="1">
        <f>H35*0.5</f>
        <v>2883920</v>
      </c>
      <c r="J35" s="1">
        <f>H35-I35</f>
        <v>2883919</v>
      </c>
    </row>
    <row r="36" spans="1:10" ht="12.75">
      <c r="A36" s="2">
        <v>22</v>
      </c>
      <c r="C36" s="1" t="s">
        <v>20</v>
      </c>
      <c r="G36" s="4">
        <v>1730233</v>
      </c>
      <c r="H36" s="4">
        <f>G36*H$9</f>
        <v>1159083</v>
      </c>
      <c r="I36" s="4">
        <f>H36*0.5-1</f>
        <v>579541</v>
      </c>
      <c r="J36" s="4">
        <f>H36-I36</f>
        <v>579542</v>
      </c>
    </row>
    <row r="37" spans="1:10" ht="12.75">
      <c r="A37" s="2">
        <v>23</v>
      </c>
      <c r="D37" s="1" t="s">
        <v>46</v>
      </c>
      <c r="G37" s="1">
        <f>SUM(G34:G36)</f>
        <v>10518905</v>
      </c>
      <c r="H37" s="1">
        <f>SUM(H34:H36)</f>
        <v>7046613</v>
      </c>
      <c r="I37" s="1">
        <f>SUM(I34:I36)</f>
        <v>3523307</v>
      </c>
      <c r="J37" s="1">
        <f>SUM(J34:J36)</f>
        <v>3523306</v>
      </c>
    </row>
    <row r="38" spans="1:10" ht="12.75">
      <c r="A38" s="2">
        <v>24</v>
      </c>
      <c r="C38" s="1" t="s">
        <v>18</v>
      </c>
      <c r="G38" s="4">
        <v>40196876</v>
      </c>
      <c r="H38" s="4">
        <f>G38*H$9</f>
        <v>26927887</v>
      </c>
      <c r="I38" s="4">
        <f>H38</f>
        <v>26927887</v>
      </c>
      <c r="J38" s="4"/>
    </row>
    <row r="39" spans="1:10" ht="12.75">
      <c r="A39" s="2">
        <v>25</v>
      </c>
      <c r="D39" s="1" t="s">
        <v>21</v>
      </c>
      <c r="G39" s="1">
        <f>SUM(G37:G38)</f>
        <v>50715781</v>
      </c>
      <c r="H39" s="1">
        <f>SUM(H37:H38)</f>
        <v>33974500</v>
      </c>
      <c r="I39" s="1">
        <f>SUM(I37:I38)</f>
        <v>30451194</v>
      </c>
      <c r="J39" s="1">
        <f>SUM(J37:J38)</f>
        <v>3523306</v>
      </c>
    </row>
    <row r="40" ht="12.75">
      <c r="A40" s="2"/>
    </row>
    <row r="41" spans="1:2" ht="12.75">
      <c r="A41" s="2"/>
      <c r="B41" s="1" t="s">
        <v>35</v>
      </c>
    </row>
    <row r="42" spans="1:10" ht="12.75">
      <c r="A42" s="2">
        <v>26</v>
      </c>
      <c r="C42" s="1" t="s">
        <v>47</v>
      </c>
      <c r="G42" s="1">
        <f>G34+G38</f>
        <v>40375548</v>
      </c>
      <c r="H42" s="1">
        <f>H34+H38</f>
        <v>27047578</v>
      </c>
      <c r="I42" s="1">
        <f>I34+I38</f>
        <v>26987733</v>
      </c>
      <c r="J42" s="1">
        <f>J34</f>
        <v>59845</v>
      </c>
    </row>
    <row r="43" spans="1:9" ht="12.75">
      <c r="A43" s="2">
        <v>27</v>
      </c>
      <c r="C43" s="1" t="s">
        <v>36</v>
      </c>
      <c r="G43" s="1">
        <f>G25-G38</f>
        <v>16876815</v>
      </c>
      <c r="H43" s="1">
        <f>H$9*G43</f>
        <v>11305778</v>
      </c>
      <c r="I43" s="1">
        <f>H43</f>
        <v>11305778</v>
      </c>
    </row>
    <row r="44" spans="1:10" ht="12.75">
      <c r="A44" s="2">
        <v>28</v>
      </c>
      <c r="C44" s="1" t="s">
        <v>37</v>
      </c>
      <c r="G44" s="4">
        <v>-8075890</v>
      </c>
      <c r="H44" s="4">
        <f>H$9*G44</f>
        <v>-5410039</v>
      </c>
      <c r="I44" s="4">
        <f>H44</f>
        <v>-5410039</v>
      </c>
      <c r="J44" s="4"/>
    </row>
    <row r="45" spans="1:10" ht="12.75">
      <c r="A45" s="2">
        <v>29</v>
      </c>
      <c r="D45" s="1" t="s">
        <v>38</v>
      </c>
      <c r="G45" s="1">
        <f>SUM(G42:G44)</f>
        <v>49176473</v>
      </c>
      <c r="H45" s="1">
        <f>SUM(H42:H44)</f>
        <v>32943317</v>
      </c>
      <c r="I45" s="1">
        <f>SUM(I42:I44)</f>
        <v>32883472</v>
      </c>
      <c r="J45" s="1">
        <f>SUM(J42:J44)</f>
        <v>59845</v>
      </c>
    </row>
    <row r="46" spans="1:10" ht="12.75">
      <c r="A46" s="2">
        <v>30</v>
      </c>
      <c r="C46" s="1" t="s">
        <v>39</v>
      </c>
      <c r="G46" s="11">
        <v>0.375</v>
      </c>
      <c r="H46" s="11">
        <f>G46</f>
        <v>0.375</v>
      </c>
      <c r="I46" s="11">
        <f>G46</f>
        <v>0.375</v>
      </c>
      <c r="J46" s="11">
        <f>G46</f>
        <v>0.375</v>
      </c>
    </row>
    <row r="47" spans="1:10" ht="12.75">
      <c r="A47" s="2">
        <v>31</v>
      </c>
      <c r="C47" s="1" t="s">
        <v>40</v>
      </c>
      <c r="G47" s="1">
        <f>G45*G46</f>
        <v>18441177</v>
      </c>
      <c r="H47" s="1">
        <f>H45*H46</f>
        <v>12353744</v>
      </c>
      <c r="I47" s="1">
        <f>I45*I46</f>
        <v>12331302</v>
      </c>
      <c r="J47" s="1">
        <f>J45*J46</f>
        <v>22442</v>
      </c>
    </row>
    <row r="48" spans="1:9" ht="12.75">
      <c r="A48" s="2">
        <v>32</v>
      </c>
      <c r="C48" s="1" t="s">
        <v>41</v>
      </c>
      <c r="G48" s="1">
        <v>-993236</v>
      </c>
      <c r="H48" s="1">
        <f>H$9*G48</f>
        <v>-665369</v>
      </c>
      <c r="I48" s="1">
        <f>H48</f>
        <v>-665369</v>
      </c>
    </row>
    <row r="49" spans="1:10" ht="12.75">
      <c r="A49" s="2">
        <v>33</v>
      </c>
      <c r="C49" s="1" t="s">
        <v>42</v>
      </c>
      <c r="G49" s="1">
        <f>G36*G46</f>
        <v>648837</v>
      </c>
      <c r="H49" s="1">
        <f>H$9*G49</f>
        <v>434656</v>
      </c>
      <c r="I49" s="1">
        <f>I46*I36</f>
        <v>217328</v>
      </c>
      <c r="J49" s="1">
        <f>H49-I49</f>
        <v>217328</v>
      </c>
    </row>
    <row r="50" spans="1:10" ht="12.75">
      <c r="A50" s="2">
        <v>34</v>
      </c>
      <c r="C50" s="1" t="s">
        <v>43</v>
      </c>
      <c r="G50" s="4">
        <v>3013500</v>
      </c>
      <c r="H50" s="4">
        <f>H$9*G50</f>
        <v>2018744</v>
      </c>
      <c r="I50" s="4">
        <f>I35/H35*H50</f>
        <v>1009372</v>
      </c>
      <c r="J50" s="4">
        <f>H50-I50</f>
        <v>1009372</v>
      </c>
    </row>
    <row r="51" spans="1:10" ht="12.75">
      <c r="A51" s="2">
        <v>35</v>
      </c>
      <c r="D51" s="1" t="s">
        <v>48</v>
      </c>
      <c r="G51" s="6">
        <f>SUM(G47:G50)</f>
        <v>21110278</v>
      </c>
      <c r="H51" s="6">
        <f>SUM(H47:H50)</f>
        <v>14141775</v>
      </c>
      <c r="I51" s="6">
        <f>SUM(I47:I50)</f>
        <v>12892633</v>
      </c>
      <c r="J51" s="6">
        <f>SUM(J47:J50)</f>
        <v>1249142</v>
      </c>
    </row>
    <row r="52" ht="12.75">
      <c r="A52" s="2"/>
    </row>
    <row r="53" spans="1:10" ht="13.5" thickBot="1">
      <c r="A53" s="2">
        <v>36</v>
      </c>
      <c r="B53" s="1" t="s">
        <v>49</v>
      </c>
      <c r="G53" s="12">
        <f>G39-G51</f>
        <v>29605503</v>
      </c>
      <c r="H53" s="12">
        <f>H39-H51</f>
        <v>19832725</v>
      </c>
      <c r="I53" s="12">
        <f>I39-I51</f>
        <v>17558561</v>
      </c>
      <c r="J53" s="12">
        <f>J39-J51</f>
        <v>2274164</v>
      </c>
    </row>
    <row r="54" ht="13.5" thickTop="1">
      <c r="A54" s="2"/>
    </row>
    <row r="55" spans="1:2" ht="12.75">
      <c r="A55" s="2" t="s">
        <v>51</v>
      </c>
      <c r="B55" s="1" t="s">
        <v>52</v>
      </c>
    </row>
    <row r="56" spans="1:2" ht="12.75">
      <c r="A56" s="2"/>
      <c r="B56" s="1" t="s">
        <v>53</v>
      </c>
    </row>
    <row r="57" spans="1:2" ht="12.75">
      <c r="A57" s="2"/>
      <c r="B57" s="1" t="s">
        <v>54</v>
      </c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</sheetData>
  <printOptions/>
  <pageMargins left="0.75" right="0.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fi29</cp:lastModifiedBy>
  <cp:lastPrinted>2000-03-15T14:07:57Z</cp:lastPrinted>
  <dcterms:created xsi:type="dcterms:W3CDTF">2000-03-08T23:21:22Z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Motion</vt:lpwstr>
  </property>
  <property fmtid="{D5CDD505-2E9C-101B-9397-08002B2CF9AE}" pid="3" name="IsHighlyConfidential">
    <vt:lpwstr>0</vt:lpwstr>
  </property>
  <property fmtid="{D5CDD505-2E9C-101B-9397-08002B2CF9AE}" pid="4" name="DocketNumber">
    <vt:lpwstr>991255</vt:lpwstr>
  </property>
  <property fmtid="{D5CDD505-2E9C-101B-9397-08002B2CF9AE}" pid="5" name="IsConfidential">
    <vt:lpwstr>0</vt:lpwstr>
  </property>
  <property fmtid="{D5CDD505-2E9C-101B-9397-08002B2CF9AE}" pid="6" name="Date1">
    <vt:lpwstr>2000-03-17T00:00:00Z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1999-08-10T00:00:00Z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