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4700" activeTab="0"/>
  </bookViews>
  <sheets>
    <sheet name="21.16 - Electric" sheetId="1" r:id="rId1"/>
    <sheet name="Rate Year - Electric" sheetId="2" r:id="rId2"/>
    <sheet name="Charged to IS - Elec " sheetId="3" r:id="rId3"/>
    <sheet name="Acct. 18700041 Dec 2010" sheetId="4" r:id="rId4"/>
    <sheet name="Acct 18700041-2011" sheetId="5" r:id="rId5"/>
    <sheet name="Acct 18700061 Dec 2010" sheetId="6" r:id="rId6"/>
    <sheet name="Acct. 25600081 Dec 2010" sheetId="7" r:id="rId7"/>
    <sheet name="Acct. 25600081 Mar 2011" sheetId="8" r:id="rId8"/>
    <sheet name="Acct. 25600101 Dec 20100" sheetId="9" r:id="rId9"/>
    <sheet name="Sheet1" sheetId="10" r:id="rId10"/>
  </sheets>
  <definedNames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<sst xmlns="http://schemas.openxmlformats.org/spreadsheetml/2006/main" count="398" uniqueCount="104">
  <si>
    <t>INCREASE (DECREASE) NOI</t>
  </si>
  <si>
    <t>INCREASE (DECREASE) FIT @ 35%</t>
  </si>
  <si>
    <t>AMORTIZATION OF DEFERRED NET GAIN FOR TEST YEAR</t>
  </si>
  <si>
    <t>1</t>
  </si>
  <si>
    <t>AMOUNT</t>
  </si>
  <si>
    <t>DESCRIPTION</t>
  </si>
  <si>
    <t>NO.</t>
  </si>
  <si>
    <t>LINE</t>
  </si>
  <si>
    <t>DEFERRED GAINS/LOSSES ON PROPERTY SALES</t>
  </si>
  <si>
    <t>PUGET SOUND ENERGY - ELECTRIC</t>
  </si>
  <si>
    <t>- Activities in accounts 18700061 and 25600101 represent amortization of deferred gains and losses approved in the 2009 GRC.</t>
  </si>
  <si>
    <t xml:space="preserve">   transferred to 25600101.</t>
  </si>
  <si>
    <t xml:space="preserve">- In April 2010 balances in accounts 25600031, 25600051, 25600061, 25600071, 25400141, 25400151 and 25400161 were </t>
  </si>
  <si>
    <t>- In April 2010 balances in accounts 18700001, 18700011, 18700021 and 18700031 were transferred to 18700061.</t>
  </si>
  <si>
    <t>4/2010 - Monthly Activity</t>
  </si>
  <si>
    <t>4/2010 - Transfer Activity</t>
  </si>
  <si>
    <t>Activities through the beginning of rate year:</t>
  </si>
  <si>
    <t>Balance on April 1, 2010</t>
  </si>
  <si>
    <t>Def Gain pt 10/31/09</t>
  </si>
  <si>
    <t xml:space="preserve">Def Gain pt </t>
  </si>
  <si>
    <t xml:space="preserve">Def Loss post </t>
  </si>
  <si>
    <t xml:space="preserve">Def Loss pt </t>
  </si>
  <si>
    <t>Approved in 2009 GRC</t>
  </si>
  <si>
    <t>2010 Rate Filing Pending Approval</t>
  </si>
  <si>
    <t>Electric</t>
  </si>
  <si>
    <t>on Property Sales - Electric</t>
  </si>
  <si>
    <t xml:space="preserve"> on Property Sales -</t>
  </si>
  <si>
    <t>Deferred Gains</t>
  </si>
  <si>
    <t>Deferred Losses</t>
  </si>
  <si>
    <t>Depreciation Expense</t>
  </si>
  <si>
    <t>64000100</t>
  </si>
  <si>
    <t>Amort of Plant Losses - Electric</t>
  </si>
  <si>
    <t>41170001</t>
  </si>
  <si>
    <t>Name of offsetting account</t>
  </si>
  <si>
    <t>Offsetting acct no.</t>
  </si>
  <si>
    <t>Posting Date</t>
  </si>
  <si>
    <t>Val.in rep.cur.</t>
  </si>
  <si>
    <t>Name</t>
  </si>
  <si>
    <t>Cost element name</t>
  </si>
  <si>
    <t>Cost Element</t>
  </si>
  <si>
    <t>Order</t>
  </si>
  <si>
    <t>Losses from disposition of Utility Plant - Electric</t>
  </si>
  <si>
    <t>E Prop Gain UE090704</t>
  </si>
  <si>
    <t>Amort of Plant Gains - Electric</t>
  </si>
  <si>
    <t>41160001</t>
  </si>
  <si>
    <t>Gain on Sale Skagit</t>
  </si>
  <si>
    <t>25400161</t>
  </si>
  <si>
    <t>Gains from disposition of Utility Plant - Electric</t>
  </si>
  <si>
    <t>Downloaded from SAP</t>
  </si>
  <si>
    <t>SAP Download</t>
  </si>
  <si>
    <t>Account 18700061 -  Electric Def Property Losses UE-090704</t>
  </si>
  <si>
    <t>Total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</si>
  <si>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</si>
  <si>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</si>
  <si>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</si>
  <si>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</si>
  <si>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</si>
  <si>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</si>
  <si>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</si>
  <si>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</si>
  <si>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</si>
  <si>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</si>
  <si>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</si>
  <si>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</si>
  <si>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</si>
  <si>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</si>
  <si>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</si>
  <si>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Balance Carryforward</t>
  </si>
  <si>
    <t>Balance</t>
  </si>
  <si>
    <t>Credit</t>
  </si>
  <si>
    <t>Debit</t>
  </si>
  <si>
    <t>Period</t>
  </si>
  <si>
    <t>Account 25600101 -  Electric Def Property Gains UE-090704</t>
  </si>
  <si>
    <t>Account 25600081 -  Electric Def Property Gains Unapproved</t>
  </si>
  <si>
    <t>Note 1:</t>
  </si>
  <si>
    <t>Note 2:</t>
  </si>
  <si>
    <t>Net Deferred Gains - 2009 GRC</t>
  </si>
  <si>
    <t>2009 GRC approved Deferred Losses - Account 18700061</t>
  </si>
  <si>
    <t>2009 GRC approved Deferred Gains - Account 25600101</t>
  </si>
  <si>
    <t xml:space="preserve">The original amortization period for the Net Deferred Gain on Property Sales approved </t>
  </si>
  <si>
    <t xml:space="preserve">for electric operations in the 2009 GRC was 36 months from April 2010 through March 2013.  </t>
  </si>
  <si>
    <t>2011 GENERAL RATE CASE</t>
  </si>
  <si>
    <t>FOR THE TWELVE MONTHS ENDED DECEMBER 31, 2010</t>
  </si>
  <si>
    <t>Docket Number UE-11____</t>
  </si>
  <si>
    <t>Cumulative balance</t>
  </si>
  <si>
    <t>December 2010</t>
  </si>
  <si>
    <t>Balance as of April, 2012</t>
  </si>
  <si>
    <t xml:space="preserve">At May 1, 2012, the start of the rate year for the 2011 General Rate Case, the remaining </t>
  </si>
  <si>
    <t>amortization period is 11 months (May 1, 2012through March 31, 2013).</t>
  </si>
  <si>
    <t>Account 18700041 -  Electric Def Property Losses Pending Approval</t>
  </si>
  <si>
    <t>25600101</t>
  </si>
  <si>
    <t>2011</t>
  </si>
  <si>
    <t>March 2011</t>
  </si>
  <si>
    <t>DEFERRED GAIN RECORDED FOR UE-090704, et al. at 4/30/2012</t>
  </si>
  <si>
    <t>DEFERRED LOSS RECORDED FOR UE-090704, et al. at 4/30/2012</t>
  </si>
  <si>
    <t>DEFERRED GAIN PENDING APPROVAL SINCE UE-090704</t>
  </si>
  <si>
    <t>DEFERRED LOSS PENDING APPROVAL SINCE UE-090704</t>
  </si>
  <si>
    <t>INCREASE (DECREASE) EXPENSE  (Line 9 - Line 11)</t>
  </si>
  <si>
    <t>NET GAIN (Line 3 + Line 7)</t>
  </si>
  <si>
    <t>ANNUAL AMORTIZATION (Line 9 ÷ 36) x 12</t>
  </si>
  <si>
    <t>TOTAL DEFERRED NET GAIN FOR UE-090704, et al. at 4/30/2012 TO AMORTIZE (Line 1 + Line 2)</t>
  </si>
  <si>
    <t>NET LOSS PENDING APPROVAL (Line 5 + Line 6)</t>
  </si>
  <si>
    <t>Exhibit No. ______ (JHS-21)</t>
  </si>
  <si>
    <t>Page 21.16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</si>
</sst>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0000"/>
    <numFmt numFmtId="166" formatCode="0.00_)"/>
    <numFmt numFmtId="167" formatCode="&quot;Yes&quot;;&quot;Yes&quot;;&quot;No&quot;"/>
    <numFmt numFmtId="168" formatCode="0.000000"/>
    <numFmt numFmtId="169" formatCode="_(&quot;$&quot;* #,##0_);_(&quot;$&quot;* \(#,##0\);_(&quot;$&quot;* &quot;-&quot;??_);_(@_)"/>
    <numFmt numFmtId="170" formatCode="[$-409]mmm\-yy;@"/>
    <numFmt numFmtId="171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  <family val="0"/>
    </font>
    <font>
      <sz val="11"/>
      <name val="Tahoma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DDDDD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38" fontId="5" fillId="30" borderId="0" applyNumberFormat="0" applyBorder="0" applyAlignment="0" applyProtection="0"/>
    <xf numFmtId="38" fontId="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38" fontId="6" fillId="0" borderId="0">
      <alignment/>
      <protection/>
    </xf>
    <xf numFmtId="38" fontId="6" fillId="0" borderId="0">
      <alignment/>
      <protection/>
    </xf>
    <xf numFmtId="40" fontId="6" fillId="0" borderId="0">
      <alignment/>
      <protection/>
    </xf>
    <xf numFmtId="40" fontId="6" fillId="0" borderId="0">
      <alignment/>
      <protection/>
    </xf>
    <xf numFmtId="0" fontId="39" fillId="31" borderId="1" applyNumberFormat="0" applyAlignment="0" applyProtection="0"/>
    <xf numFmtId="10" fontId="5" fillId="32" borderId="6" applyNumberFormat="0" applyBorder="0" applyAlignment="0" applyProtection="0"/>
    <xf numFmtId="10" fontId="5" fillId="32" borderId="6" applyNumberFormat="0" applyBorder="0" applyAlignment="0" applyProtection="0"/>
    <xf numFmtId="0" fontId="40" fillId="0" borderId="7" applyNumberFormat="0" applyFill="0" applyAlignment="0" applyProtection="0"/>
    <xf numFmtId="44" fontId="7" fillId="0" borderId="8" applyNumberFormat="0" applyFont="0" applyAlignment="0">
      <protection/>
    </xf>
    <xf numFmtId="44" fontId="7" fillId="0" borderId="8" applyNumberFormat="0" applyFont="0" applyAlignment="0">
      <protection/>
    </xf>
    <xf numFmtId="44" fontId="7" fillId="0" borderId="9" applyNumberFormat="0" applyFont="0" applyAlignment="0">
      <protection/>
    </xf>
    <xf numFmtId="44" fontId="7" fillId="0" borderId="9" applyNumberFormat="0" applyFont="0" applyAlignment="0">
      <protection/>
    </xf>
    <xf numFmtId="0" fontId="41" fillId="33" borderId="0" applyNumberFormat="0" applyBorder="0" applyAlignment="0" applyProtection="0"/>
    <xf numFmtId="166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 horizontal="left" wrapText="1"/>
      <protection/>
    </xf>
    <xf numFmtId="167" fontId="2" fillId="0" borderId="0">
      <alignment horizontal="left" wrapText="1"/>
      <protection/>
    </xf>
    <xf numFmtId="39" fontId="9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42" fillId="27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8" fontId="5" fillId="0" borderId="12">
      <alignment/>
      <protection/>
    </xf>
    <xf numFmtId="38" fontId="5" fillId="0" borderId="12">
      <alignment/>
      <protection/>
    </xf>
    <xf numFmtId="38" fontId="6" fillId="0" borderId="13">
      <alignment/>
      <protection/>
    </xf>
    <xf numFmtId="38" fontId="6" fillId="0" borderId="13">
      <alignment/>
      <protection/>
    </xf>
    <xf numFmtId="168" fontId="2" fillId="0" borderId="0">
      <alignment horizontal="left" wrapText="1"/>
      <protection/>
    </xf>
    <xf numFmtId="168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78">
      <alignment/>
      <protection/>
    </xf>
    <xf numFmtId="37" fontId="3" fillId="0" borderId="15" xfId="78" applyNumberFormat="1" applyFont="1" applyFill="1" applyBorder="1" applyAlignment="1">
      <alignment/>
      <protection/>
    </xf>
    <xf numFmtId="37" fontId="3" fillId="0" borderId="0" xfId="78" applyNumberFormat="1" applyFont="1" applyFill="1" applyAlignment="1">
      <alignment/>
      <protection/>
    </xf>
    <xf numFmtId="0" fontId="3" fillId="0" borderId="0" xfId="79" applyFont="1">
      <alignment/>
      <protection/>
    </xf>
    <xf numFmtId="169" fontId="3" fillId="0" borderId="0" xfId="78" applyNumberFormat="1" applyFont="1" applyFill="1" applyAlignment="1">
      <alignment/>
      <protection/>
    </xf>
    <xf numFmtId="0" fontId="3" fillId="0" borderId="0" xfId="78" applyFont="1" applyFill="1" applyAlignment="1">
      <alignment/>
      <protection/>
    </xf>
    <xf numFmtId="0" fontId="3" fillId="0" borderId="0" xfId="78" applyFont="1" applyFill="1" applyAlignment="1" applyProtection="1">
      <alignment horizontal="center"/>
      <protection locked="0"/>
    </xf>
    <xf numFmtId="169" fontId="3" fillId="0" borderId="16" xfId="78" applyNumberFormat="1" applyFont="1" applyFill="1" applyBorder="1" applyAlignment="1">
      <alignment/>
      <protection/>
    </xf>
    <xf numFmtId="0" fontId="10" fillId="0" borderId="13" xfId="78" applyFont="1" applyFill="1" applyBorder="1" applyAlignment="1">
      <alignment/>
      <protection/>
    </xf>
    <xf numFmtId="37" fontId="3" fillId="0" borderId="0" xfId="78" applyNumberFormat="1" applyFont="1" applyFill="1" applyBorder="1" applyAlignment="1">
      <alignment/>
      <protection/>
    </xf>
    <xf numFmtId="37" fontId="10" fillId="0" borderId="0" xfId="78" applyNumberFormat="1" applyFont="1" applyFill="1" applyBorder="1" applyAlignment="1">
      <alignment/>
      <protection/>
    </xf>
    <xf numFmtId="0" fontId="10" fillId="0" borderId="15" xfId="78" applyFont="1" applyFill="1" applyBorder="1" applyAlignment="1">
      <alignment/>
      <protection/>
    </xf>
    <xf numFmtId="168" fontId="3" fillId="0" borderId="0" xfId="80" applyNumberFormat="1" applyFont="1" applyFill="1" applyAlignment="1">
      <alignment/>
      <protection/>
    </xf>
    <xf numFmtId="0" fontId="2" fillId="0" borderId="0" xfId="78" applyFont="1">
      <alignment/>
      <protection/>
    </xf>
    <xf numFmtId="2" fontId="2" fillId="0" borderId="0" xfId="78" applyNumberFormat="1">
      <alignment/>
      <protection/>
    </xf>
    <xf numFmtId="39" fontId="2" fillId="0" borderId="0" xfId="78" applyNumberFormat="1" applyBorder="1">
      <alignment/>
      <protection/>
    </xf>
    <xf numFmtId="169" fontId="10" fillId="0" borderId="0" xfId="78" applyNumberFormat="1" applyFont="1" applyFill="1" applyBorder="1" applyAlignment="1">
      <alignment/>
      <protection/>
    </xf>
    <xf numFmtId="169" fontId="2" fillId="0" borderId="0" xfId="78" applyNumberFormat="1" applyBorder="1">
      <alignment/>
      <protection/>
    </xf>
    <xf numFmtId="43" fontId="0" fillId="0" borderId="0" xfId="44" applyFont="1" applyBorder="1" applyAlignment="1">
      <alignment/>
    </xf>
    <xf numFmtId="169" fontId="3" fillId="0" borderId="0" xfId="78" applyNumberFormat="1" applyFont="1" applyFill="1" applyBorder="1" applyAlignment="1">
      <alignment/>
      <protection/>
    </xf>
    <xf numFmtId="0" fontId="11" fillId="0" borderId="15" xfId="78" applyFont="1" applyFill="1" applyBorder="1" applyAlignment="1">
      <alignment horizontal="right"/>
      <protection/>
    </xf>
    <xf numFmtId="0" fontId="11" fillId="0" borderId="15" xfId="78" applyFont="1" applyFill="1" applyBorder="1" applyAlignment="1">
      <alignment/>
      <protection/>
    </xf>
    <xf numFmtId="0" fontId="11" fillId="0" borderId="15" xfId="78" applyFont="1" applyFill="1" applyBorder="1" applyAlignment="1" applyProtection="1">
      <alignment horizontal="center"/>
      <protection locked="0"/>
    </xf>
    <xf numFmtId="0" fontId="11" fillId="0" borderId="0" xfId="78" applyFont="1" applyFill="1" applyAlignment="1">
      <alignment/>
      <protection/>
    </xf>
    <xf numFmtId="0" fontId="11" fillId="0" borderId="0" xfId="78" applyFont="1" applyFill="1" applyAlignment="1" applyProtection="1">
      <alignment/>
      <protection locked="0"/>
    </xf>
    <xf numFmtId="0" fontId="11" fillId="0" borderId="0" xfId="78" applyFont="1" applyFill="1" applyAlignment="1" applyProtection="1">
      <alignment horizontal="center"/>
      <protection locked="0"/>
    </xf>
    <xf numFmtId="0" fontId="11" fillId="0" borderId="0" xfId="78" applyFont="1" applyFill="1" applyAlignment="1">
      <alignment horizontal="centerContinuous"/>
      <protection/>
    </xf>
    <xf numFmtId="0" fontId="11" fillId="0" borderId="0" xfId="78" applyFont="1" applyFill="1" applyAlignment="1" applyProtection="1">
      <alignment horizontal="centerContinuous"/>
      <protection locked="0"/>
    </xf>
    <xf numFmtId="168" fontId="11" fillId="0" borderId="0" xfId="97" applyFont="1" applyFill="1" applyAlignment="1">
      <alignment horizontal="right"/>
      <protection/>
    </xf>
    <xf numFmtId="0" fontId="11" fillId="0" borderId="17" xfId="80" applyNumberFormat="1" applyFont="1" applyFill="1" applyBorder="1" applyAlignment="1">
      <alignment horizontal="right"/>
      <protection/>
    </xf>
    <xf numFmtId="168" fontId="11" fillId="0" borderId="0" xfId="80" applyNumberFormat="1" applyFont="1" applyFill="1" applyAlignment="1">
      <alignment horizontal="right"/>
      <protection/>
    </xf>
    <xf numFmtId="15" fontId="3" fillId="0" borderId="0" xfId="78" applyNumberFormat="1" applyFont="1" applyFill="1" applyAlignment="1">
      <alignment/>
      <protection/>
    </xf>
    <xf numFmtId="0" fontId="12" fillId="0" borderId="0" xfId="78" applyFont="1" applyFill="1" applyAlignment="1">
      <alignment/>
      <protection/>
    </xf>
    <xf numFmtId="0" fontId="3" fillId="0" borderId="0" xfId="80" applyFont="1">
      <alignment/>
      <protection/>
    </xf>
    <xf numFmtId="0" fontId="3" fillId="0" borderId="0" xfId="80" applyFont="1" quotePrefix="1">
      <alignment/>
      <protection/>
    </xf>
    <xf numFmtId="0" fontId="13" fillId="0" borderId="0" xfId="80" applyFont="1">
      <alignment/>
      <protection/>
    </xf>
    <xf numFmtId="170" fontId="3" fillId="0" borderId="0" xfId="80" applyNumberFormat="1" applyFont="1">
      <alignment/>
      <protection/>
    </xf>
    <xf numFmtId="43" fontId="3" fillId="0" borderId="0" xfId="80" applyNumberFormat="1" applyFont="1">
      <alignment/>
      <protection/>
    </xf>
    <xf numFmtId="44" fontId="11" fillId="0" borderId="18" xfId="80" applyNumberFormat="1" applyFont="1" applyBorder="1">
      <alignment/>
      <protection/>
    </xf>
    <xf numFmtId="170" fontId="11" fillId="0" borderId="18" xfId="80" applyNumberFormat="1" applyFont="1" applyBorder="1" applyAlignment="1">
      <alignment wrapText="1"/>
      <protection/>
    </xf>
    <xf numFmtId="43" fontId="3" fillId="0" borderId="19" xfId="80" applyNumberFormat="1" applyFont="1" applyBorder="1">
      <alignment/>
      <protection/>
    </xf>
    <xf numFmtId="43" fontId="3" fillId="0" borderId="19" xfId="80" applyNumberFormat="1" applyFont="1" applyFill="1" applyBorder="1">
      <alignment/>
      <protection/>
    </xf>
    <xf numFmtId="170" fontId="3" fillId="0" borderId="19" xfId="80" applyNumberFormat="1" applyFont="1" applyBorder="1" applyAlignment="1">
      <alignment horizontal="center"/>
      <protection/>
    </xf>
    <xf numFmtId="170" fontId="3" fillId="0" borderId="19" xfId="80" applyNumberFormat="1" applyFont="1" applyBorder="1" applyAlignment="1" quotePrefix="1">
      <alignment horizontal="center"/>
      <protection/>
    </xf>
    <xf numFmtId="0" fontId="13" fillId="0" borderId="19" xfId="80" applyFont="1" applyBorder="1" applyAlignment="1">
      <alignment wrapText="1"/>
      <protection/>
    </xf>
    <xf numFmtId="44" fontId="3" fillId="0" borderId="19" xfId="80" applyNumberFormat="1" applyFont="1" applyFill="1" applyBorder="1">
      <alignment/>
      <protection/>
    </xf>
    <xf numFmtId="0" fontId="11" fillId="0" borderId="20" xfId="80" applyFont="1" applyBorder="1">
      <alignment/>
      <protection/>
    </xf>
    <xf numFmtId="171" fontId="3" fillId="0" borderId="0" xfId="80" applyNumberFormat="1" applyFont="1">
      <alignment/>
      <protection/>
    </xf>
    <xf numFmtId="0" fontId="11" fillId="30" borderId="21" xfId="80" applyFont="1" applyFill="1" applyBorder="1" applyAlignment="1">
      <alignment horizontal="center"/>
      <protection/>
    </xf>
    <xf numFmtId="14" fontId="11" fillId="30" borderId="21" xfId="80" applyNumberFormat="1" applyFont="1" applyFill="1" applyBorder="1" applyAlignment="1">
      <alignment horizontal="center"/>
      <protection/>
    </xf>
    <xf numFmtId="0" fontId="11" fillId="30" borderId="22" xfId="80" applyFont="1" applyFill="1" applyBorder="1" applyAlignment="1">
      <alignment horizontal="center"/>
      <protection/>
    </xf>
    <xf numFmtId="0" fontId="11" fillId="30" borderId="22" xfId="80" applyFont="1" applyFill="1" applyBorder="1" applyAlignment="1">
      <alignment horizontal="center" wrapText="1"/>
      <protection/>
    </xf>
    <xf numFmtId="0" fontId="11" fillId="30" borderId="23" xfId="80" applyFont="1" applyFill="1" applyBorder="1" applyAlignment="1">
      <alignment horizontal="center"/>
      <protection/>
    </xf>
    <xf numFmtId="0" fontId="11" fillId="35" borderId="24" xfId="80" applyFont="1" applyFill="1" applyBorder="1" applyAlignment="1">
      <alignment horizontal="centerContinuous" vertical="center"/>
      <protection/>
    </xf>
    <xf numFmtId="0" fontId="11" fillId="35" borderId="25" xfId="80" applyFont="1" applyFill="1" applyBorder="1" applyAlignment="1">
      <alignment horizontal="centerContinuous" vertical="center"/>
      <protection/>
    </xf>
    <xf numFmtId="0" fontId="2" fillId="0" borderId="0" xfId="80" applyFont="1">
      <alignment/>
      <protection/>
    </xf>
    <xf numFmtId="0" fontId="11" fillId="0" borderId="0" xfId="81" applyFont="1" applyFill="1">
      <alignment/>
      <protection/>
    </xf>
    <xf numFmtId="0" fontId="11" fillId="0" borderId="0" xfId="80" applyFont="1" applyFill="1">
      <alignment/>
      <protection/>
    </xf>
    <xf numFmtId="0" fontId="7" fillId="0" borderId="0" xfId="80" applyFont="1">
      <alignment/>
      <protection/>
    </xf>
    <xf numFmtId="17" fontId="7" fillId="0" borderId="0" xfId="79" applyNumberFormat="1" applyFont="1" quotePrefix="1">
      <alignment/>
      <protection/>
    </xf>
    <xf numFmtId="0" fontId="7" fillId="0" borderId="0" xfId="79" applyFont="1">
      <alignment/>
      <protection/>
    </xf>
    <xf numFmtId="44" fontId="3" fillId="0" borderId="0" xfId="79" applyNumberFormat="1" applyFont="1">
      <alignment/>
      <protection/>
    </xf>
    <xf numFmtId="43" fontId="3" fillId="0" borderId="15" xfId="79" applyNumberFormat="1" applyFont="1" applyBorder="1">
      <alignment/>
      <protection/>
    </xf>
    <xf numFmtId="43" fontId="3" fillId="0" borderId="0" xfId="79" applyNumberFormat="1" applyFont="1" applyBorder="1">
      <alignment/>
      <protection/>
    </xf>
    <xf numFmtId="0" fontId="11" fillId="0" borderId="0" xfId="79" applyFont="1">
      <alignment/>
      <protection/>
    </xf>
    <xf numFmtId="0" fontId="2" fillId="36" borderId="6" xfId="78" applyFont="1" applyFill="1" applyBorder="1">
      <alignment/>
      <protection/>
    </xf>
    <xf numFmtId="43" fontId="2" fillId="0" borderId="0" xfId="78" applyNumberFormat="1" applyFont="1" applyAlignment="1">
      <alignment horizontal="right"/>
      <protection/>
    </xf>
    <xf numFmtId="0" fontId="2" fillId="0" borderId="0" xfId="78" applyFont="1" applyFill="1" applyAlignment="1">
      <alignment horizontal="center"/>
      <protection/>
    </xf>
    <xf numFmtId="0" fontId="3" fillId="0" borderId="0" xfId="79" applyFont="1" applyFill="1">
      <alignment/>
      <protection/>
    </xf>
    <xf numFmtId="0" fontId="2" fillId="0" borderId="0" xfId="78" applyFill="1">
      <alignment/>
      <protection/>
    </xf>
    <xf numFmtId="0" fontId="2" fillId="36" borderId="6" xfId="86" applyFont="1" applyFill="1" applyBorder="1">
      <alignment/>
      <protection/>
    </xf>
    <xf numFmtId="0" fontId="2" fillId="0" borderId="0" xfId="86" applyFont="1">
      <alignment/>
      <protection/>
    </xf>
    <xf numFmtId="14" fontId="2" fillId="0" borderId="0" xfId="86" applyNumberFormat="1" applyFont="1" applyAlignment="1">
      <alignment horizontal="right"/>
      <protection/>
    </xf>
    <xf numFmtId="0" fontId="0" fillId="36" borderId="6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2" fillId="0" borderId="13" xfId="86" applyFont="1" applyFill="1" applyBorder="1">
      <alignment/>
      <protection/>
    </xf>
    <xf numFmtId="0" fontId="2" fillId="0" borderId="0" xfId="86" applyFont="1" applyFill="1" applyBorder="1">
      <alignment/>
      <protection/>
    </xf>
    <xf numFmtId="14" fontId="2" fillId="0" borderId="13" xfId="86" applyNumberFormat="1" applyFont="1" applyFill="1" applyBorder="1" applyAlignment="1">
      <alignment horizontal="right"/>
      <protection/>
    </xf>
    <xf numFmtId="14" fontId="2" fillId="0" borderId="0" xfId="86" applyNumberFormat="1" applyFont="1" applyFill="1" applyBorder="1" applyAlignment="1">
      <alignment horizontal="right"/>
      <protection/>
    </xf>
    <xf numFmtId="43" fontId="2" fillId="0" borderId="0" xfId="86" applyNumberFormat="1" applyFont="1" applyAlignment="1">
      <alignment horizontal="right"/>
      <protection/>
    </xf>
    <xf numFmtId="0" fontId="2" fillId="0" borderId="0" xfId="86" applyFont="1" applyBorder="1">
      <alignment/>
      <protection/>
    </xf>
    <xf numFmtId="43" fontId="0" fillId="0" borderId="0" xfId="0" applyNumberFormat="1" applyFont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86" applyNumberFormat="1" applyFont="1" applyFill="1" applyBorder="1" applyAlignment="1">
      <alignment horizontal="right"/>
      <protection/>
    </xf>
    <xf numFmtId="43" fontId="7" fillId="0" borderId="26" xfId="86" applyNumberFormat="1" applyFont="1" applyFill="1" applyBorder="1" applyAlignment="1">
      <alignment horizontal="right"/>
      <protection/>
    </xf>
    <xf numFmtId="14" fontId="0" fillId="0" borderId="13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43" fontId="0" fillId="0" borderId="26" xfId="0" applyNumberFormat="1" applyFont="1" applyFill="1" applyBorder="1" applyAlignment="1">
      <alignment horizontal="right"/>
    </xf>
    <xf numFmtId="43" fontId="0" fillId="0" borderId="27" xfId="0" applyNumberFormat="1" applyFont="1" applyFill="1" applyBorder="1" applyAlignment="1">
      <alignment horizontal="right"/>
    </xf>
    <xf numFmtId="43" fontId="2" fillId="0" borderId="0" xfId="86" applyNumberFormat="1" applyFont="1">
      <alignment/>
      <protection/>
    </xf>
    <xf numFmtId="43" fontId="2" fillId="0" borderId="15" xfId="86" applyNumberFormat="1" applyFont="1" applyBorder="1">
      <alignment/>
      <protection/>
    </xf>
    <xf numFmtId="43" fontId="7" fillId="0" borderId="26" xfId="86" applyNumberFormat="1" applyFont="1" applyBorder="1">
      <alignment/>
      <protection/>
    </xf>
    <xf numFmtId="0" fontId="2" fillId="36" borderId="6" xfId="86" applyFont="1" applyFill="1" applyBorder="1" applyAlignment="1">
      <alignment horizontal="center"/>
      <protection/>
    </xf>
    <xf numFmtId="0" fontId="2" fillId="0" borderId="0" xfId="86" applyFont="1" applyAlignment="1">
      <alignment horizontal="center"/>
      <protection/>
    </xf>
    <xf numFmtId="0" fontId="2" fillId="0" borderId="13" xfId="86" applyFont="1" applyFill="1" applyBorder="1" applyAlignment="1">
      <alignment horizontal="center"/>
      <protection/>
    </xf>
    <xf numFmtId="0" fontId="2" fillId="0" borderId="0" xfId="86" applyFont="1" applyFill="1" applyBorder="1" applyAlignment="1">
      <alignment horizontal="center"/>
      <protection/>
    </xf>
    <xf numFmtId="0" fontId="0" fillId="36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79" applyFont="1" applyBorder="1">
      <alignment/>
      <protection/>
    </xf>
    <xf numFmtId="44" fontId="11" fillId="0" borderId="0" xfId="79" applyNumberFormat="1" applyFont="1" applyBorder="1">
      <alignment/>
      <protection/>
    </xf>
    <xf numFmtId="43" fontId="3" fillId="0" borderId="16" xfId="79" applyNumberFormat="1" applyFont="1" applyBorder="1">
      <alignment/>
      <protection/>
    </xf>
    <xf numFmtId="41" fontId="3" fillId="0" borderId="13" xfId="78" applyNumberFormat="1" applyFont="1" applyFill="1" applyBorder="1" applyAlignment="1">
      <alignment/>
      <protection/>
    </xf>
    <xf numFmtId="0" fontId="10" fillId="0" borderId="0" xfId="78" applyFont="1" applyFill="1" applyBorder="1" applyAlignment="1">
      <alignment/>
      <protection/>
    </xf>
    <xf numFmtId="37" fontId="3" fillId="0" borderId="13" xfId="78" applyNumberFormat="1" applyFont="1" applyFill="1" applyBorder="1" applyAlignment="1">
      <alignment/>
      <protection/>
    </xf>
    <xf numFmtId="41" fontId="3" fillId="0" borderId="0" xfId="78" applyNumberFormat="1" applyFont="1" applyFill="1" applyBorder="1" applyAlignment="1">
      <alignment/>
      <protection/>
    </xf>
    <xf numFmtId="0" fontId="11" fillId="35" borderId="25" xfId="80" applyFont="1" applyFill="1" applyBorder="1" applyAlignment="1">
      <alignment horizontal="center" vertical="center"/>
      <protection/>
    </xf>
    <xf numFmtId="0" fontId="11" fillId="35" borderId="24" xfId="80" applyFont="1" applyFill="1" applyBorder="1" applyAlignment="1">
      <alignment horizontal="center" vertical="center"/>
      <protection/>
    </xf>
    <xf numFmtId="0" fontId="11" fillId="35" borderId="28" xfId="80" applyFont="1" applyFill="1" applyBorder="1" applyAlignment="1">
      <alignment horizontal="center"/>
      <protection/>
    </xf>
    <xf numFmtId="0" fontId="11" fillId="35" borderId="29" xfId="80" applyFont="1" applyFill="1" applyBorder="1" applyAlignment="1">
      <alignment horizontal="center"/>
      <protection/>
    </xf>
    <xf numFmtId="0" fontId="11" fillId="35" borderId="30" xfId="80" applyFont="1" applyFill="1" applyBorder="1" applyAlignment="1">
      <alignment horizontal="center"/>
      <protection/>
    </xf>
    <xf numFmtId="0" fontId="11" fillId="35" borderId="31" xfId="80" applyFont="1" applyFill="1" applyBorder="1" applyAlignment="1">
      <alignment horizont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0" xfId="45"/>
    <cellStyle name="Comma0 2" xfId="46"/>
    <cellStyle name="Currency" xfId="47"/>
    <cellStyle name="Currency [0]" xfId="48"/>
    <cellStyle name="Currency 2" xfId="49"/>
    <cellStyle name="Currency0" xfId="50"/>
    <cellStyle name="Currency0 2" xfId="51"/>
    <cellStyle name="Date" xfId="52"/>
    <cellStyle name="Date 2" xfId="53"/>
    <cellStyle name="Entered" xfId="54"/>
    <cellStyle name="Entered 2" xfId="55"/>
    <cellStyle name="Explanatory Text" xfId="56"/>
    <cellStyle name="Good" xfId="57"/>
    <cellStyle name="Grey" xfId="58"/>
    <cellStyle name="Grey 2" xfId="59"/>
    <cellStyle name="Heading 1" xfId="60"/>
    <cellStyle name="Heading 2" xfId="61"/>
    <cellStyle name="Heading 3" xfId="62"/>
    <cellStyle name="Heading 4" xfId="63"/>
    <cellStyle name="Heading1" xfId="64"/>
    <cellStyle name="Heading1 2" xfId="65"/>
    <cellStyle name="Heading2" xfId="66"/>
    <cellStyle name="Heading2 2" xfId="67"/>
    <cellStyle name="Input" xfId="68"/>
    <cellStyle name="Input [yellow]" xfId="69"/>
    <cellStyle name="Input [yellow] 2" xfId="70"/>
    <cellStyle name="Linked Cell" xfId="71"/>
    <cellStyle name="modified border" xfId="72"/>
    <cellStyle name="modified border 2" xfId="73"/>
    <cellStyle name="modified border1" xfId="74"/>
    <cellStyle name="modified border1 2" xfId="75"/>
    <cellStyle name="Neutral" xfId="76"/>
    <cellStyle name="Normal - Style1" xfId="77"/>
    <cellStyle name="Normal 2" xfId="78"/>
    <cellStyle name="Normal 2 2" xfId="79"/>
    <cellStyle name="Normal 3" xfId="80"/>
    <cellStyle name="Normal 3 2" xfId="81"/>
    <cellStyle name="Normal 4" xfId="82"/>
    <cellStyle name="Normal 5" xfId="83"/>
    <cellStyle name="Normal 6" xfId="84"/>
    <cellStyle name="Normal 7" xfId="85"/>
    <cellStyle name="Normal 8" xfId="86"/>
    <cellStyle name="Note" xfId="87"/>
    <cellStyle name="Output" xfId="88"/>
    <cellStyle name="Percent" xfId="89"/>
    <cellStyle name="Percent [2]" xfId="90"/>
    <cellStyle name="Percent [2] 2" xfId="91"/>
    <cellStyle name="StmtTtl1" xfId="92"/>
    <cellStyle name="StmtTtl1 2" xfId="93"/>
    <cellStyle name="StmtTtl2" xfId="94"/>
    <cellStyle name="StmtTtl2 2" xfId="95"/>
    <cellStyle name="Style 1" xfId="96"/>
    <cellStyle name="Style 1 2" xfId="97"/>
    <cellStyle name="Style 1 3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7.00390625" style="1" customWidth="1"/>
    <col min="2" max="2" width="85.140625" style="1" customWidth="1"/>
    <col min="3" max="3" width="13.57421875" style="1" customWidth="1"/>
    <col min="4" max="4" width="3.00390625" style="1" customWidth="1"/>
    <col min="5" max="5" width="13.57421875" style="1" bestFit="1" customWidth="1"/>
    <col min="6" max="6" width="15.28125" style="1" bestFit="1" customWidth="1"/>
    <col min="7" max="16384" width="9.140625" style="1" customWidth="1"/>
  </cols>
  <sheetData>
    <row r="2" ht="12.75">
      <c r="C2" s="31" t="s">
        <v>83</v>
      </c>
    </row>
    <row r="3" spans="1:3" ht="13.5" thickBot="1">
      <c r="A3" s="33"/>
      <c r="B3" s="32"/>
      <c r="C3" s="31" t="s">
        <v>102</v>
      </c>
    </row>
    <row r="4" spans="1:3" ht="13.5" thickBot="1">
      <c r="A4" s="6"/>
      <c r="B4" s="6"/>
      <c r="C4" s="30" t="s">
        <v>103</v>
      </c>
    </row>
    <row r="5" spans="1:3" ht="12.75">
      <c r="A5" s="24"/>
      <c r="B5" s="24"/>
      <c r="C5" s="29"/>
    </row>
    <row r="6" spans="1:3" ht="12.75">
      <c r="A6" s="28" t="s">
        <v>9</v>
      </c>
      <c r="B6" s="27"/>
      <c r="C6" s="27"/>
    </row>
    <row r="7" spans="1:3" ht="12.75">
      <c r="A7" s="28" t="s">
        <v>8</v>
      </c>
      <c r="B7" s="27"/>
      <c r="C7" s="27"/>
    </row>
    <row r="8" spans="1:3" ht="12.75">
      <c r="A8" s="27" t="s">
        <v>82</v>
      </c>
      <c r="B8" s="27"/>
      <c r="C8" s="27"/>
    </row>
    <row r="9" spans="1:3" ht="12.75">
      <c r="A9" s="28" t="s">
        <v>81</v>
      </c>
      <c r="B9" s="27"/>
      <c r="C9" s="27"/>
    </row>
    <row r="10" spans="1:3" ht="12.75">
      <c r="A10" s="24"/>
      <c r="B10" s="24"/>
      <c r="C10" s="24"/>
    </row>
    <row r="11" spans="1:3" ht="12.75">
      <c r="A11" s="26" t="s">
        <v>7</v>
      </c>
      <c r="B11" s="25"/>
      <c r="C11" s="24"/>
    </row>
    <row r="12" spans="1:3" ht="12.75">
      <c r="A12" s="23" t="s">
        <v>6</v>
      </c>
      <c r="B12" s="22" t="s">
        <v>5</v>
      </c>
      <c r="C12" s="21" t="s">
        <v>4</v>
      </c>
    </row>
    <row r="13" spans="1:3" ht="12.75">
      <c r="A13" s="6"/>
      <c r="B13" s="6"/>
      <c r="C13" s="6"/>
    </row>
    <row r="14" spans="1:6" ht="15">
      <c r="A14" s="7" t="s">
        <v>3</v>
      </c>
      <c r="B14" s="6" t="s">
        <v>93</v>
      </c>
      <c r="C14" s="20">
        <f>'Rate Year - Electric'!E36</f>
        <v>-1822806.2499999967</v>
      </c>
      <c r="E14" s="19"/>
      <c r="F14" s="18"/>
    </row>
    <row r="15" spans="1:6" ht="15">
      <c r="A15" s="7">
        <f aca="true" t="shared" si="0" ref="A15:A32">1+A14</f>
        <v>2</v>
      </c>
      <c r="B15" s="6" t="s">
        <v>94</v>
      </c>
      <c r="C15" s="10">
        <f>'Rate Year - Electric'!C36</f>
        <v>107709.44000000006</v>
      </c>
      <c r="E15" s="19"/>
      <c r="F15" s="18"/>
    </row>
    <row r="16" spans="1:6" ht="13.5">
      <c r="A16" s="7">
        <f t="shared" si="0"/>
        <v>3</v>
      </c>
      <c r="B16" s="6" t="s">
        <v>100</v>
      </c>
      <c r="C16" s="104">
        <f>SUM(C14:C15)</f>
        <v>-1715096.8099999968</v>
      </c>
      <c r="E16" s="17"/>
      <c r="F16" s="16"/>
    </row>
    <row r="17" spans="1:6" ht="12.75">
      <c r="A17" s="7">
        <f t="shared" si="0"/>
        <v>4</v>
      </c>
      <c r="F17" s="15"/>
    </row>
    <row r="18" spans="1:3" ht="12.75">
      <c r="A18" s="7">
        <f t="shared" si="0"/>
        <v>5</v>
      </c>
      <c r="B18" s="6" t="s">
        <v>95</v>
      </c>
      <c r="C18" s="3">
        <f>'Rate Year - Electric'!D36</f>
        <v>-76216.95</v>
      </c>
    </row>
    <row r="19" spans="1:3" ht="12.75">
      <c r="A19" s="7">
        <f t="shared" si="0"/>
        <v>6</v>
      </c>
      <c r="B19" s="6" t="s">
        <v>96</v>
      </c>
      <c r="C19" s="2">
        <f>'Rate Year - Electric'!B36</f>
        <v>290235.91000000003</v>
      </c>
    </row>
    <row r="20" spans="1:3" ht="12.75">
      <c r="A20" s="7">
        <f t="shared" si="0"/>
        <v>7</v>
      </c>
      <c r="B20" s="6" t="s">
        <v>101</v>
      </c>
      <c r="C20" s="106">
        <f>SUM(C18:C19)</f>
        <v>214018.96000000002</v>
      </c>
    </row>
    <row r="21" spans="1:3" ht="12.75">
      <c r="A21" s="7">
        <f t="shared" si="0"/>
        <v>8</v>
      </c>
      <c r="B21" s="6"/>
      <c r="C21" s="10"/>
    </row>
    <row r="22" spans="1:3" ht="12.75">
      <c r="A22" s="7">
        <f t="shared" si="0"/>
        <v>9</v>
      </c>
      <c r="B22" s="6" t="s">
        <v>98</v>
      </c>
      <c r="C22" s="107">
        <f>SUM(C16:C19)</f>
        <v>-1501077.8499999968</v>
      </c>
    </row>
    <row r="23" spans="1:3" ht="12.75">
      <c r="A23" s="7">
        <f t="shared" si="0"/>
        <v>10</v>
      </c>
      <c r="B23" s="13"/>
      <c r="C23" s="3"/>
    </row>
    <row r="24" spans="1:3" ht="12.75">
      <c r="A24" s="7">
        <f t="shared" si="0"/>
        <v>11</v>
      </c>
      <c r="B24" s="6" t="s">
        <v>99</v>
      </c>
      <c r="C24" s="3">
        <f>C22/36*12</f>
        <v>-500359.2833333323</v>
      </c>
    </row>
    <row r="25" spans="1:3" ht="13.5">
      <c r="A25" s="7">
        <f t="shared" si="0"/>
        <v>12</v>
      </c>
      <c r="B25" s="6"/>
      <c r="C25" s="105"/>
    </row>
    <row r="26" spans="1:3" ht="12.75">
      <c r="A26" s="7">
        <f t="shared" si="0"/>
        <v>13</v>
      </c>
      <c r="B26" s="6" t="s">
        <v>2</v>
      </c>
      <c r="C26" s="3">
        <f>'Charged to IS - Elec '!E43</f>
        <v>-2082384.0999999996</v>
      </c>
    </row>
    <row r="27" spans="1:3" ht="13.5">
      <c r="A27" s="7">
        <f t="shared" si="0"/>
        <v>14</v>
      </c>
      <c r="B27" s="6"/>
      <c r="C27" s="12"/>
    </row>
    <row r="28" spans="1:3" ht="12.75">
      <c r="A28" s="7">
        <f t="shared" si="0"/>
        <v>15</v>
      </c>
      <c r="B28" s="6" t="s">
        <v>97</v>
      </c>
      <c r="C28" s="3">
        <f>C24-C26</f>
        <v>1582024.8166666673</v>
      </c>
    </row>
    <row r="29" spans="1:3" ht="13.5">
      <c r="A29" s="7">
        <f t="shared" si="0"/>
        <v>16</v>
      </c>
      <c r="B29" s="6"/>
      <c r="C29" s="11"/>
    </row>
    <row r="30" spans="1:3" ht="12.75">
      <c r="A30" s="7">
        <f t="shared" si="0"/>
        <v>17</v>
      </c>
      <c r="B30" s="6" t="s">
        <v>1</v>
      </c>
      <c r="C30" s="10">
        <f>-C28*0.35</f>
        <v>-553708.6858333335</v>
      </c>
    </row>
    <row r="31" spans="1:3" ht="13.5">
      <c r="A31" s="7">
        <f t="shared" si="0"/>
        <v>18</v>
      </c>
      <c r="B31" s="6"/>
      <c r="C31" s="9"/>
    </row>
    <row r="32" spans="1:3" ht="13.5" thickBot="1">
      <c r="A32" s="7">
        <f t="shared" si="0"/>
        <v>19</v>
      </c>
      <c r="B32" s="6" t="s">
        <v>0</v>
      </c>
      <c r="C32" s="8">
        <f>-C28-C30</f>
        <v>-1028316.1308333338</v>
      </c>
    </row>
    <row r="33" spans="1:3" ht="13.5" thickTop="1">
      <c r="A33" s="7"/>
      <c r="B33" s="6"/>
      <c r="C33" s="6"/>
    </row>
    <row r="34" spans="1:3" ht="12.75">
      <c r="A34" s="7"/>
      <c r="B34" s="6"/>
      <c r="C34" s="5"/>
    </row>
    <row r="35" spans="1:2" ht="12.75">
      <c r="A35" s="68"/>
      <c r="B35" s="69"/>
    </row>
    <row r="36" spans="1:2" ht="12.75">
      <c r="A36" s="70"/>
      <c r="B36" s="69"/>
    </row>
    <row r="37" spans="1:2" ht="12.75">
      <c r="A37" s="70"/>
      <c r="B37" s="70"/>
    </row>
    <row r="38" spans="1:2" ht="12.75">
      <c r="A38" s="70"/>
      <c r="B38" s="70"/>
    </row>
  </sheetData>
  <sheetProtection/>
  <printOptions/>
  <pageMargins left="0.75" right="0.75" top="1" bottom="1" header="0.5" footer="0.5"/>
  <pageSetup horizontalDpi="600" verticalDpi="6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59"/>
  <sheetViews>
    <sheetView zoomScalePageLayoutView="0" workbookViewId="0" topLeftCell="A10">
      <selection activeCell="B36" sqref="B36"/>
    </sheetView>
  </sheetViews>
  <sheetFormatPr defaultColWidth="8.8515625" defaultRowHeight="15"/>
  <cols>
    <col min="1" max="1" width="23.421875" style="34" customWidth="1"/>
    <col min="2" max="3" width="16.28125" style="34" customWidth="1"/>
    <col min="4" max="4" width="15.8515625" style="34" customWidth="1"/>
    <col min="5" max="5" width="17.00390625" style="34" customWidth="1"/>
    <col min="6" max="8" width="8.8515625" style="34" customWidth="1"/>
    <col min="9" max="9" width="10.00390625" style="34" bestFit="1" customWidth="1"/>
    <col min="10" max="16384" width="8.8515625" style="34" customWidth="1"/>
  </cols>
  <sheetData>
    <row r="1" spans="2:5" ht="20.25" customHeight="1">
      <c r="B1" s="110" t="s">
        <v>28</v>
      </c>
      <c r="C1" s="111"/>
      <c r="D1" s="110" t="s">
        <v>27</v>
      </c>
      <c r="E1" s="111"/>
    </row>
    <row r="2" spans="1:5" ht="20.25" customHeight="1">
      <c r="A2" s="36"/>
      <c r="B2" s="112" t="s">
        <v>26</v>
      </c>
      <c r="C2" s="113"/>
      <c r="D2" s="112" t="s">
        <v>25</v>
      </c>
      <c r="E2" s="113"/>
    </row>
    <row r="3" spans="2:5" ht="20.25" customHeight="1" thickBot="1">
      <c r="B3" s="108" t="s">
        <v>24</v>
      </c>
      <c r="C3" s="109"/>
      <c r="D3" s="55"/>
      <c r="E3" s="54"/>
    </row>
    <row r="4" spans="2:5" ht="12.75">
      <c r="B4" s="53">
        <v>18700041</v>
      </c>
      <c r="C4" s="53">
        <v>18700061</v>
      </c>
      <c r="D4" s="53">
        <v>25600081</v>
      </c>
      <c r="E4" s="53">
        <v>25600101</v>
      </c>
    </row>
    <row r="5" spans="2:5" ht="25.5">
      <c r="B5" s="52" t="s">
        <v>23</v>
      </c>
      <c r="C5" s="52" t="s">
        <v>22</v>
      </c>
      <c r="D5" s="52" t="s">
        <v>23</v>
      </c>
      <c r="E5" s="52" t="s">
        <v>22</v>
      </c>
    </row>
    <row r="6" spans="2:5" ht="12.75">
      <c r="B6" s="51" t="s">
        <v>21</v>
      </c>
      <c r="C6" s="51" t="s">
        <v>20</v>
      </c>
      <c r="D6" s="51" t="s">
        <v>19</v>
      </c>
      <c r="E6" s="51" t="s">
        <v>18</v>
      </c>
    </row>
    <row r="7" spans="2:9" ht="19.5" customHeight="1" thickBot="1">
      <c r="B7" s="50"/>
      <c r="C7" s="50"/>
      <c r="D7" s="50"/>
      <c r="E7" s="49"/>
      <c r="I7" s="48"/>
    </row>
    <row r="8" spans="1:5" ht="12.75">
      <c r="A8" s="47" t="s">
        <v>17</v>
      </c>
      <c r="B8" s="46">
        <v>0</v>
      </c>
      <c r="C8" s="42">
        <v>0</v>
      </c>
      <c r="D8" s="46">
        <v>0</v>
      </c>
      <c r="E8" s="46">
        <v>0</v>
      </c>
    </row>
    <row r="9" spans="1:5" ht="25.5">
      <c r="A9" s="45" t="s">
        <v>16</v>
      </c>
      <c r="B9" s="45"/>
      <c r="C9" s="42"/>
      <c r="D9" s="41"/>
      <c r="E9" s="41"/>
    </row>
    <row r="10" spans="1:5" ht="12.75">
      <c r="A10" s="43" t="s">
        <v>15</v>
      </c>
      <c r="B10" s="42"/>
      <c r="C10" s="42">
        <f>'Acct 18700061 Dec 2010'!B9</f>
        <v>359182.39</v>
      </c>
      <c r="D10" s="41">
        <f>'Acct. 25600081 Dec 2010'!D9</f>
        <v>-21137.59</v>
      </c>
      <c r="E10" s="41">
        <f>-'Acct. 25600101 Dec 20100'!C9</f>
        <v>-6018503.72</v>
      </c>
    </row>
    <row r="11" spans="1:5" ht="12.75">
      <c r="A11" s="43" t="s">
        <v>14</v>
      </c>
      <c r="B11" s="42"/>
      <c r="C11" s="42">
        <f>-'Acct 18700061 Dec 2010'!C9</f>
        <v>-12017.99</v>
      </c>
      <c r="D11" s="41"/>
      <c r="E11" s="41">
        <f>'Acct. 25600101 Dec 20100'!B9</f>
        <v>183361.63</v>
      </c>
    </row>
    <row r="12" spans="1:5" ht="12.75">
      <c r="A12" s="43">
        <v>40329</v>
      </c>
      <c r="B12" s="42"/>
      <c r="C12" s="42">
        <f>'Acct 18700061 Dec 2010'!D10</f>
        <v>-9977.29</v>
      </c>
      <c r="D12" s="41">
        <f>'Acct. 25600081 Dec 2010'!D10</f>
        <v>-2533.13</v>
      </c>
      <c r="E12" s="41">
        <f>'Acct. 25600101 Dec 20100'!B10</f>
        <v>167180.66</v>
      </c>
    </row>
    <row r="13" spans="1:5" ht="12.75">
      <c r="A13" s="43">
        <v>40359</v>
      </c>
      <c r="B13" s="42"/>
      <c r="C13" s="42">
        <f aca="true" t="shared" si="0" ref="C13:C35">C12</f>
        <v>-9977.29</v>
      </c>
      <c r="D13" s="41"/>
      <c r="E13" s="41">
        <f aca="true" t="shared" si="1" ref="E13:E35">E12</f>
        <v>167180.66</v>
      </c>
    </row>
    <row r="14" spans="1:5" ht="12.75">
      <c r="A14" s="43">
        <v>40390</v>
      </c>
      <c r="B14" s="42"/>
      <c r="C14" s="42">
        <f t="shared" si="0"/>
        <v>-9977.29</v>
      </c>
      <c r="D14" s="41"/>
      <c r="E14" s="41">
        <f t="shared" si="1"/>
        <v>167180.66</v>
      </c>
    </row>
    <row r="15" spans="1:5" ht="12.75">
      <c r="A15" s="43">
        <v>40421</v>
      </c>
      <c r="B15" s="42"/>
      <c r="C15" s="42">
        <f t="shared" si="0"/>
        <v>-9977.29</v>
      </c>
      <c r="D15" s="41">
        <f>'Acct. 25600081 Dec 2010'!D13</f>
        <v>-5657.08</v>
      </c>
      <c r="E15" s="41">
        <f t="shared" si="1"/>
        <v>167180.66</v>
      </c>
    </row>
    <row r="16" spans="1:5" ht="12.75">
      <c r="A16" s="43">
        <v>40451</v>
      </c>
      <c r="B16" s="42">
        <f>'Acct. 18700041 Dec 2010'!D15</f>
        <v>143557.95</v>
      </c>
      <c r="C16" s="42">
        <f t="shared" si="0"/>
        <v>-9977.29</v>
      </c>
      <c r="D16" s="41">
        <f>'Acct. 25600081 Dec 2010'!D14</f>
        <v>-29481.58</v>
      </c>
      <c r="E16" s="41">
        <f t="shared" si="1"/>
        <v>167180.66</v>
      </c>
    </row>
    <row r="17" spans="1:5" ht="12.75">
      <c r="A17" s="43">
        <v>40482</v>
      </c>
      <c r="B17" s="42"/>
      <c r="C17" s="42">
        <f t="shared" si="0"/>
        <v>-9977.29</v>
      </c>
      <c r="D17" s="41">
        <f>'Acct. 25600081 Dec 2010'!D15</f>
        <v>-913.93</v>
      </c>
      <c r="E17" s="41">
        <f t="shared" si="1"/>
        <v>167180.66</v>
      </c>
    </row>
    <row r="18" spans="1:5" ht="12.75">
      <c r="A18" s="43">
        <v>40512</v>
      </c>
      <c r="B18" s="42"/>
      <c r="C18" s="42">
        <f t="shared" si="0"/>
        <v>-9977.29</v>
      </c>
      <c r="D18" s="41">
        <f>'Acct. 25600081 Dec 2010'!D16</f>
        <v>-12869</v>
      </c>
      <c r="E18" s="41">
        <f t="shared" si="1"/>
        <v>167180.66</v>
      </c>
    </row>
    <row r="19" spans="1:5" ht="12.75">
      <c r="A19" s="43">
        <v>40513</v>
      </c>
      <c r="B19" s="42"/>
      <c r="C19" s="42">
        <f t="shared" si="0"/>
        <v>-9977.29</v>
      </c>
      <c r="D19" s="41"/>
      <c r="E19" s="41">
        <f t="shared" si="1"/>
        <v>167180.66</v>
      </c>
    </row>
    <row r="20" spans="1:5" ht="12.75">
      <c r="A20" s="44">
        <v>40574</v>
      </c>
      <c r="B20" s="42">
        <f>'Acct 18700041-2011'!D7</f>
        <v>146677.96</v>
      </c>
      <c r="C20" s="42">
        <f t="shared" si="0"/>
        <v>-9977.29</v>
      </c>
      <c r="D20" s="41"/>
      <c r="E20" s="41">
        <f t="shared" si="1"/>
        <v>167180.66</v>
      </c>
    </row>
    <row r="21" spans="1:5" ht="12.75">
      <c r="A21" s="43">
        <v>40602</v>
      </c>
      <c r="B21" s="42"/>
      <c r="C21" s="42">
        <f t="shared" si="0"/>
        <v>-9977.29</v>
      </c>
      <c r="D21" s="41">
        <f>'Acct. 25600081 Mar 2011'!D8</f>
        <v>-3624.64</v>
      </c>
      <c r="E21" s="41">
        <f t="shared" si="1"/>
        <v>167180.66</v>
      </c>
    </row>
    <row r="22" spans="1:5" ht="12.75">
      <c r="A22" s="43">
        <v>40633</v>
      </c>
      <c r="B22" s="42"/>
      <c r="C22" s="42">
        <f t="shared" si="0"/>
        <v>-9977.29</v>
      </c>
      <c r="D22" s="41"/>
      <c r="E22" s="41">
        <f t="shared" si="1"/>
        <v>167180.66</v>
      </c>
    </row>
    <row r="23" spans="1:5" ht="12.75">
      <c r="A23" s="43">
        <v>40663</v>
      </c>
      <c r="B23" s="42"/>
      <c r="C23" s="42">
        <f t="shared" si="0"/>
        <v>-9977.29</v>
      </c>
      <c r="D23" s="41"/>
      <c r="E23" s="41">
        <f t="shared" si="1"/>
        <v>167180.66</v>
      </c>
    </row>
    <row r="24" spans="1:5" ht="12.75">
      <c r="A24" s="43">
        <v>40694</v>
      </c>
      <c r="B24" s="42"/>
      <c r="C24" s="42">
        <f t="shared" si="0"/>
        <v>-9977.29</v>
      </c>
      <c r="D24" s="41"/>
      <c r="E24" s="41">
        <f t="shared" si="1"/>
        <v>167180.66</v>
      </c>
    </row>
    <row r="25" spans="1:5" ht="12.75">
      <c r="A25" s="43">
        <v>40724</v>
      </c>
      <c r="B25" s="42"/>
      <c r="C25" s="42">
        <f t="shared" si="0"/>
        <v>-9977.29</v>
      </c>
      <c r="D25" s="41"/>
      <c r="E25" s="41">
        <f t="shared" si="1"/>
        <v>167180.66</v>
      </c>
    </row>
    <row r="26" spans="1:5" ht="12.75">
      <c r="A26" s="43">
        <v>40755</v>
      </c>
      <c r="B26" s="42"/>
      <c r="C26" s="42">
        <f t="shared" si="0"/>
        <v>-9977.29</v>
      </c>
      <c r="D26" s="41"/>
      <c r="E26" s="41">
        <f t="shared" si="1"/>
        <v>167180.66</v>
      </c>
    </row>
    <row r="27" spans="1:5" ht="12.75">
      <c r="A27" s="43">
        <v>40786</v>
      </c>
      <c r="B27" s="42"/>
      <c r="C27" s="42">
        <f t="shared" si="0"/>
        <v>-9977.29</v>
      </c>
      <c r="D27" s="41"/>
      <c r="E27" s="41">
        <f t="shared" si="1"/>
        <v>167180.66</v>
      </c>
    </row>
    <row r="28" spans="1:5" ht="12.75">
      <c r="A28" s="43">
        <v>40816</v>
      </c>
      <c r="B28" s="42"/>
      <c r="C28" s="42">
        <f t="shared" si="0"/>
        <v>-9977.29</v>
      </c>
      <c r="D28" s="41"/>
      <c r="E28" s="41">
        <f t="shared" si="1"/>
        <v>167180.66</v>
      </c>
    </row>
    <row r="29" spans="1:5" ht="12.75">
      <c r="A29" s="43">
        <v>40847</v>
      </c>
      <c r="B29" s="42"/>
      <c r="C29" s="42">
        <f t="shared" si="0"/>
        <v>-9977.29</v>
      </c>
      <c r="D29" s="41"/>
      <c r="E29" s="41">
        <f t="shared" si="1"/>
        <v>167180.66</v>
      </c>
    </row>
    <row r="30" spans="1:5" ht="12.75">
      <c r="A30" s="43">
        <v>40877</v>
      </c>
      <c r="B30" s="42"/>
      <c r="C30" s="42">
        <f t="shared" si="0"/>
        <v>-9977.29</v>
      </c>
      <c r="D30" s="41"/>
      <c r="E30" s="41">
        <f t="shared" si="1"/>
        <v>167180.66</v>
      </c>
    </row>
    <row r="31" spans="1:5" ht="12.75">
      <c r="A31" s="43">
        <v>40908</v>
      </c>
      <c r="B31" s="42"/>
      <c r="C31" s="42">
        <f t="shared" si="0"/>
        <v>-9977.29</v>
      </c>
      <c r="D31" s="41"/>
      <c r="E31" s="41">
        <f t="shared" si="1"/>
        <v>167180.66</v>
      </c>
    </row>
    <row r="32" spans="1:5" ht="12.75">
      <c r="A32" s="43">
        <v>40939</v>
      </c>
      <c r="B32" s="42"/>
      <c r="C32" s="42">
        <f t="shared" si="0"/>
        <v>-9977.29</v>
      </c>
      <c r="D32" s="41"/>
      <c r="E32" s="41">
        <f t="shared" si="1"/>
        <v>167180.66</v>
      </c>
    </row>
    <row r="33" spans="1:5" ht="12.75">
      <c r="A33" s="43">
        <v>40968</v>
      </c>
      <c r="B33" s="42"/>
      <c r="C33" s="42">
        <f t="shared" si="0"/>
        <v>-9977.29</v>
      </c>
      <c r="D33" s="41"/>
      <c r="E33" s="41">
        <f t="shared" si="1"/>
        <v>167180.66</v>
      </c>
    </row>
    <row r="34" spans="1:5" ht="12.75">
      <c r="A34" s="43">
        <v>40999</v>
      </c>
      <c r="B34" s="42"/>
      <c r="C34" s="42">
        <f t="shared" si="0"/>
        <v>-9977.29</v>
      </c>
      <c r="D34" s="41"/>
      <c r="E34" s="41">
        <f t="shared" si="1"/>
        <v>167180.66</v>
      </c>
    </row>
    <row r="35" spans="1:5" ht="12.75">
      <c r="A35" s="43">
        <v>41029</v>
      </c>
      <c r="B35" s="42"/>
      <c r="C35" s="42">
        <f t="shared" si="0"/>
        <v>-9977.29</v>
      </c>
      <c r="D35" s="41"/>
      <c r="E35" s="41">
        <f t="shared" si="1"/>
        <v>167180.66</v>
      </c>
    </row>
    <row r="36" spans="1:5" ht="12.75">
      <c r="A36" s="40" t="s">
        <v>86</v>
      </c>
      <c r="B36" s="39">
        <f>SUM(B8:B35)</f>
        <v>290235.91000000003</v>
      </c>
      <c r="C36" s="39">
        <f>SUM(C8:C35)</f>
        <v>107709.44000000006</v>
      </c>
      <c r="D36" s="39">
        <f>SUM(D8:D35)</f>
        <v>-76216.95</v>
      </c>
      <c r="E36" s="39">
        <f>SUM(E8:E35)</f>
        <v>-1822806.2499999967</v>
      </c>
    </row>
    <row r="37" spans="1:3" ht="12.75">
      <c r="A37" s="37"/>
      <c r="B37" s="37"/>
      <c r="C37" s="38"/>
    </row>
    <row r="38" spans="1:2" ht="12.75">
      <c r="A38" s="36" t="s">
        <v>74</v>
      </c>
      <c r="B38" s="36"/>
    </row>
    <row r="39" spans="1:2" ht="12.75">
      <c r="A39" s="35" t="s">
        <v>13</v>
      </c>
      <c r="B39" s="35"/>
    </row>
    <row r="40" spans="1:2" ht="12.75">
      <c r="A40" s="35" t="s">
        <v>12</v>
      </c>
      <c r="B40" s="35"/>
    </row>
    <row r="41" ht="12.75">
      <c r="A41" s="34" t="s">
        <v>11</v>
      </c>
    </row>
    <row r="42" spans="1:2" ht="12.75">
      <c r="A42" s="35" t="s">
        <v>10</v>
      </c>
      <c r="B42" s="35"/>
    </row>
    <row r="44" ht="12.75">
      <c r="A44" s="36" t="s">
        <v>75</v>
      </c>
    </row>
    <row r="45" spans="1:5" ht="12.75">
      <c r="A45" s="4" t="s">
        <v>79</v>
      </c>
      <c r="B45" s="4"/>
      <c r="C45" s="4"/>
      <c r="D45" s="4"/>
      <c r="E45" s="4"/>
    </row>
    <row r="46" spans="1:5" ht="12.75">
      <c r="A46" s="4" t="s">
        <v>80</v>
      </c>
      <c r="B46" s="4"/>
      <c r="C46" s="4"/>
      <c r="D46" s="4"/>
      <c r="E46" s="4"/>
    </row>
    <row r="47" spans="1:5" ht="12.75">
      <c r="A47" s="4" t="s">
        <v>87</v>
      </c>
      <c r="B47" s="4"/>
      <c r="C47" s="4"/>
      <c r="D47" s="4"/>
      <c r="E47" s="4"/>
    </row>
    <row r="48" spans="1:5" ht="12.75">
      <c r="A48" s="4" t="s">
        <v>88</v>
      </c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 t="s">
        <v>77</v>
      </c>
      <c r="C51" s="4"/>
      <c r="D51" s="4"/>
      <c r="E51" s="62">
        <f>C36</f>
        <v>107709.44000000006</v>
      </c>
    </row>
    <row r="52" spans="1:5" ht="12.75">
      <c r="A52" s="4"/>
      <c r="B52" s="4" t="s">
        <v>78</v>
      </c>
      <c r="C52" s="4"/>
      <c r="D52" s="4"/>
      <c r="E52" s="63">
        <f>E36</f>
        <v>-1822806.2499999967</v>
      </c>
    </row>
    <row r="53" spans="1:5" ht="12.75">
      <c r="A53" s="4"/>
      <c r="B53" s="4"/>
      <c r="C53" s="4"/>
      <c r="D53" s="4"/>
      <c r="E53" s="64"/>
    </row>
    <row r="54" spans="1:5" ht="13.5" thickBot="1">
      <c r="A54" s="4"/>
      <c r="B54" s="4" t="s">
        <v>76</v>
      </c>
      <c r="D54" s="4"/>
      <c r="E54" s="103">
        <f>SUM(E51:E52)</f>
        <v>-1715096.8099999968</v>
      </c>
    </row>
    <row r="55" spans="1:5" ht="13.5" thickTop="1">
      <c r="A55" s="4"/>
      <c r="B55" s="4"/>
      <c r="D55" s="4"/>
      <c r="E55" s="101"/>
    </row>
    <row r="56" spans="1:5" ht="12.75">
      <c r="A56" s="4"/>
      <c r="B56" s="4"/>
      <c r="C56" s="4"/>
      <c r="D56" s="4"/>
      <c r="E56" s="64"/>
    </row>
    <row r="57" spans="1:5" ht="12.75">
      <c r="A57" s="4"/>
      <c r="B57" s="4"/>
      <c r="C57" s="4"/>
      <c r="D57" s="4"/>
      <c r="E57" s="101"/>
    </row>
    <row r="58" spans="1:5" ht="12.75">
      <c r="A58" s="4"/>
      <c r="B58" s="4"/>
      <c r="C58" s="4"/>
      <c r="D58" s="4"/>
      <c r="E58" s="101"/>
    </row>
    <row r="59" spans="1:5" ht="12.75">
      <c r="A59" s="4"/>
      <c r="B59" s="4"/>
      <c r="C59" s="65"/>
      <c r="D59" s="65"/>
      <c r="E59" s="102"/>
    </row>
  </sheetData>
  <sheetProtection/>
  <mergeCells count="5">
    <mergeCell ref="B3:C3"/>
    <mergeCell ref="D1:E1"/>
    <mergeCell ref="D2:E2"/>
    <mergeCell ref="B1:C1"/>
    <mergeCell ref="B2:C2"/>
  </mergeCells>
  <printOptions/>
  <pageMargins left="0.2" right="0.21" top="0.91" bottom="1" header="0.5" footer="0.5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E43" sqref="E43"/>
    </sheetView>
  </sheetViews>
  <sheetFormatPr defaultColWidth="11.421875" defaultRowHeight="15" outlineLevelRow="2"/>
  <cols>
    <col min="1" max="1" width="9.00390625" style="72" bestFit="1" customWidth="1"/>
    <col min="2" max="2" width="12.28125" style="72" bestFit="1" customWidth="1"/>
    <col min="3" max="3" width="22.28125" style="72" customWidth="1"/>
    <col min="4" max="4" width="26.8515625" style="72" bestFit="1" customWidth="1"/>
    <col min="5" max="5" width="20.140625" style="72" bestFit="1" customWidth="1"/>
    <col min="6" max="6" width="11.8515625" style="72" bestFit="1" customWidth="1"/>
    <col min="7" max="7" width="16.28125" style="72" bestFit="1" customWidth="1"/>
    <col min="8" max="8" width="25.140625" style="72" customWidth="1"/>
    <col min="9" max="16384" width="11.421875" style="72" customWidth="1"/>
  </cols>
  <sheetData>
    <row r="1" ht="12.75">
      <c r="A1" s="59" t="s">
        <v>48</v>
      </c>
    </row>
    <row r="2" ht="12.75">
      <c r="A2" s="56"/>
    </row>
    <row r="3" ht="12.75">
      <c r="A3" s="58" t="s">
        <v>47</v>
      </c>
    </row>
    <row r="4" spans="1:8" ht="12.75">
      <c r="A4" s="71" t="s">
        <v>40</v>
      </c>
      <c r="B4" s="71" t="s">
        <v>39</v>
      </c>
      <c r="C4" s="71" t="s">
        <v>38</v>
      </c>
      <c r="D4" s="71" t="s">
        <v>37</v>
      </c>
      <c r="E4" s="71" t="s">
        <v>36</v>
      </c>
      <c r="F4" s="71" t="s">
        <v>35</v>
      </c>
      <c r="G4" s="95" t="s">
        <v>34</v>
      </c>
      <c r="H4" s="71" t="s">
        <v>33</v>
      </c>
    </row>
    <row r="5" spans="1:8" ht="12.75" outlineLevel="2">
      <c r="A5" s="72" t="s">
        <v>44</v>
      </c>
      <c r="B5" s="72" t="s">
        <v>30</v>
      </c>
      <c r="C5" s="72" t="s">
        <v>29</v>
      </c>
      <c r="D5" s="72" t="s">
        <v>43</v>
      </c>
      <c r="E5" s="81">
        <v>-236527.66</v>
      </c>
      <c r="F5" s="73">
        <v>40203</v>
      </c>
      <c r="G5" s="96" t="s">
        <v>46</v>
      </c>
      <c r="H5" s="72" t="s">
        <v>45</v>
      </c>
    </row>
    <row r="6" spans="1:8" ht="12.75" outlineLevel="2">
      <c r="A6" s="72" t="s">
        <v>44</v>
      </c>
      <c r="B6" s="72" t="s">
        <v>30</v>
      </c>
      <c r="C6" s="72" t="s">
        <v>29</v>
      </c>
      <c r="D6" s="72" t="s">
        <v>43</v>
      </c>
      <c r="E6" s="81">
        <v>-236527.66</v>
      </c>
      <c r="F6" s="73">
        <v>40234</v>
      </c>
      <c r="G6" s="96" t="s">
        <v>46</v>
      </c>
      <c r="H6" s="72" t="s">
        <v>45</v>
      </c>
    </row>
    <row r="7" spans="1:8" ht="12.75" outlineLevel="2">
      <c r="A7" s="72" t="s">
        <v>44</v>
      </c>
      <c r="B7" s="72" t="s">
        <v>30</v>
      </c>
      <c r="C7" s="72" t="s">
        <v>29</v>
      </c>
      <c r="D7" s="72" t="s">
        <v>43</v>
      </c>
      <c r="E7" s="81">
        <v>-236527.66</v>
      </c>
      <c r="F7" s="73">
        <v>40262</v>
      </c>
      <c r="G7" s="96" t="s">
        <v>46</v>
      </c>
      <c r="H7" s="72" t="s">
        <v>45</v>
      </c>
    </row>
    <row r="8" spans="1:8" ht="12.75" outlineLevel="2">
      <c r="A8" s="72" t="s">
        <v>44</v>
      </c>
      <c r="B8" s="72" t="s">
        <v>30</v>
      </c>
      <c r="C8" s="72" t="s">
        <v>29</v>
      </c>
      <c r="D8" s="72" t="s">
        <v>43</v>
      </c>
      <c r="E8" s="81">
        <v>-236527.66</v>
      </c>
      <c r="F8" s="73">
        <v>40293</v>
      </c>
      <c r="G8" s="96" t="s">
        <v>46</v>
      </c>
      <c r="H8" s="72" t="s">
        <v>45</v>
      </c>
    </row>
    <row r="9" spans="1:8" ht="12.75" outlineLevel="2">
      <c r="A9" s="72" t="s">
        <v>44</v>
      </c>
      <c r="B9" s="72" t="s">
        <v>30</v>
      </c>
      <c r="C9" s="72" t="s">
        <v>29</v>
      </c>
      <c r="D9" s="72" t="s">
        <v>43</v>
      </c>
      <c r="E9" s="81">
        <v>-183361.63</v>
      </c>
      <c r="F9" s="73">
        <v>40293</v>
      </c>
      <c r="G9" s="96" t="s">
        <v>90</v>
      </c>
      <c r="H9" s="72" t="s">
        <v>42</v>
      </c>
    </row>
    <row r="10" spans="1:8" ht="12.75" outlineLevel="2">
      <c r="A10" s="72" t="s">
        <v>44</v>
      </c>
      <c r="B10" s="72" t="s">
        <v>30</v>
      </c>
      <c r="C10" s="72" t="s">
        <v>29</v>
      </c>
      <c r="D10" s="72" t="s">
        <v>43</v>
      </c>
      <c r="E10" s="81">
        <v>236527.66</v>
      </c>
      <c r="F10" s="73">
        <v>40293</v>
      </c>
      <c r="G10" s="96" t="s">
        <v>46</v>
      </c>
      <c r="H10" s="72" t="s">
        <v>45</v>
      </c>
    </row>
    <row r="11" spans="1:8" ht="12.75" outlineLevel="2">
      <c r="A11" s="72" t="s">
        <v>44</v>
      </c>
      <c r="B11" s="72" t="s">
        <v>30</v>
      </c>
      <c r="C11" s="72" t="s">
        <v>29</v>
      </c>
      <c r="D11" s="72" t="s">
        <v>43</v>
      </c>
      <c r="E11" s="81">
        <v>-167180.66</v>
      </c>
      <c r="F11" s="73">
        <v>40323</v>
      </c>
      <c r="G11" s="96" t="s">
        <v>90</v>
      </c>
      <c r="H11" s="72" t="s">
        <v>42</v>
      </c>
    </row>
    <row r="12" spans="1:8" ht="12.75" outlineLevel="2">
      <c r="A12" s="72" t="s">
        <v>44</v>
      </c>
      <c r="B12" s="72" t="s">
        <v>30</v>
      </c>
      <c r="C12" s="72" t="s">
        <v>29</v>
      </c>
      <c r="D12" s="72" t="s">
        <v>43</v>
      </c>
      <c r="E12" s="81">
        <v>-167180.66</v>
      </c>
      <c r="F12" s="73">
        <v>40354</v>
      </c>
      <c r="G12" s="96" t="s">
        <v>90</v>
      </c>
      <c r="H12" s="72" t="s">
        <v>42</v>
      </c>
    </row>
    <row r="13" spans="1:8" ht="12.75" outlineLevel="2">
      <c r="A13" s="72" t="s">
        <v>44</v>
      </c>
      <c r="B13" s="72" t="s">
        <v>30</v>
      </c>
      <c r="C13" s="72" t="s">
        <v>29</v>
      </c>
      <c r="D13" s="72" t="s">
        <v>43</v>
      </c>
      <c r="E13" s="81">
        <v>-167180.66</v>
      </c>
      <c r="F13" s="73">
        <v>40384</v>
      </c>
      <c r="G13" s="96" t="s">
        <v>90</v>
      </c>
      <c r="H13" s="72" t="s">
        <v>42</v>
      </c>
    </row>
    <row r="14" spans="1:8" ht="12.75" outlineLevel="2">
      <c r="A14" s="72" t="s">
        <v>44</v>
      </c>
      <c r="B14" s="72" t="s">
        <v>30</v>
      </c>
      <c r="C14" s="72" t="s">
        <v>29</v>
      </c>
      <c r="D14" s="72" t="s">
        <v>43</v>
      </c>
      <c r="E14" s="81">
        <v>-167180.66</v>
      </c>
      <c r="F14" s="73">
        <v>40415</v>
      </c>
      <c r="G14" s="96" t="s">
        <v>90</v>
      </c>
      <c r="H14" s="72" t="s">
        <v>42</v>
      </c>
    </row>
    <row r="15" spans="1:8" ht="12.75" outlineLevel="2">
      <c r="A15" s="72" t="s">
        <v>44</v>
      </c>
      <c r="B15" s="72" t="s">
        <v>30</v>
      </c>
      <c r="C15" s="72" t="s">
        <v>29</v>
      </c>
      <c r="D15" s="72" t="s">
        <v>43</v>
      </c>
      <c r="E15" s="81">
        <v>-167180.66</v>
      </c>
      <c r="F15" s="73">
        <v>40446</v>
      </c>
      <c r="G15" s="96" t="s">
        <v>90</v>
      </c>
      <c r="H15" s="72" t="s">
        <v>42</v>
      </c>
    </row>
    <row r="16" spans="1:8" ht="12.75" outlineLevel="2">
      <c r="A16" s="72" t="s">
        <v>44</v>
      </c>
      <c r="B16" s="72" t="s">
        <v>30</v>
      </c>
      <c r="C16" s="72" t="s">
        <v>29</v>
      </c>
      <c r="D16" s="72" t="s">
        <v>43</v>
      </c>
      <c r="E16" s="81">
        <v>-167180.66</v>
      </c>
      <c r="F16" s="73">
        <v>40476</v>
      </c>
      <c r="G16" s="96" t="s">
        <v>90</v>
      </c>
      <c r="H16" s="72" t="s">
        <v>42</v>
      </c>
    </row>
    <row r="17" spans="1:8" ht="12.75" outlineLevel="2">
      <c r="A17" s="72" t="s">
        <v>44</v>
      </c>
      <c r="B17" s="72" t="s">
        <v>30</v>
      </c>
      <c r="C17" s="72" t="s">
        <v>29</v>
      </c>
      <c r="D17" s="72" t="s">
        <v>43</v>
      </c>
      <c r="E17" s="81">
        <v>-167180.66</v>
      </c>
      <c r="F17" s="73">
        <v>40507</v>
      </c>
      <c r="G17" s="96" t="s">
        <v>90</v>
      </c>
      <c r="H17" s="72" t="s">
        <v>42</v>
      </c>
    </row>
    <row r="18" spans="1:8" ht="12.75" outlineLevel="2">
      <c r="A18" s="72" t="s">
        <v>44</v>
      </c>
      <c r="B18" s="72" t="s">
        <v>30</v>
      </c>
      <c r="C18" s="72" t="s">
        <v>29</v>
      </c>
      <c r="D18" s="72" t="s">
        <v>43</v>
      </c>
      <c r="E18" s="81">
        <v>-167180.66</v>
      </c>
      <c r="F18" s="73">
        <v>40537</v>
      </c>
      <c r="G18" s="96" t="s">
        <v>90</v>
      </c>
      <c r="H18" s="72" t="s">
        <v>42</v>
      </c>
    </row>
    <row r="19" spans="1:8" ht="13.5" outlineLevel="1" thickBot="1">
      <c r="A19" s="77"/>
      <c r="B19" s="77"/>
      <c r="C19" s="77"/>
      <c r="D19" s="77"/>
      <c r="E19" s="87">
        <f>SUM(E5:E18)</f>
        <v>-2230389.8899999997</v>
      </c>
      <c r="F19" s="79"/>
      <c r="G19" s="97"/>
      <c r="H19" s="77"/>
    </row>
    <row r="20" spans="1:8" ht="13.5" thickTop="1">
      <c r="A20" s="78"/>
      <c r="B20" s="78"/>
      <c r="C20" s="78"/>
      <c r="D20" s="78"/>
      <c r="E20" s="86"/>
      <c r="F20" s="80"/>
      <c r="G20" s="98"/>
      <c r="H20" s="78"/>
    </row>
    <row r="21" spans="5:7" ht="12.75">
      <c r="E21" s="82"/>
      <c r="G21" s="96"/>
    </row>
    <row r="22" spans="1:7" ht="12.75">
      <c r="A22" s="57" t="s">
        <v>41</v>
      </c>
      <c r="G22" s="96"/>
    </row>
    <row r="23" ht="12.75">
      <c r="G23" s="96"/>
    </row>
    <row r="24" spans="1:8" ht="15">
      <c r="A24" s="74" t="s">
        <v>40</v>
      </c>
      <c r="B24" s="74" t="s">
        <v>39</v>
      </c>
      <c r="C24" s="74" t="s">
        <v>38</v>
      </c>
      <c r="D24" s="74" t="s">
        <v>37</v>
      </c>
      <c r="E24" s="74" t="s">
        <v>36</v>
      </c>
      <c r="F24" s="74" t="s">
        <v>35</v>
      </c>
      <c r="G24" s="99" t="s">
        <v>34</v>
      </c>
      <c r="H24" s="74" t="s">
        <v>33</v>
      </c>
    </row>
    <row r="25" spans="1:8" ht="15">
      <c r="A25" s="75" t="s">
        <v>32</v>
      </c>
      <c r="B25" s="75" t="s">
        <v>30</v>
      </c>
      <c r="C25" s="75" t="s">
        <v>29</v>
      </c>
      <c r="D25" s="75" t="s">
        <v>31</v>
      </c>
      <c r="E25" s="83">
        <v>18723.16</v>
      </c>
      <c r="F25" s="76">
        <v>40203</v>
      </c>
      <c r="G25" s="100" t="s">
        <v>30</v>
      </c>
      <c r="H25" s="75" t="s">
        <v>29</v>
      </c>
    </row>
    <row r="26" spans="1:8" ht="15">
      <c r="A26" s="75" t="s">
        <v>32</v>
      </c>
      <c r="B26" s="75" t="s">
        <v>30</v>
      </c>
      <c r="C26" s="75" t="s">
        <v>29</v>
      </c>
      <c r="D26" s="75" t="s">
        <v>31</v>
      </c>
      <c r="E26" s="83">
        <v>18723.16</v>
      </c>
      <c r="F26" s="76">
        <v>40234</v>
      </c>
      <c r="G26" s="100" t="s">
        <v>30</v>
      </c>
      <c r="H26" s="75" t="s">
        <v>29</v>
      </c>
    </row>
    <row r="27" spans="1:8" ht="15">
      <c r="A27" s="75" t="s">
        <v>32</v>
      </c>
      <c r="B27" s="75" t="s">
        <v>30</v>
      </c>
      <c r="C27" s="75" t="s">
        <v>29</v>
      </c>
      <c r="D27" s="75" t="s">
        <v>31</v>
      </c>
      <c r="E27" s="83">
        <v>18723.16</v>
      </c>
      <c r="F27" s="76">
        <v>40262</v>
      </c>
      <c r="G27" s="100" t="s">
        <v>30</v>
      </c>
      <c r="H27" s="75" t="s">
        <v>29</v>
      </c>
    </row>
    <row r="28" spans="1:8" ht="15">
      <c r="A28" s="75" t="s">
        <v>32</v>
      </c>
      <c r="B28" s="75" t="s">
        <v>30</v>
      </c>
      <c r="C28" s="75" t="s">
        <v>29</v>
      </c>
      <c r="D28" s="75" t="s">
        <v>31</v>
      </c>
      <c r="E28" s="83">
        <v>-18723.16</v>
      </c>
      <c r="F28" s="76">
        <v>40293</v>
      </c>
      <c r="G28" s="100" t="s">
        <v>30</v>
      </c>
      <c r="H28" s="75" t="s">
        <v>29</v>
      </c>
    </row>
    <row r="29" spans="1:8" ht="15">
      <c r="A29" s="75" t="s">
        <v>32</v>
      </c>
      <c r="B29" s="75" t="s">
        <v>30</v>
      </c>
      <c r="C29" s="75" t="s">
        <v>29</v>
      </c>
      <c r="D29" s="75" t="s">
        <v>31</v>
      </c>
      <c r="E29" s="83">
        <v>18723.16</v>
      </c>
      <c r="F29" s="76">
        <v>40293</v>
      </c>
      <c r="G29" s="100" t="s">
        <v>30</v>
      </c>
      <c r="H29" s="75" t="s">
        <v>29</v>
      </c>
    </row>
    <row r="30" spans="1:8" ht="15">
      <c r="A30" s="75" t="s">
        <v>32</v>
      </c>
      <c r="B30" s="75" t="s">
        <v>30</v>
      </c>
      <c r="C30" s="75" t="s">
        <v>29</v>
      </c>
      <c r="D30" s="75" t="s">
        <v>31</v>
      </c>
      <c r="E30" s="83">
        <v>12017.99</v>
      </c>
      <c r="F30" s="76">
        <v>40293</v>
      </c>
      <c r="G30" s="100" t="s">
        <v>30</v>
      </c>
      <c r="H30" s="75" t="s">
        <v>29</v>
      </c>
    </row>
    <row r="31" spans="1:8" ht="15">
      <c r="A31" s="75" t="s">
        <v>32</v>
      </c>
      <c r="B31" s="75" t="s">
        <v>30</v>
      </c>
      <c r="C31" s="75" t="s">
        <v>29</v>
      </c>
      <c r="D31" s="75" t="s">
        <v>31</v>
      </c>
      <c r="E31" s="83">
        <v>9977.29</v>
      </c>
      <c r="F31" s="76">
        <v>40323</v>
      </c>
      <c r="G31" s="100" t="s">
        <v>30</v>
      </c>
      <c r="H31" s="75" t="s">
        <v>29</v>
      </c>
    </row>
    <row r="32" spans="1:8" ht="15">
      <c r="A32" s="75" t="s">
        <v>32</v>
      </c>
      <c r="B32" s="75" t="s">
        <v>30</v>
      </c>
      <c r="C32" s="75" t="s">
        <v>29</v>
      </c>
      <c r="D32" s="75" t="s">
        <v>31</v>
      </c>
      <c r="E32" s="83">
        <v>9977.29</v>
      </c>
      <c r="F32" s="76">
        <v>40354</v>
      </c>
      <c r="G32" s="100" t="s">
        <v>30</v>
      </c>
      <c r="H32" s="75" t="s">
        <v>29</v>
      </c>
    </row>
    <row r="33" spans="1:8" ht="15">
      <c r="A33" s="75" t="s">
        <v>32</v>
      </c>
      <c r="B33" s="75" t="s">
        <v>30</v>
      </c>
      <c r="C33" s="75" t="s">
        <v>29</v>
      </c>
      <c r="D33" s="75" t="s">
        <v>31</v>
      </c>
      <c r="E33" s="83">
        <v>9977.29</v>
      </c>
      <c r="F33" s="76">
        <v>40384</v>
      </c>
      <c r="G33" s="100" t="s">
        <v>30</v>
      </c>
      <c r="H33" s="75" t="s">
        <v>29</v>
      </c>
    </row>
    <row r="34" spans="1:8" ht="15">
      <c r="A34" s="75" t="s">
        <v>32</v>
      </c>
      <c r="B34" s="75" t="s">
        <v>30</v>
      </c>
      <c r="C34" s="75" t="s">
        <v>29</v>
      </c>
      <c r="D34" s="75" t="s">
        <v>31</v>
      </c>
      <c r="E34" s="83">
        <v>9977.29</v>
      </c>
      <c r="F34" s="76">
        <v>40415</v>
      </c>
      <c r="G34" s="100" t="s">
        <v>30</v>
      </c>
      <c r="H34" s="75" t="s">
        <v>29</v>
      </c>
    </row>
    <row r="35" spans="1:8" ht="15">
      <c r="A35" s="75" t="s">
        <v>32</v>
      </c>
      <c r="B35" s="75" t="s">
        <v>30</v>
      </c>
      <c r="C35" s="75" t="s">
        <v>29</v>
      </c>
      <c r="D35" s="75" t="s">
        <v>31</v>
      </c>
      <c r="E35" s="83">
        <v>9977.29</v>
      </c>
      <c r="F35" s="76">
        <v>40446</v>
      </c>
      <c r="G35" s="100" t="s">
        <v>30</v>
      </c>
      <c r="H35" s="75" t="s">
        <v>29</v>
      </c>
    </row>
    <row r="36" spans="1:8" ht="15">
      <c r="A36" s="75" t="s">
        <v>32</v>
      </c>
      <c r="B36" s="75" t="s">
        <v>30</v>
      </c>
      <c r="C36" s="75" t="s">
        <v>29</v>
      </c>
      <c r="D36" s="75" t="s">
        <v>31</v>
      </c>
      <c r="E36" s="83">
        <v>9977.29</v>
      </c>
      <c r="F36" s="76">
        <v>40476</v>
      </c>
      <c r="G36" s="100" t="s">
        <v>30</v>
      </c>
      <c r="H36" s="75" t="s">
        <v>29</v>
      </c>
    </row>
    <row r="37" spans="1:8" ht="15">
      <c r="A37" s="75" t="s">
        <v>32</v>
      </c>
      <c r="B37" s="75" t="s">
        <v>30</v>
      </c>
      <c r="C37" s="75" t="s">
        <v>29</v>
      </c>
      <c r="D37" s="75" t="s">
        <v>31</v>
      </c>
      <c r="E37" s="83">
        <v>9977.29</v>
      </c>
      <c r="F37" s="76">
        <v>40507</v>
      </c>
      <c r="G37" s="100" t="s">
        <v>30</v>
      </c>
      <c r="H37" s="75" t="s">
        <v>29</v>
      </c>
    </row>
    <row r="38" spans="1:8" ht="15">
      <c r="A38" s="75" t="s">
        <v>32</v>
      </c>
      <c r="B38" s="75" t="s">
        <v>30</v>
      </c>
      <c r="C38" s="75" t="s">
        <v>29</v>
      </c>
      <c r="D38" s="75" t="s">
        <v>31</v>
      </c>
      <c r="E38" s="83">
        <v>9977.29</v>
      </c>
      <c r="F38" s="76">
        <v>40537</v>
      </c>
      <c r="G38" s="100" t="s">
        <v>30</v>
      </c>
      <c r="H38" s="75" t="s">
        <v>29</v>
      </c>
    </row>
    <row r="39" spans="1:8" ht="15.75" thickBot="1">
      <c r="A39" s="84"/>
      <c r="B39" s="84"/>
      <c r="C39" s="84"/>
      <c r="D39" s="84"/>
      <c r="E39" s="90">
        <f>SUM(E25:E38)</f>
        <v>148005.79000000007</v>
      </c>
      <c r="F39" s="88"/>
      <c r="G39" s="84"/>
      <c r="H39" s="84"/>
    </row>
    <row r="40" spans="1:8" ht="15.75" thickTop="1">
      <c r="A40" s="85"/>
      <c r="B40" s="85"/>
      <c r="C40" s="85"/>
      <c r="D40" s="85"/>
      <c r="E40" s="91"/>
      <c r="F40" s="89"/>
      <c r="G40" s="85"/>
      <c r="H40" s="85"/>
    </row>
    <row r="41" ht="12.75">
      <c r="E41" s="92">
        <f>E19</f>
        <v>-2230389.8899999997</v>
      </c>
    </row>
    <row r="42" ht="12.75">
      <c r="E42" s="93">
        <f>E39</f>
        <v>148005.79000000007</v>
      </c>
    </row>
    <row r="43" ht="13.5" thickBot="1">
      <c r="E43" s="94">
        <f>SUM(E41:E42)</f>
        <v>-2082384.0999999996</v>
      </c>
    </row>
    <row r="44" ht="13.5" thickTop="1"/>
  </sheetData>
  <sheetProtection/>
  <printOptions/>
  <pageMargins left="0.75" right="0.75" top="1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8.8515625" style="14" bestFit="1" customWidth="1"/>
    <col min="2" max="2" width="11.28125" style="14" bestFit="1" customWidth="1"/>
    <col min="3" max="3" width="10.28125" style="14" bestFit="1" customWidth="1"/>
    <col min="4" max="4" width="11.28125" style="14" bestFit="1" customWidth="1"/>
    <col min="5" max="5" width="17.421875" style="14" bestFit="1" customWidth="1"/>
    <col min="6" max="16384" width="11.421875" style="14" customWidth="1"/>
  </cols>
  <sheetData>
    <row r="1" ht="12.75">
      <c r="A1" s="61" t="s">
        <v>49</v>
      </c>
    </row>
    <row r="2" ht="12.75">
      <c r="A2" s="61" t="s">
        <v>89</v>
      </c>
    </row>
    <row r="3" ht="12.75">
      <c r="A3" s="60" t="s">
        <v>85</v>
      </c>
    </row>
    <row r="5" spans="1:5" ht="12.75">
      <c r="A5" s="66" t="s">
        <v>71</v>
      </c>
      <c r="B5" s="66" t="s">
        <v>70</v>
      </c>
      <c r="C5" s="66" t="s">
        <v>69</v>
      </c>
      <c r="D5" s="66" t="s">
        <v>68</v>
      </c>
      <c r="E5" s="66" t="s">
        <v>84</v>
      </c>
    </row>
    <row r="6" spans="1:5" ht="12.75">
      <c r="A6" s="14" t="s">
        <v>67</v>
      </c>
      <c r="B6" s="67">
        <v>0</v>
      </c>
      <c r="C6" s="67">
        <v>0</v>
      </c>
      <c r="D6" s="67">
        <v>0</v>
      </c>
      <c r="E6" s="67">
        <v>0</v>
      </c>
    </row>
    <row r="7" spans="1:5" ht="12.75">
      <c r="A7" s="14" t="s">
        <v>3</v>
      </c>
      <c r="B7" s="67">
        <v>0</v>
      </c>
      <c r="C7" s="67">
        <v>0</v>
      </c>
      <c r="D7" s="67">
        <v>0</v>
      </c>
      <c r="E7" s="67">
        <v>0</v>
      </c>
    </row>
    <row r="8" spans="1:5" ht="12.75">
      <c r="A8" s="14" t="s">
        <v>66</v>
      </c>
      <c r="B8" s="67">
        <v>0</v>
      </c>
      <c r="C8" s="67">
        <v>0</v>
      </c>
      <c r="D8" s="67">
        <v>0</v>
      </c>
      <c r="E8" s="67">
        <v>0</v>
      </c>
    </row>
    <row r="9" spans="1:5" ht="12.75">
      <c r="A9" s="14" t="s">
        <v>65</v>
      </c>
      <c r="B9" s="67">
        <v>0</v>
      </c>
      <c r="C9" s="67">
        <v>0</v>
      </c>
      <c r="D9" s="67">
        <v>0</v>
      </c>
      <c r="E9" s="67">
        <v>0</v>
      </c>
    </row>
    <row r="10" spans="1:5" ht="12.75">
      <c r="A10" s="14" t="s">
        <v>64</v>
      </c>
      <c r="B10" s="67">
        <v>0</v>
      </c>
      <c r="C10" s="67">
        <v>0</v>
      </c>
      <c r="D10" s="67">
        <v>0</v>
      </c>
      <c r="E10" s="67">
        <v>0</v>
      </c>
    </row>
    <row r="11" spans="1:5" ht="12.75">
      <c r="A11" s="14" t="s">
        <v>63</v>
      </c>
      <c r="B11" s="67">
        <v>0</v>
      </c>
      <c r="C11" s="67">
        <v>0</v>
      </c>
      <c r="D11" s="67">
        <v>0</v>
      </c>
      <c r="E11" s="67">
        <v>0</v>
      </c>
    </row>
    <row r="12" spans="1:5" ht="12.75">
      <c r="A12" s="14" t="s">
        <v>62</v>
      </c>
      <c r="B12" s="67">
        <v>0</v>
      </c>
      <c r="C12" s="67">
        <v>0</v>
      </c>
      <c r="D12" s="67">
        <v>0</v>
      </c>
      <c r="E12" s="67">
        <v>0</v>
      </c>
    </row>
    <row r="13" spans="1:5" ht="12.75">
      <c r="A13" s="14" t="s">
        <v>61</v>
      </c>
      <c r="B13" s="67">
        <v>0</v>
      </c>
      <c r="C13" s="67">
        <v>0</v>
      </c>
      <c r="D13" s="67">
        <v>0</v>
      </c>
      <c r="E13" s="67">
        <v>0</v>
      </c>
    </row>
    <row r="14" spans="1:5" ht="12.75">
      <c r="A14" s="14" t="s">
        <v>60</v>
      </c>
      <c r="B14" s="67">
        <v>0</v>
      </c>
      <c r="C14" s="67">
        <v>0</v>
      </c>
      <c r="D14" s="67">
        <v>0</v>
      </c>
      <c r="E14" s="67">
        <v>0</v>
      </c>
    </row>
    <row r="15" spans="1:5" ht="12.75">
      <c r="A15" s="14" t="s">
        <v>59</v>
      </c>
      <c r="B15" s="67">
        <v>166438.17</v>
      </c>
      <c r="C15" s="67">
        <v>22880.22</v>
      </c>
      <c r="D15" s="67">
        <v>143557.95</v>
      </c>
      <c r="E15" s="67">
        <v>143557.95</v>
      </c>
    </row>
    <row r="16" spans="1:5" ht="12.75">
      <c r="A16" s="14" t="s">
        <v>58</v>
      </c>
      <c r="B16" s="67">
        <v>0</v>
      </c>
      <c r="C16" s="67">
        <v>0</v>
      </c>
      <c r="D16" s="67">
        <v>0</v>
      </c>
      <c r="E16" s="67">
        <v>143557.95</v>
      </c>
    </row>
    <row r="17" spans="1:5" ht="12.75">
      <c r="A17" s="14" t="s">
        <v>57</v>
      </c>
      <c r="B17" s="67">
        <v>0</v>
      </c>
      <c r="C17" s="67">
        <v>0</v>
      </c>
      <c r="D17" s="67">
        <v>0</v>
      </c>
      <c r="E17" s="67">
        <v>143557.95</v>
      </c>
    </row>
    <row r="18" spans="1:5" ht="12.75">
      <c r="A18" s="14" t="s">
        <v>56</v>
      </c>
      <c r="B18" s="67">
        <v>0</v>
      </c>
      <c r="C18" s="67">
        <v>0</v>
      </c>
      <c r="D18" s="67">
        <v>0</v>
      </c>
      <c r="E18" s="67">
        <v>143557.95</v>
      </c>
    </row>
    <row r="19" spans="1:5" ht="12.75">
      <c r="A19" s="14" t="s">
        <v>55</v>
      </c>
      <c r="B19" s="67">
        <v>0</v>
      </c>
      <c r="C19" s="67">
        <v>0</v>
      </c>
      <c r="D19" s="67">
        <v>0</v>
      </c>
      <c r="E19" s="67">
        <v>143557.95</v>
      </c>
    </row>
    <row r="20" spans="1:5" ht="12.75">
      <c r="A20" s="14" t="s">
        <v>54</v>
      </c>
      <c r="B20" s="67">
        <v>0</v>
      </c>
      <c r="C20" s="67">
        <v>0</v>
      </c>
      <c r="D20" s="67">
        <v>0</v>
      </c>
      <c r="E20" s="67">
        <v>143557.95</v>
      </c>
    </row>
    <row r="21" spans="1:5" ht="12.75">
      <c r="A21" s="14" t="s">
        <v>53</v>
      </c>
      <c r="B21" s="67">
        <v>0</v>
      </c>
      <c r="C21" s="67">
        <v>0</v>
      </c>
      <c r="D21" s="67">
        <v>0</v>
      </c>
      <c r="E21" s="67">
        <v>143557.95</v>
      </c>
    </row>
    <row r="22" spans="1:5" ht="12.75">
      <c r="A22" s="14" t="s">
        <v>52</v>
      </c>
      <c r="B22" s="67">
        <v>0</v>
      </c>
      <c r="C22" s="67">
        <v>0</v>
      </c>
      <c r="D22" s="67">
        <v>0</v>
      </c>
      <c r="E22" s="67">
        <v>143557.95</v>
      </c>
    </row>
    <row r="23" spans="1:5" ht="12.75">
      <c r="A23" s="14" t="s">
        <v>51</v>
      </c>
      <c r="B23" s="67">
        <v>166438.17</v>
      </c>
      <c r="C23" s="67">
        <v>22880.22</v>
      </c>
      <c r="D23" s="67">
        <v>143557.95</v>
      </c>
      <c r="E23" s="67">
        <v>143557.95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45" sqref="E45"/>
    </sheetView>
  </sheetViews>
  <sheetFormatPr defaultColWidth="11.421875" defaultRowHeight="15"/>
  <cols>
    <col min="1" max="1" width="18.8515625" style="14" bestFit="1" customWidth="1"/>
    <col min="2" max="2" width="11.28125" style="14" bestFit="1" customWidth="1"/>
    <col min="3" max="3" width="6.00390625" style="14" bestFit="1" customWidth="1"/>
    <col min="4" max="4" width="11.28125" style="14" bestFit="1" customWidth="1"/>
    <col min="5" max="5" width="17.421875" style="14" bestFit="1" customWidth="1"/>
    <col min="6" max="16384" width="11.421875" style="14" customWidth="1"/>
  </cols>
  <sheetData>
    <row r="1" ht="12.75">
      <c r="A1" s="61" t="s">
        <v>49</v>
      </c>
    </row>
    <row r="2" ht="12.75">
      <c r="A2" s="61" t="s">
        <v>89</v>
      </c>
    </row>
    <row r="3" ht="12.75">
      <c r="A3" s="60" t="s">
        <v>91</v>
      </c>
    </row>
    <row r="5" spans="1:5" ht="12.75">
      <c r="A5" s="66" t="s">
        <v>71</v>
      </c>
      <c r="B5" s="66" t="s">
        <v>70</v>
      </c>
      <c r="C5" s="66" t="s">
        <v>69</v>
      </c>
      <c r="D5" s="66" t="s">
        <v>68</v>
      </c>
      <c r="E5" s="66" t="s">
        <v>84</v>
      </c>
    </row>
    <row r="6" spans="1:5" ht="12.75">
      <c r="A6" s="14" t="s">
        <v>67</v>
      </c>
      <c r="B6" s="67">
        <v>0</v>
      </c>
      <c r="C6" s="67">
        <v>0</v>
      </c>
      <c r="D6" s="67">
        <v>0</v>
      </c>
      <c r="E6" s="67">
        <v>143557.95</v>
      </c>
    </row>
    <row r="7" spans="1:5" ht="12.75">
      <c r="A7" s="14" t="s">
        <v>3</v>
      </c>
      <c r="B7" s="67">
        <v>146677.96</v>
      </c>
      <c r="C7" s="67">
        <v>0</v>
      </c>
      <c r="D7" s="67">
        <v>146677.96</v>
      </c>
      <c r="E7" s="67">
        <v>290235.91</v>
      </c>
    </row>
    <row r="8" spans="1:5" ht="12.75">
      <c r="A8" s="14" t="s">
        <v>66</v>
      </c>
      <c r="B8" s="67">
        <v>4.33</v>
      </c>
      <c r="C8" s="67">
        <v>4.33</v>
      </c>
      <c r="D8" s="67">
        <v>0</v>
      </c>
      <c r="E8" s="67">
        <v>290235.91</v>
      </c>
    </row>
    <row r="9" spans="1:5" ht="12.75">
      <c r="A9" s="14" t="s">
        <v>65</v>
      </c>
      <c r="B9" s="67">
        <v>0</v>
      </c>
      <c r="C9" s="67">
        <v>0</v>
      </c>
      <c r="D9" s="67">
        <v>0</v>
      </c>
      <c r="E9" s="67">
        <v>290235.91</v>
      </c>
    </row>
    <row r="10" spans="1:5" ht="12.75">
      <c r="A10" s="14" t="s">
        <v>64</v>
      </c>
      <c r="B10" s="67">
        <v>0</v>
      </c>
      <c r="C10" s="67">
        <v>0</v>
      </c>
      <c r="D10" s="67">
        <v>0</v>
      </c>
      <c r="E10" s="67">
        <v>290235.91</v>
      </c>
    </row>
    <row r="11" spans="1:5" ht="12.75">
      <c r="A11" s="14" t="s">
        <v>63</v>
      </c>
      <c r="B11" s="67">
        <v>0</v>
      </c>
      <c r="C11" s="67">
        <v>0</v>
      </c>
      <c r="D11" s="67">
        <v>0</v>
      </c>
      <c r="E11" s="67">
        <v>290235.91</v>
      </c>
    </row>
    <row r="12" spans="1:5" ht="12.75">
      <c r="A12" s="14" t="s">
        <v>62</v>
      </c>
      <c r="B12" s="67">
        <v>0</v>
      </c>
      <c r="C12" s="67">
        <v>0</v>
      </c>
      <c r="D12" s="67">
        <v>0</v>
      </c>
      <c r="E12" s="67">
        <v>290235.91</v>
      </c>
    </row>
    <row r="13" spans="1:5" ht="12.75">
      <c r="A13" s="14" t="s">
        <v>61</v>
      </c>
      <c r="B13" s="67">
        <v>0</v>
      </c>
      <c r="C13" s="67">
        <v>0</v>
      </c>
      <c r="D13" s="67">
        <v>0</v>
      </c>
      <c r="E13" s="67">
        <v>290235.91</v>
      </c>
    </row>
    <row r="14" spans="1:5" ht="12.75">
      <c r="A14" s="14" t="s">
        <v>60</v>
      </c>
      <c r="B14" s="67">
        <v>0</v>
      </c>
      <c r="C14" s="67">
        <v>0</v>
      </c>
      <c r="D14" s="67">
        <v>0</v>
      </c>
      <c r="E14" s="67">
        <v>290235.91</v>
      </c>
    </row>
    <row r="15" spans="1:5" ht="12.75">
      <c r="A15" s="14" t="s">
        <v>59</v>
      </c>
      <c r="B15" s="67">
        <v>0</v>
      </c>
      <c r="C15" s="67">
        <v>0</v>
      </c>
      <c r="D15" s="67">
        <v>0</v>
      </c>
      <c r="E15" s="67">
        <v>290235.91</v>
      </c>
    </row>
    <row r="16" spans="1:5" ht="12.75">
      <c r="A16" s="14" t="s">
        <v>58</v>
      </c>
      <c r="B16" s="67">
        <v>0</v>
      </c>
      <c r="C16" s="67">
        <v>0</v>
      </c>
      <c r="D16" s="67">
        <v>0</v>
      </c>
      <c r="E16" s="67">
        <v>290235.91</v>
      </c>
    </row>
    <row r="17" spans="1:5" ht="12.75">
      <c r="A17" s="14" t="s">
        <v>57</v>
      </c>
      <c r="B17" s="67">
        <v>0</v>
      </c>
      <c r="C17" s="67">
        <v>0</v>
      </c>
      <c r="D17" s="67">
        <v>0</v>
      </c>
      <c r="E17" s="67">
        <v>290235.91</v>
      </c>
    </row>
    <row r="18" spans="1:5" ht="12.75">
      <c r="A18" s="14" t="s">
        <v>56</v>
      </c>
      <c r="B18" s="67">
        <v>0</v>
      </c>
      <c r="C18" s="67">
        <v>0</v>
      </c>
      <c r="D18" s="67">
        <v>0</v>
      </c>
      <c r="E18" s="67">
        <v>290235.91</v>
      </c>
    </row>
    <row r="19" spans="1:5" ht="12.75">
      <c r="A19" s="14" t="s">
        <v>55</v>
      </c>
      <c r="B19" s="67">
        <v>0</v>
      </c>
      <c r="C19" s="67">
        <v>0</v>
      </c>
      <c r="D19" s="67">
        <v>0</v>
      </c>
      <c r="E19" s="67">
        <v>290235.91</v>
      </c>
    </row>
    <row r="20" spans="1:5" ht="12.75">
      <c r="A20" s="14" t="s">
        <v>54</v>
      </c>
      <c r="B20" s="67">
        <v>0</v>
      </c>
      <c r="C20" s="67">
        <v>0</v>
      </c>
      <c r="D20" s="67">
        <v>0</v>
      </c>
      <c r="E20" s="67">
        <v>290235.91</v>
      </c>
    </row>
    <row r="21" spans="1:5" ht="12.75">
      <c r="A21" s="14" t="s">
        <v>53</v>
      </c>
      <c r="B21" s="67">
        <v>0</v>
      </c>
      <c r="C21" s="67">
        <v>0</v>
      </c>
      <c r="D21" s="67">
        <v>0</v>
      </c>
      <c r="E21" s="67">
        <v>290235.91</v>
      </c>
    </row>
    <row r="22" spans="1:5" ht="12.75">
      <c r="A22" s="14" t="s">
        <v>52</v>
      </c>
      <c r="B22" s="67">
        <v>0</v>
      </c>
      <c r="C22" s="67">
        <v>0</v>
      </c>
      <c r="D22" s="67">
        <v>0</v>
      </c>
      <c r="E22" s="67">
        <v>290235.91</v>
      </c>
    </row>
    <row r="23" spans="1:5" ht="12.75">
      <c r="A23" s="14" t="s">
        <v>51</v>
      </c>
      <c r="B23" s="67">
        <f>SUM(B6:B22)</f>
        <v>146682.28999999998</v>
      </c>
      <c r="C23" s="67">
        <f>SUM(C6:C22)</f>
        <v>4.33</v>
      </c>
      <c r="D23" s="67">
        <v>146677.96</v>
      </c>
      <c r="E23" s="67">
        <v>290235.91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0" sqref="D10"/>
    </sheetView>
  </sheetViews>
  <sheetFormatPr defaultColWidth="11.421875" defaultRowHeight="15"/>
  <cols>
    <col min="1" max="1" width="18.8515625" style="14" bestFit="1" customWidth="1"/>
    <col min="2" max="2" width="11.28125" style="14" bestFit="1" customWidth="1"/>
    <col min="3" max="3" width="10.28125" style="14" bestFit="1" customWidth="1"/>
    <col min="4" max="4" width="11.28125" style="14" bestFit="1" customWidth="1"/>
    <col min="5" max="5" width="17.421875" style="14" bestFit="1" customWidth="1"/>
    <col min="6" max="16384" width="11.421875" style="14" customWidth="1"/>
  </cols>
  <sheetData>
    <row r="1" ht="12.75">
      <c r="A1" s="61" t="s">
        <v>49</v>
      </c>
    </row>
    <row r="2" ht="12.75">
      <c r="A2" s="61" t="s">
        <v>50</v>
      </c>
    </row>
    <row r="3" ht="12.75">
      <c r="A3" s="60" t="s">
        <v>85</v>
      </c>
    </row>
    <row r="4" spans="1:5" ht="12.75">
      <c r="A4" s="66" t="s">
        <v>71</v>
      </c>
      <c r="B4" s="66" t="s">
        <v>70</v>
      </c>
      <c r="C4" s="66" t="s">
        <v>69</v>
      </c>
      <c r="D4" s="66" t="s">
        <v>68</v>
      </c>
      <c r="E4" s="66" t="s">
        <v>84</v>
      </c>
    </row>
    <row r="5" spans="1:5" ht="12.75">
      <c r="A5" s="14" t="s">
        <v>67</v>
      </c>
      <c r="B5" s="67">
        <v>0</v>
      </c>
      <c r="C5" s="67">
        <v>0</v>
      </c>
      <c r="D5" s="67">
        <v>0</v>
      </c>
      <c r="E5" s="67">
        <v>0</v>
      </c>
    </row>
    <row r="6" spans="1:5" ht="12.75">
      <c r="A6" s="14" t="s">
        <v>3</v>
      </c>
      <c r="B6" s="67">
        <v>0</v>
      </c>
      <c r="C6" s="67">
        <v>0</v>
      </c>
      <c r="D6" s="67">
        <v>0</v>
      </c>
      <c r="E6" s="67">
        <v>0</v>
      </c>
    </row>
    <row r="7" spans="1:5" ht="12.75">
      <c r="A7" s="14" t="s">
        <v>66</v>
      </c>
      <c r="B7" s="67">
        <v>0</v>
      </c>
      <c r="C7" s="67">
        <v>0</v>
      </c>
      <c r="D7" s="67">
        <v>0</v>
      </c>
      <c r="E7" s="67">
        <v>0</v>
      </c>
    </row>
    <row r="8" spans="1:5" ht="12.75">
      <c r="A8" s="14" t="s">
        <v>65</v>
      </c>
      <c r="B8" s="67">
        <v>0</v>
      </c>
      <c r="C8" s="67">
        <v>0</v>
      </c>
      <c r="D8" s="67">
        <v>0</v>
      </c>
      <c r="E8" s="67">
        <v>0</v>
      </c>
    </row>
    <row r="9" spans="1:5" ht="12.75">
      <c r="A9" s="14" t="s">
        <v>64</v>
      </c>
      <c r="B9" s="67">
        <v>359182.39</v>
      </c>
      <c r="C9" s="67">
        <v>12017.99</v>
      </c>
      <c r="D9" s="67">
        <v>347164.4</v>
      </c>
      <c r="E9" s="67">
        <v>347164.4</v>
      </c>
    </row>
    <row r="10" spans="1:5" ht="12.75">
      <c r="A10" s="14" t="s">
        <v>63</v>
      </c>
      <c r="B10" s="67">
        <v>0</v>
      </c>
      <c r="C10" s="67">
        <v>9977.29</v>
      </c>
      <c r="D10" s="67">
        <v>-9977.29</v>
      </c>
      <c r="E10" s="67">
        <v>337187.11</v>
      </c>
    </row>
    <row r="11" spans="1:5" ht="12.75">
      <c r="A11" s="14" t="s">
        <v>62</v>
      </c>
      <c r="B11" s="67">
        <v>0</v>
      </c>
      <c r="C11" s="67">
        <v>9977.29</v>
      </c>
      <c r="D11" s="67">
        <v>-9977.29</v>
      </c>
      <c r="E11" s="67">
        <v>327209.82</v>
      </c>
    </row>
    <row r="12" spans="1:5" ht="12.75">
      <c r="A12" s="14" t="s">
        <v>61</v>
      </c>
      <c r="B12" s="67">
        <v>0</v>
      </c>
      <c r="C12" s="67">
        <v>9977.29</v>
      </c>
      <c r="D12" s="67">
        <v>-9977.29</v>
      </c>
      <c r="E12" s="67">
        <v>317232.53</v>
      </c>
    </row>
    <row r="13" spans="1:5" ht="12.75">
      <c r="A13" s="14" t="s">
        <v>60</v>
      </c>
      <c r="B13" s="67">
        <v>0</v>
      </c>
      <c r="C13" s="67">
        <v>9977.29</v>
      </c>
      <c r="D13" s="67">
        <v>-9977.29</v>
      </c>
      <c r="E13" s="67">
        <v>307255.24</v>
      </c>
    </row>
    <row r="14" spans="1:5" ht="12.75">
      <c r="A14" s="14" t="s">
        <v>59</v>
      </c>
      <c r="B14" s="67">
        <v>0</v>
      </c>
      <c r="C14" s="67">
        <v>9977.29</v>
      </c>
      <c r="D14" s="67">
        <v>-9977.29</v>
      </c>
      <c r="E14" s="67">
        <v>297277.95</v>
      </c>
    </row>
    <row r="15" spans="1:5" ht="12.75">
      <c r="A15" s="14" t="s">
        <v>58</v>
      </c>
      <c r="B15" s="67">
        <v>0</v>
      </c>
      <c r="C15" s="67">
        <v>9977.29</v>
      </c>
      <c r="D15" s="67">
        <v>-9977.29</v>
      </c>
      <c r="E15" s="67">
        <v>287300.66</v>
      </c>
    </row>
    <row r="16" spans="1:5" ht="12.75">
      <c r="A16" s="14" t="s">
        <v>57</v>
      </c>
      <c r="B16" s="67">
        <v>0</v>
      </c>
      <c r="C16" s="67">
        <v>9977.29</v>
      </c>
      <c r="D16" s="67">
        <v>-9977.29</v>
      </c>
      <c r="E16" s="67">
        <v>277323.37</v>
      </c>
    </row>
    <row r="17" spans="1:5" ht="12.75">
      <c r="A17" s="14" t="s">
        <v>56</v>
      </c>
      <c r="B17" s="67">
        <v>0</v>
      </c>
      <c r="C17" s="67">
        <v>9977.29</v>
      </c>
      <c r="D17" s="67">
        <v>-9977.29</v>
      </c>
      <c r="E17" s="67">
        <v>267346.08</v>
      </c>
    </row>
    <row r="18" spans="1:5" ht="12.75">
      <c r="A18" s="14" t="s">
        <v>55</v>
      </c>
      <c r="B18" s="67">
        <v>0</v>
      </c>
      <c r="C18" s="67">
        <v>0</v>
      </c>
      <c r="D18" s="67">
        <v>0</v>
      </c>
      <c r="E18" s="67">
        <v>267346.08</v>
      </c>
    </row>
    <row r="19" spans="1:5" ht="12.75">
      <c r="A19" s="14" t="s">
        <v>54</v>
      </c>
      <c r="B19" s="67">
        <v>0</v>
      </c>
      <c r="C19" s="67">
        <v>0</v>
      </c>
      <c r="D19" s="67">
        <v>0</v>
      </c>
      <c r="E19" s="67">
        <v>267346.08</v>
      </c>
    </row>
    <row r="20" spans="1:5" ht="12.75">
      <c r="A20" s="14" t="s">
        <v>53</v>
      </c>
      <c r="B20" s="67">
        <v>0</v>
      </c>
      <c r="C20" s="67">
        <v>0</v>
      </c>
      <c r="D20" s="67">
        <v>0</v>
      </c>
      <c r="E20" s="67">
        <v>267346.08</v>
      </c>
    </row>
    <row r="21" spans="1:5" ht="12.75">
      <c r="A21" s="14" t="s">
        <v>52</v>
      </c>
      <c r="B21" s="67">
        <v>0</v>
      </c>
      <c r="C21" s="67">
        <v>0</v>
      </c>
      <c r="D21" s="67">
        <v>0</v>
      </c>
      <c r="E21" s="67">
        <v>267346.08</v>
      </c>
    </row>
    <row r="22" spans="1:5" ht="12.75">
      <c r="A22" s="14" t="s">
        <v>51</v>
      </c>
      <c r="B22" s="67">
        <v>359182.39</v>
      </c>
      <c r="C22" s="67">
        <v>91836.31</v>
      </c>
      <c r="D22" s="67">
        <v>267346.08</v>
      </c>
      <c r="E22" s="67">
        <v>267346.08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18.8515625" style="14" bestFit="1" customWidth="1"/>
    <col min="2" max="2" width="5.7109375" style="14" bestFit="1" customWidth="1"/>
    <col min="3" max="3" width="10.28125" style="14" bestFit="1" customWidth="1"/>
    <col min="4" max="4" width="10.8515625" style="14" bestFit="1" customWidth="1"/>
    <col min="5" max="5" width="17.421875" style="14" bestFit="1" customWidth="1"/>
    <col min="6" max="16384" width="11.421875" style="14" customWidth="1"/>
  </cols>
  <sheetData>
    <row r="1" ht="12.75">
      <c r="A1" s="61" t="s">
        <v>49</v>
      </c>
    </row>
    <row r="2" ht="12.75">
      <c r="A2" s="61" t="s">
        <v>73</v>
      </c>
    </row>
    <row r="3" ht="12.75">
      <c r="A3" s="60" t="s">
        <v>85</v>
      </c>
    </row>
    <row r="4" spans="1:5" ht="12.75">
      <c r="A4" s="66" t="s">
        <v>71</v>
      </c>
      <c r="B4" s="66" t="s">
        <v>70</v>
      </c>
      <c r="C4" s="66" t="s">
        <v>69</v>
      </c>
      <c r="D4" s="66" t="s">
        <v>68</v>
      </c>
      <c r="E4" s="66" t="s">
        <v>84</v>
      </c>
    </row>
    <row r="5" spans="1:5" ht="12.75">
      <c r="A5" s="14" t="s">
        <v>67</v>
      </c>
      <c r="B5" s="67">
        <v>0</v>
      </c>
      <c r="C5" s="67">
        <v>0</v>
      </c>
      <c r="D5" s="67">
        <v>0</v>
      </c>
      <c r="E5" s="67">
        <v>0</v>
      </c>
    </row>
    <row r="6" spans="1:5" ht="12.75">
      <c r="A6" s="14" t="s">
        <v>3</v>
      </c>
      <c r="B6" s="67">
        <v>0</v>
      </c>
      <c r="C6" s="67">
        <v>0</v>
      </c>
      <c r="D6" s="67">
        <v>0</v>
      </c>
      <c r="E6" s="67">
        <v>0</v>
      </c>
    </row>
    <row r="7" spans="1:5" ht="12.75">
      <c r="A7" s="14" t="s">
        <v>66</v>
      </c>
      <c r="B7" s="67">
        <v>0</v>
      </c>
      <c r="C7" s="67">
        <v>0</v>
      </c>
      <c r="D7" s="67">
        <v>0</v>
      </c>
      <c r="E7" s="67">
        <v>0</v>
      </c>
    </row>
    <row r="8" spans="1:5" ht="12.75">
      <c r="A8" s="14" t="s">
        <v>65</v>
      </c>
      <c r="B8" s="67">
        <v>0</v>
      </c>
      <c r="C8" s="67">
        <v>0</v>
      </c>
      <c r="D8" s="67">
        <v>0</v>
      </c>
      <c r="E8" s="67">
        <v>0</v>
      </c>
    </row>
    <row r="9" spans="1:5" ht="12.75">
      <c r="A9" s="14" t="s">
        <v>64</v>
      </c>
      <c r="B9" s="67">
        <v>0</v>
      </c>
      <c r="C9" s="67">
        <v>21137.59</v>
      </c>
      <c r="D9" s="67">
        <v>-21137.59</v>
      </c>
      <c r="E9" s="67">
        <v>-21137.59</v>
      </c>
    </row>
    <row r="10" spans="1:5" ht="12.75">
      <c r="A10" s="14" t="s">
        <v>63</v>
      </c>
      <c r="B10" s="67">
        <v>0</v>
      </c>
      <c r="C10" s="67">
        <v>2533.13</v>
      </c>
      <c r="D10" s="67">
        <v>-2533.13</v>
      </c>
      <c r="E10" s="67">
        <v>-23670.72</v>
      </c>
    </row>
    <row r="11" spans="1:5" ht="12.75">
      <c r="A11" s="14" t="s">
        <v>62</v>
      </c>
      <c r="B11" s="67">
        <v>0</v>
      </c>
      <c r="C11" s="67">
        <v>0</v>
      </c>
      <c r="D11" s="67">
        <v>0</v>
      </c>
      <c r="E11" s="67">
        <v>-23670.72</v>
      </c>
    </row>
    <row r="12" spans="1:5" ht="12.75">
      <c r="A12" s="14" t="s">
        <v>61</v>
      </c>
      <c r="B12" s="67">
        <v>0</v>
      </c>
      <c r="C12" s="67">
        <v>0</v>
      </c>
      <c r="D12" s="67">
        <v>0</v>
      </c>
      <c r="E12" s="67">
        <v>-23670.72</v>
      </c>
    </row>
    <row r="13" spans="1:5" ht="12.75">
      <c r="A13" s="14" t="s">
        <v>60</v>
      </c>
      <c r="B13" s="67">
        <v>0</v>
      </c>
      <c r="C13" s="67">
        <v>5657.08</v>
      </c>
      <c r="D13" s="67">
        <v>-5657.08</v>
      </c>
      <c r="E13" s="67">
        <v>-29327.8</v>
      </c>
    </row>
    <row r="14" spans="1:5" ht="12.75">
      <c r="A14" s="14" t="s">
        <v>59</v>
      </c>
      <c r="B14" s="67">
        <v>0</v>
      </c>
      <c r="C14" s="67">
        <v>29481.58</v>
      </c>
      <c r="D14" s="67">
        <v>-29481.58</v>
      </c>
      <c r="E14" s="67">
        <v>-58809.38</v>
      </c>
    </row>
    <row r="15" spans="1:5" ht="12.75">
      <c r="A15" s="14" t="s">
        <v>58</v>
      </c>
      <c r="B15" s="67">
        <v>0</v>
      </c>
      <c r="C15" s="67">
        <v>913.93</v>
      </c>
      <c r="D15" s="67">
        <v>-913.93</v>
      </c>
      <c r="E15" s="67">
        <v>-59723.31</v>
      </c>
    </row>
    <row r="16" spans="1:5" ht="12.75">
      <c r="A16" s="14" t="s">
        <v>57</v>
      </c>
      <c r="B16" s="67">
        <v>0.01</v>
      </c>
      <c r="C16" s="67">
        <v>12869.01</v>
      </c>
      <c r="D16" s="67">
        <v>-12869</v>
      </c>
      <c r="E16" s="67">
        <v>-72592.31</v>
      </c>
    </row>
    <row r="17" spans="1:5" ht="12.75">
      <c r="A17" s="14" t="s">
        <v>56</v>
      </c>
      <c r="B17" s="67">
        <v>0</v>
      </c>
      <c r="C17" s="67">
        <v>0</v>
      </c>
      <c r="D17" s="67">
        <v>0</v>
      </c>
      <c r="E17" s="67">
        <v>-72592.31</v>
      </c>
    </row>
    <row r="18" spans="1:5" ht="12.75">
      <c r="A18" s="14" t="s">
        <v>55</v>
      </c>
      <c r="B18" s="67">
        <v>0</v>
      </c>
      <c r="C18" s="67">
        <v>0</v>
      </c>
      <c r="D18" s="67">
        <v>0</v>
      </c>
      <c r="E18" s="67">
        <v>-72592.31</v>
      </c>
    </row>
    <row r="19" spans="1:5" ht="12.75">
      <c r="A19" s="14" t="s">
        <v>54</v>
      </c>
      <c r="B19" s="67">
        <v>0</v>
      </c>
      <c r="C19" s="67">
        <v>0</v>
      </c>
      <c r="D19" s="67">
        <v>0</v>
      </c>
      <c r="E19" s="67">
        <v>-72592.31</v>
      </c>
    </row>
    <row r="20" spans="1:5" ht="12.75">
      <c r="A20" s="14" t="s">
        <v>53</v>
      </c>
      <c r="B20" s="67">
        <v>0</v>
      </c>
      <c r="C20" s="67">
        <v>0</v>
      </c>
      <c r="D20" s="67">
        <v>0</v>
      </c>
      <c r="E20" s="67">
        <v>-72592.31</v>
      </c>
    </row>
    <row r="21" spans="1:5" ht="12.75">
      <c r="A21" s="14" t="s">
        <v>52</v>
      </c>
      <c r="B21" s="67">
        <v>0</v>
      </c>
      <c r="C21" s="67">
        <v>0</v>
      </c>
      <c r="D21" s="67">
        <v>0</v>
      </c>
      <c r="E21" s="67">
        <v>-72592.31</v>
      </c>
    </row>
    <row r="22" spans="1:5" ht="12.75">
      <c r="A22" s="14" t="s">
        <v>51</v>
      </c>
      <c r="B22" s="67">
        <v>0.01</v>
      </c>
      <c r="C22" s="67">
        <v>72592.32</v>
      </c>
      <c r="D22" s="67">
        <v>-72592.31</v>
      </c>
      <c r="E22" s="67">
        <v>-72592.31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M50" sqref="M50"/>
    </sheetView>
  </sheetViews>
  <sheetFormatPr defaultColWidth="11.421875" defaultRowHeight="15"/>
  <cols>
    <col min="1" max="1" width="23.7109375" style="72" customWidth="1"/>
    <col min="2" max="2" width="5.421875" style="72" bestFit="1" customWidth="1"/>
    <col min="3" max="3" width="9.28125" style="72" bestFit="1" customWidth="1"/>
    <col min="4" max="4" width="9.8515625" style="72" bestFit="1" customWidth="1"/>
    <col min="5" max="5" width="17.421875" style="72" bestFit="1" customWidth="1"/>
    <col min="6" max="16384" width="11.421875" style="72" customWidth="1"/>
  </cols>
  <sheetData>
    <row r="1" ht="12.75">
      <c r="A1" s="61" t="s">
        <v>49</v>
      </c>
    </row>
    <row r="2" ht="12.75">
      <c r="A2" s="61" t="s">
        <v>73</v>
      </c>
    </row>
    <row r="3" ht="12.75">
      <c r="A3" s="60" t="s">
        <v>92</v>
      </c>
    </row>
    <row r="5" spans="1:5" ht="12.75">
      <c r="A5" s="71" t="s">
        <v>71</v>
      </c>
      <c r="B5" s="71" t="s">
        <v>70</v>
      </c>
      <c r="C5" s="71" t="s">
        <v>69</v>
      </c>
      <c r="D5" s="71" t="s">
        <v>68</v>
      </c>
      <c r="E5" s="71" t="s">
        <v>84</v>
      </c>
    </row>
    <row r="6" spans="1:5" ht="12.75">
      <c r="A6" s="72" t="s">
        <v>67</v>
      </c>
      <c r="B6" s="81">
        <v>0</v>
      </c>
      <c r="C6" s="81">
        <v>0</v>
      </c>
      <c r="D6" s="81">
        <v>0</v>
      </c>
      <c r="E6" s="81">
        <v>-72592.31</v>
      </c>
    </row>
    <row r="7" spans="1:5" ht="12.75">
      <c r="A7" s="72" t="s">
        <v>3</v>
      </c>
      <c r="B7" s="81">
        <v>0</v>
      </c>
      <c r="C7" s="81">
        <v>0</v>
      </c>
      <c r="D7" s="81">
        <v>0</v>
      </c>
      <c r="E7" s="81">
        <v>-72592.31</v>
      </c>
    </row>
    <row r="8" spans="1:5" ht="12.75">
      <c r="A8" s="72" t="s">
        <v>66</v>
      </c>
      <c r="B8" s="81">
        <v>0</v>
      </c>
      <c r="C8" s="81">
        <v>3624.64</v>
      </c>
      <c r="D8" s="81">
        <v>-3624.64</v>
      </c>
      <c r="E8" s="81">
        <v>-76216.95</v>
      </c>
    </row>
    <row r="9" spans="1:5" ht="12.75">
      <c r="A9" s="72" t="s">
        <v>65</v>
      </c>
      <c r="B9" s="81">
        <v>0</v>
      </c>
      <c r="C9" s="81">
        <v>0</v>
      </c>
      <c r="D9" s="81">
        <v>0</v>
      </c>
      <c r="E9" s="81">
        <v>-76216.95</v>
      </c>
    </row>
    <row r="10" spans="1:5" ht="12.75">
      <c r="A10" s="72" t="s">
        <v>64</v>
      </c>
      <c r="B10" s="81">
        <v>0</v>
      </c>
      <c r="C10" s="81">
        <v>0</v>
      </c>
      <c r="D10" s="81">
        <v>0</v>
      </c>
      <c r="E10" s="81">
        <v>-76216.95</v>
      </c>
    </row>
    <row r="11" spans="1:5" ht="12.75">
      <c r="A11" s="72" t="s">
        <v>63</v>
      </c>
      <c r="B11" s="81">
        <v>0</v>
      </c>
      <c r="C11" s="81">
        <v>0</v>
      </c>
      <c r="D11" s="81">
        <v>0</v>
      </c>
      <c r="E11" s="81">
        <v>-76216.95</v>
      </c>
    </row>
    <row r="12" spans="1:5" ht="12.75">
      <c r="A12" s="72" t="s">
        <v>62</v>
      </c>
      <c r="B12" s="81">
        <v>0</v>
      </c>
      <c r="C12" s="81">
        <v>0</v>
      </c>
      <c r="D12" s="81">
        <v>0</v>
      </c>
      <c r="E12" s="81">
        <v>-76216.95</v>
      </c>
    </row>
    <row r="13" spans="1:5" ht="12.75">
      <c r="A13" s="72" t="s">
        <v>61</v>
      </c>
      <c r="B13" s="81">
        <v>0</v>
      </c>
      <c r="C13" s="81">
        <v>0</v>
      </c>
      <c r="D13" s="81">
        <v>0</v>
      </c>
      <c r="E13" s="81">
        <v>-76216.95</v>
      </c>
    </row>
    <row r="14" spans="1:5" ht="12.75">
      <c r="A14" s="72" t="s">
        <v>60</v>
      </c>
      <c r="B14" s="81">
        <v>0</v>
      </c>
      <c r="C14" s="81">
        <v>0</v>
      </c>
      <c r="D14" s="81">
        <v>0</v>
      </c>
      <c r="E14" s="81">
        <v>-76216.95</v>
      </c>
    </row>
    <row r="15" spans="1:5" ht="12.75">
      <c r="A15" s="72" t="s">
        <v>59</v>
      </c>
      <c r="B15" s="81">
        <v>0</v>
      </c>
      <c r="C15" s="81">
        <v>0</v>
      </c>
      <c r="D15" s="81">
        <v>0</v>
      </c>
      <c r="E15" s="81">
        <v>-76216.95</v>
      </c>
    </row>
    <row r="16" spans="1:5" ht="12.75">
      <c r="A16" s="72" t="s">
        <v>58</v>
      </c>
      <c r="B16" s="81">
        <v>0</v>
      </c>
      <c r="C16" s="81">
        <v>0</v>
      </c>
      <c r="D16" s="81">
        <v>0</v>
      </c>
      <c r="E16" s="81">
        <v>-76216.95</v>
      </c>
    </row>
    <row r="17" spans="1:5" ht="12.75">
      <c r="A17" s="72" t="s">
        <v>57</v>
      </c>
      <c r="B17" s="81">
        <v>0</v>
      </c>
      <c r="C17" s="81">
        <v>0</v>
      </c>
      <c r="D17" s="81">
        <v>0</v>
      </c>
      <c r="E17" s="81">
        <v>-76216.95</v>
      </c>
    </row>
    <row r="18" spans="1:5" ht="12.75">
      <c r="A18" s="72" t="s">
        <v>56</v>
      </c>
      <c r="B18" s="81">
        <v>0</v>
      </c>
      <c r="C18" s="81">
        <v>0</v>
      </c>
      <c r="D18" s="81">
        <v>0</v>
      </c>
      <c r="E18" s="81">
        <v>-76216.95</v>
      </c>
    </row>
    <row r="19" spans="1:5" ht="12.75">
      <c r="A19" s="72" t="s">
        <v>55</v>
      </c>
      <c r="B19" s="81">
        <v>0</v>
      </c>
      <c r="C19" s="81">
        <v>0</v>
      </c>
      <c r="D19" s="81">
        <v>0</v>
      </c>
      <c r="E19" s="81">
        <v>-76216.95</v>
      </c>
    </row>
    <row r="20" spans="1:5" ht="12.75">
      <c r="A20" s="72" t="s">
        <v>54</v>
      </c>
      <c r="B20" s="81">
        <v>0</v>
      </c>
      <c r="C20" s="81">
        <v>0</v>
      </c>
      <c r="D20" s="81">
        <v>0</v>
      </c>
      <c r="E20" s="81">
        <v>-76216.95</v>
      </c>
    </row>
    <row r="21" spans="1:5" ht="12.75">
      <c r="A21" s="72" t="s">
        <v>53</v>
      </c>
      <c r="B21" s="81">
        <v>0</v>
      </c>
      <c r="C21" s="81">
        <v>0</v>
      </c>
      <c r="D21" s="81">
        <v>0</v>
      </c>
      <c r="E21" s="81">
        <v>-76216.95</v>
      </c>
    </row>
    <row r="22" spans="1:5" ht="12.75">
      <c r="A22" s="72" t="s">
        <v>52</v>
      </c>
      <c r="B22" s="81">
        <v>0</v>
      </c>
      <c r="C22" s="81">
        <v>0</v>
      </c>
      <c r="D22" s="81">
        <v>0</v>
      </c>
      <c r="E22" s="81">
        <v>-76216.95</v>
      </c>
    </row>
    <row r="23" spans="1:5" ht="12.75">
      <c r="A23" s="72" t="s">
        <v>51</v>
      </c>
      <c r="B23" s="81">
        <v>0</v>
      </c>
      <c r="C23" s="81">
        <v>3624.64</v>
      </c>
      <c r="D23" s="81">
        <v>-3624.64</v>
      </c>
      <c r="E23" s="81">
        <v>-76216.95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30" sqref="D30"/>
    </sheetView>
  </sheetViews>
  <sheetFormatPr defaultColWidth="11.421875" defaultRowHeight="15"/>
  <cols>
    <col min="1" max="1" width="18.8515625" style="14" bestFit="1" customWidth="1"/>
    <col min="2" max="3" width="12.8515625" style="14" bestFit="1" customWidth="1"/>
    <col min="4" max="4" width="13.57421875" style="14" bestFit="1" customWidth="1"/>
    <col min="5" max="5" width="17.421875" style="14" bestFit="1" customWidth="1"/>
    <col min="6" max="16384" width="11.421875" style="14" customWidth="1"/>
  </cols>
  <sheetData>
    <row r="1" ht="12.75">
      <c r="A1" s="61" t="s">
        <v>49</v>
      </c>
    </row>
    <row r="2" ht="12.75">
      <c r="A2" s="61" t="s">
        <v>72</v>
      </c>
    </row>
    <row r="3" ht="12.75">
      <c r="A3" s="60" t="s">
        <v>85</v>
      </c>
    </row>
    <row r="4" spans="1:5" ht="12.75">
      <c r="A4" s="66" t="s">
        <v>71</v>
      </c>
      <c r="B4" s="66" t="s">
        <v>70</v>
      </c>
      <c r="C4" s="66" t="s">
        <v>69</v>
      </c>
      <c r="D4" s="66" t="s">
        <v>68</v>
      </c>
      <c r="E4" s="66" t="s">
        <v>84</v>
      </c>
    </row>
    <row r="5" spans="1:5" ht="12.75">
      <c r="A5" s="14" t="s">
        <v>67</v>
      </c>
      <c r="B5" s="67">
        <v>0</v>
      </c>
      <c r="C5" s="67">
        <v>0</v>
      </c>
      <c r="D5" s="67">
        <v>0</v>
      </c>
      <c r="E5" s="67">
        <v>0</v>
      </c>
    </row>
    <row r="6" spans="1:5" ht="12.75">
      <c r="A6" s="14" t="s">
        <v>3</v>
      </c>
      <c r="B6" s="67">
        <v>0</v>
      </c>
      <c r="C6" s="67">
        <v>0</v>
      </c>
      <c r="D6" s="67">
        <v>0</v>
      </c>
      <c r="E6" s="67">
        <v>0</v>
      </c>
    </row>
    <row r="7" spans="1:5" ht="12.75">
      <c r="A7" s="14" t="s">
        <v>66</v>
      </c>
      <c r="B7" s="67">
        <v>0</v>
      </c>
      <c r="C7" s="67">
        <v>0</v>
      </c>
      <c r="D7" s="67">
        <v>0</v>
      </c>
      <c r="E7" s="67">
        <v>0</v>
      </c>
    </row>
    <row r="8" spans="1:5" ht="12.75">
      <c r="A8" s="14" t="s">
        <v>65</v>
      </c>
      <c r="B8" s="67">
        <v>0</v>
      </c>
      <c r="C8" s="67">
        <v>0</v>
      </c>
      <c r="D8" s="67">
        <v>0</v>
      </c>
      <c r="E8" s="67">
        <v>0</v>
      </c>
    </row>
    <row r="9" spans="1:5" ht="12.75">
      <c r="A9" s="14" t="s">
        <v>64</v>
      </c>
      <c r="B9" s="67">
        <v>183361.63</v>
      </c>
      <c r="C9" s="67">
        <v>6018503.72</v>
      </c>
      <c r="D9" s="67">
        <v>-5835142.09</v>
      </c>
      <c r="E9" s="67">
        <v>-5835142.09</v>
      </c>
    </row>
    <row r="10" spans="1:5" ht="12.75">
      <c r="A10" s="14" t="s">
        <v>63</v>
      </c>
      <c r="B10" s="67">
        <v>167180.66</v>
      </c>
      <c r="C10" s="67">
        <v>0</v>
      </c>
      <c r="D10" s="67">
        <v>167180.66</v>
      </c>
      <c r="E10" s="67">
        <v>-5667961.43</v>
      </c>
    </row>
    <row r="11" spans="1:5" ht="12.75">
      <c r="A11" s="14" t="s">
        <v>62</v>
      </c>
      <c r="B11" s="67">
        <v>167180.66</v>
      </c>
      <c r="C11" s="67">
        <v>0</v>
      </c>
      <c r="D11" s="67">
        <v>167180.66</v>
      </c>
      <c r="E11" s="67">
        <v>-5500780.77</v>
      </c>
    </row>
    <row r="12" spans="1:5" ht="12.75">
      <c r="A12" s="14" t="s">
        <v>61</v>
      </c>
      <c r="B12" s="67">
        <v>167180.66</v>
      </c>
      <c r="C12" s="67">
        <v>0</v>
      </c>
      <c r="D12" s="67">
        <v>167180.66</v>
      </c>
      <c r="E12" s="67">
        <v>-5333600.11</v>
      </c>
    </row>
    <row r="13" spans="1:5" ht="12.75">
      <c r="A13" s="14" t="s">
        <v>60</v>
      </c>
      <c r="B13" s="67">
        <v>167180.66</v>
      </c>
      <c r="C13" s="67">
        <v>0</v>
      </c>
      <c r="D13" s="67">
        <v>167180.66</v>
      </c>
      <c r="E13" s="67">
        <v>-5166419.45</v>
      </c>
    </row>
    <row r="14" spans="1:5" ht="12.75">
      <c r="A14" s="14" t="s">
        <v>59</v>
      </c>
      <c r="B14" s="67">
        <v>167180.66</v>
      </c>
      <c r="C14" s="67">
        <v>0</v>
      </c>
      <c r="D14" s="67">
        <v>167180.66</v>
      </c>
      <c r="E14" s="67">
        <v>-4999238.79</v>
      </c>
    </row>
    <row r="15" spans="1:5" ht="12.75">
      <c r="A15" s="14" t="s">
        <v>58</v>
      </c>
      <c r="B15" s="67">
        <v>167180.66</v>
      </c>
      <c r="C15" s="67">
        <v>0</v>
      </c>
      <c r="D15" s="67">
        <v>167180.66</v>
      </c>
      <c r="E15" s="67">
        <v>-4832058.13</v>
      </c>
    </row>
    <row r="16" spans="1:5" ht="12.75">
      <c r="A16" s="14" t="s">
        <v>57</v>
      </c>
      <c r="B16" s="67">
        <v>167180.66</v>
      </c>
      <c r="C16" s="67">
        <v>0</v>
      </c>
      <c r="D16" s="67">
        <v>167180.66</v>
      </c>
      <c r="E16" s="67">
        <v>-4664877.47</v>
      </c>
    </row>
    <row r="17" spans="1:5" ht="12.75">
      <c r="A17" s="14" t="s">
        <v>56</v>
      </c>
      <c r="B17" s="67">
        <v>167180.66</v>
      </c>
      <c r="C17" s="67">
        <v>0</v>
      </c>
      <c r="D17" s="67">
        <v>167180.66</v>
      </c>
      <c r="E17" s="67">
        <v>-4497696.81</v>
      </c>
    </row>
    <row r="18" spans="1:5" ht="12.75">
      <c r="A18" s="14" t="s">
        <v>55</v>
      </c>
      <c r="B18" s="67">
        <v>0</v>
      </c>
      <c r="C18" s="67">
        <v>0</v>
      </c>
      <c r="D18" s="67">
        <v>0</v>
      </c>
      <c r="E18" s="67">
        <v>-4497696.81</v>
      </c>
    </row>
    <row r="19" spans="1:5" ht="12.75">
      <c r="A19" s="14" t="s">
        <v>54</v>
      </c>
      <c r="B19" s="67">
        <v>0</v>
      </c>
      <c r="C19" s="67">
        <v>0</v>
      </c>
      <c r="D19" s="67">
        <v>0</v>
      </c>
      <c r="E19" s="67">
        <v>-4497696.81</v>
      </c>
    </row>
    <row r="20" spans="1:5" ht="12.75">
      <c r="A20" s="14" t="s">
        <v>53</v>
      </c>
      <c r="B20" s="67">
        <v>0</v>
      </c>
      <c r="C20" s="67">
        <v>0</v>
      </c>
      <c r="D20" s="67">
        <v>0</v>
      </c>
      <c r="E20" s="67">
        <v>-4497696.81</v>
      </c>
    </row>
    <row r="21" spans="1:5" ht="12.75">
      <c r="A21" s="14" t="s">
        <v>52</v>
      </c>
      <c r="B21" s="67">
        <v>0</v>
      </c>
      <c r="C21" s="67">
        <v>0</v>
      </c>
      <c r="D21" s="67">
        <v>0</v>
      </c>
      <c r="E21" s="67">
        <v>-4497696.81</v>
      </c>
    </row>
    <row r="22" spans="1:5" ht="12.75">
      <c r="A22" s="14" t="s">
        <v>51</v>
      </c>
      <c r="B22" s="67">
        <v>1520806.91</v>
      </c>
      <c r="C22" s="67">
        <v>6018503.72</v>
      </c>
      <c r="D22" s="67">
        <v>-4497696.81</v>
      </c>
      <c r="E22" s="67">
        <v>-4497696.81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Edward Pedersen</dc:creator>
  <cp:keywords/>
  <dc:description/>
  <cp:lastModifiedBy>Neal Edward Pedersen</cp:lastModifiedBy>
  <cp:lastPrinted>2011-05-13T16:18:44Z</cp:lastPrinted>
  <dcterms:created xsi:type="dcterms:W3CDTF">2010-08-24T21:06:57Z</dcterms:created>
  <dcterms:modified xsi:type="dcterms:W3CDTF">2012-01-12T19:31:02Z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