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2021 IRP\Public Files for the website\"/>
    </mc:Choice>
  </mc:AlternateContent>
  <xr:revisionPtr revIDLastSave="0" documentId="13_ncr:1_{790037B1-4AF6-4C2C-A902-F5CF304CFFD4}" xr6:coauthVersionLast="44" xr6:coauthVersionMax="44" xr10:uidLastSave="{00000000-0000-0000-0000-000000000000}"/>
  <bookViews>
    <workbookView xWindow="28545" yWindow="645" windowWidth="28770" windowHeight="1572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1" i="1"/>
  <c r="T23" i="1"/>
  <c r="E8" i="1"/>
  <c r="T21" i="1"/>
  <c r="U21" i="1"/>
  <c r="T25" i="1"/>
  <c r="E11" i="1" l="1"/>
  <c r="E10" i="1"/>
  <c r="E13" i="1"/>
  <c r="E15" i="1"/>
  <c r="E18" i="1"/>
  <c r="E21" i="1"/>
  <c r="E23" i="1"/>
  <c r="E26" i="1"/>
  <c r="E29" i="1"/>
  <c r="E30" i="1"/>
  <c r="E31" i="1"/>
  <c r="E25" i="1" l="1"/>
  <c r="E19" i="1"/>
  <c r="E14" i="1"/>
  <c r="E9" i="1"/>
  <c r="E27" i="1"/>
  <c r="E22" i="1"/>
  <c r="E17" i="1"/>
  <c r="E12" i="1"/>
  <c r="E16" i="1"/>
  <c r="E20" i="1"/>
  <c r="E24" i="1"/>
  <c r="E28" i="1"/>
  <c r="E3" i="1" l="1"/>
</calcChain>
</file>

<file path=xl/sharedStrings.xml><?xml version="1.0" encoding="utf-8"?>
<sst xmlns="http://schemas.openxmlformats.org/spreadsheetml/2006/main" count="16" uniqueCount="15">
  <si>
    <t>Year</t>
  </si>
  <si>
    <t>SCC (2007$)</t>
  </si>
  <si>
    <t>SCC (2019$)</t>
  </si>
  <si>
    <t>Bureau of Economic Analysis</t>
  </si>
  <si>
    <t>GDP</t>
  </si>
  <si>
    <t>https://apps.bea.gov/iTable/iTable.cfm?reqid=19&amp;step=2</t>
  </si>
  <si>
    <t>Avista Inflation</t>
  </si>
  <si>
    <t>Personal Consumption Expenditures: Chain-type Price Index, Index 2012=100, Annual, Seasonally Adjusted</t>
  </si>
  <si>
    <t>PCEPI</t>
  </si>
  <si>
    <t>Federal Reserve Economic Data</t>
  </si>
  <si>
    <t>Nominal $</t>
  </si>
  <si>
    <t>Difference</t>
  </si>
  <si>
    <t>Avg Growth</t>
  </si>
  <si>
    <t>Target</t>
  </si>
  <si>
    <t>Levelized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</si>
</sst>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43" fontId="0" fillId="0" borderId="1" xfId="1" applyNumberFormat="1" applyFont="1" applyBorder="1" applyAlignment="1">
      <alignment horizontal="right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 indent="2"/>
    </xf>
    <xf numFmtId="165" fontId="4" fillId="0" borderId="0" xfId="3" applyNumberFormat="1"/>
    <xf numFmtId="10" fontId="0" fillId="0" borderId="0" xfId="2" applyNumberFormat="1" applyFont="1"/>
    <xf numFmtId="10" fontId="0" fillId="0" borderId="0" xfId="0" applyNumberFormat="1"/>
    <xf numFmtId="8" fontId="0" fillId="0" borderId="0" xfId="0" applyNumberFormat="1"/>
    <xf numFmtId="0" fontId="4" fillId="0" borderId="0" xfId="3"/>
    <xf numFmtId="0" fontId="4" fillId="0" borderId="0" xfId="3"/>
    <xf numFmtId="43" fontId="0" fillId="0" borderId="0" xfId="0" applyNumberFormat="1"/>
  </cellXfs>
  <cellStyles count="4">
    <cellStyle name="Comma" xfId="1" builtinId="3"/>
    <cellStyle name="Normal" xfId="0" builtinId="0"/>
    <cellStyle name="Normal 2" xfId="3" xr:uid="{3D5E1EA8-FF47-4393-A4AF-B48776543E6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3254502199355"/>
          <c:y val="5.8776255707762563E-2"/>
          <c:w val="0.8426594249375674"/>
          <c:h val="0.82678229604861031"/>
        </c:manualLayout>
      </c:layout>
      <c:lineChart>
        <c:grouping val="standard"/>
        <c:varyColors val="0"/>
        <c:ser>
          <c:idx val="0"/>
          <c:order val="0"/>
          <c:tx>
            <c:strRef>
              <c:f>Sheet1!$C$6</c:f>
              <c:strCache>
                <c:ptCount val="1"/>
                <c:pt idx="0">
                  <c:v>SCC (2007$)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Sheet1!$B$7:$B$31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Sheet1!$C$7:$C$31</c:f>
              <c:numCache>
                <c:formatCode>_(* #,##0.00_);_(* \(#,##0.00\);_(* "-"??_);_(@_)</c:formatCode>
                <c:ptCount val="25"/>
                <c:pt idx="0">
                  <c:v>63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1-4C16-B548-C53199F019C8}"/>
            </c:ext>
          </c:extLst>
        </c:ser>
        <c:ser>
          <c:idx val="1"/>
          <c:order val="1"/>
          <c:tx>
            <c:strRef>
              <c:f>Sheet1!$D$6</c:f>
              <c:strCache>
                <c:ptCount val="1"/>
                <c:pt idx="0">
                  <c:v>SCC (2019$)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Sheet1!$B$7:$B$31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Sheet1!$D$7:$D$31</c:f>
              <c:numCache>
                <c:formatCode>_(* #,##0.00_);_(* \(#,##0.00\);_(* "-"??_);_(@_)</c:formatCode>
                <c:ptCount val="25"/>
                <c:pt idx="0">
                  <c:v>76.519751778416818</c:v>
                </c:pt>
                <c:pt idx="1">
                  <c:v>77.734351012994878</c:v>
                </c:pt>
                <c:pt idx="2">
                  <c:v>78.94895024757291</c:v>
                </c:pt>
                <c:pt idx="3">
                  <c:v>80.16354948215097</c:v>
                </c:pt>
                <c:pt idx="4">
                  <c:v>82.592747951307047</c:v>
                </c:pt>
                <c:pt idx="5">
                  <c:v>83.807347185885106</c:v>
                </c:pt>
                <c:pt idx="6">
                  <c:v>85.021946420463138</c:v>
                </c:pt>
                <c:pt idx="7">
                  <c:v>86.236545655041184</c:v>
                </c:pt>
                <c:pt idx="8">
                  <c:v>87.451144889619229</c:v>
                </c:pt>
                <c:pt idx="9">
                  <c:v>88.665744124197275</c:v>
                </c:pt>
                <c:pt idx="10">
                  <c:v>89.88034335877532</c:v>
                </c:pt>
                <c:pt idx="11">
                  <c:v>91.094942593353366</c:v>
                </c:pt>
                <c:pt idx="12">
                  <c:v>92.309541827931412</c:v>
                </c:pt>
                <c:pt idx="13">
                  <c:v>93.524141062509443</c:v>
                </c:pt>
                <c:pt idx="14">
                  <c:v>94.738740297087503</c:v>
                </c:pt>
                <c:pt idx="15">
                  <c:v>95.953339531665549</c:v>
                </c:pt>
                <c:pt idx="16">
                  <c:v>98.38253800082164</c:v>
                </c:pt>
                <c:pt idx="17">
                  <c:v>99.597137235399671</c:v>
                </c:pt>
                <c:pt idx="18">
                  <c:v>100.81173646997773</c:v>
                </c:pt>
                <c:pt idx="19">
                  <c:v>102.02633570455576</c:v>
                </c:pt>
                <c:pt idx="20">
                  <c:v>103.24093493913381</c:v>
                </c:pt>
                <c:pt idx="21">
                  <c:v>104.45553417371187</c:v>
                </c:pt>
                <c:pt idx="22">
                  <c:v>105.6701334082899</c:v>
                </c:pt>
                <c:pt idx="23">
                  <c:v>106.88473264286795</c:v>
                </c:pt>
                <c:pt idx="24">
                  <c:v>108.09933187744599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1-4C16-B548-C53199F019C8}"/>
            </c:ext>
          </c:extLst>
        </c:ser>
        <c:ser>
          <c:idx val="2"/>
          <c:order val="2"/>
          <c:tx>
            <c:strRef>
              <c:f>Sheet1!$E$6</c:f>
              <c:strCache>
                <c:ptCount val="1"/>
                <c:pt idx="0">
                  <c:v>Nominal $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Sheet1!$E$7:$E$31</c:f>
              <c:numCache>
                <c:formatCode>_(* #,##0.00_);_(* \(#,##0.00\);_(* "-"??_);_(@_)</c:formatCode>
                <c:ptCount val="25"/>
                <c:pt idx="0">
                  <c:v>79.779195509530666</c:v>
                </c:pt>
                <c:pt idx="1">
                  <c:v>82.753644076962019</c:v>
                </c:pt>
                <c:pt idx="2">
                  <c:v>85.818033747494482</c:v>
                </c:pt>
                <c:pt idx="3">
                  <c:v>88.974834472713454</c:v>
                </c:pt>
                <c:pt idx="4">
                  <c:v>93.60309649078026</c:v>
                </c:pt>
                <c:pt idx="5">
                  <c:v>96.981398828764185</c:v>
                </c:pt>
                <c:pt idx="6">
                  <c:v>100.46052495819571</c:v>
                </c:pt>
                <c:pt idx="7">
                  <c:v>104.04322416658783</c:v>
                </c:pt>
                <c:pt idx="8">
                  <c:v>107.73231684366289</c:v>
                </c:pt>
                <c:pt idx="9">
                  <c:v>111.53069625722445</c:v>
                </c:pt>
                <c:pt idx="10">
                  <c:v>115.44133037230209</c:v>
                </c:pt>
                <c:pt idx="11">
                  <c:v>119.46726371460464</c:v>
                </c:pt>
                <c:pt idx="12">
                  <c:v>123.6116192793412</c:v>
                </c:pt>
                <c:pt idx="13">
                  <c:v>127.87760048649473</c:v>
                </c:pt>
                <c:pt idx="14">
                  <c:v>132.26849318365851</c:v>
                </c:pt>
                <c:pt idx="15">
                  <c:v>136.78766769757104</c:v>
                </c:pt>
                <c:pt idx="16">
                  <c:v>143.20656319720786</c:v>
                </c:pt>
                <c:pt idx="17">
                  <c:v>148.03002271724017</c:v>
                </c:pt>
                <c:pt idx="18">
                  <c:v>152.99318851013587</c:v>
                </c:pt>
                <c:pt idx="19">
                  <c:v>158.0998069014305</c:v>
                </c:pt>
                <c:pt idx="20">
                  <c:v>163.35372007448876</c:v>
                </c:pt>
                <c:pt idx="21">
                  <c:v>168.75886844699264</c:v>
                </c:pt>
                <c:pt idx="22">
                  <c:v>174.31929310502338</c:v>
                </c:pt>
                <c:pt idx="23">
                  <c:v>180.03913829610997</c:v>
                </c:pt>
                <c:pt idx="24">
                  <c:v>185.92265398264706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1-4C16-B548-C53199F0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7755024"/>
        <c:axId val="1749951968"/>
      </c:lineChart>
      <c:catAx>
        <c:axId val="17477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9951968"/>
        <c:crosses val="autoZero"/>
        <c:auto val="1"/>
        <c:lblAlgn val="ctr"/>
        <c:lblOffset val="100"/>
        <c:noMultiLvlLbl val="0"/>
      </c:catAx>
      <c:valAx>
        <c:axId val="17499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$ per Metric Ton</a:t>
                </a:r>
              </a:p>
            </c:rich>
          </c:tx>
          <c:layout>
            <c:manualLayout>
              <c:xMode val="edge"/>
              <c:yMode val="edge"/>
              <c:x val="1.4625017626696143E-2"/>
              <c:y val="0.2953637507640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77550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417964218944036"/>
          <c:y val="7.2602308273109692E-2"/>
          <c:w val="0.55873062630138204"/>
          <c:h val="5.5816354029979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7</xdr:row>
      <xdr:rowOff>9524</xdr:rowOff>
    </xdr:from>
    <xdr:to>
      <xdr:col>16</xdr:col>
      <xdr:colOff>104775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D4EDCA-0277-4B3B-8941-AB482D9C7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31"/>
  <sheetViews>
    <sheetView tabSelected="1" workbookViewId="0">
      <selection activeCell="K5" sqref="K5"/>
    </sheetView>
  </sheetViews>
  <sheetFormatPr defaultRowHeight="12.75" x14ac:dyDescent="0.2"/>
  <cols>
    <col min="3" max="3" width="11.5703125" bestFit="1" customWidth="1"/>
    <col min="4" max="4" width="11.5703125" customWidth="1"/>
    <col min="5" max="5" width="14.42578125" bestFit="1" customWidth="1"/>
    <col min="6" max="6" width="14.5703125" bestFit="1" customWidth="1"/>
    <col min="19" max="19" width="13" customWidth="1"/>
    <col min="20" max="20" width="9.140625" style="4"/>
  </cols>
  <sheetData>
    <row r="3" spans="1:21" x14ac:dyDescent="0.2">
      <c r="D3" t="s">
        <v>14</v>
      </c>
      <c r="E3" s="9">
        <f>-PMT(0.0668,COUNT(E8:E31),NPV(0.0668,E8:E31))</f>
        <v>116.17303516524856</v>
      </c>
    </row>
    <row r="4" spans="1:21" x14ac:dyDescent="0.2">
      <c r="S4" t="s">
        <v>5</v>
      </c>
      <c r="U4" s="10" t="s">
        <v>7</v>
      </c>
    </row>
    <row r="5" spans="1:21" x14ac:dyDescent="0.2">
      <c r="S5" t="s">
        <v>3</v>
      </c>
      <c r="U5" t="s">
        <v>9</v>
      </c>
    </row>
    <row r="6" spans="1:21" x14ac:dyDescent="0.2">
      <c r="B6" s="2" t="s">
        <v>0</v>
      </c>
      <c r="C6" s="2" t="s">
        <v>1</v>
      </c>
      <c r="D6" s="2" t="s">
        <v>2</v>
      </c>
      <c r="E6" s="2" t="s">
        <v>10</v>
      </c>
    </row>
    <row r="7" spans="1:21" x14ac:dyDescent="0.2">
      <c r="B7" s="1">
        <v>2021</v>
      </c>
      <c r="C7" s="3">
        <v>63</v>
      </c>
      <c r="D7" s="3">
        <f t="shared" ref="D7:D30" si="0">C7/92.498*112.348</f>
        <v>76.519751778416818</v>
      </c>
      <c r="E7" s="3">
        <f>D7*(1+$T$25)^(B7-2019)</f>
        <v>79.779195509530666</v>
      </c>
      <c r="F7" s="8"/>
      <c r="S7" t="s">
        <v>0</v>
      </c>
      <c r="T7" s="4" t="s">
        <v>4</v>
      </c>
      <c r="U7" s="11" t="s">
        <v>8</v>
      </c>
    </row>
    <row r="8" spans="1:21" x14ac:dyDescent="0.2">
      <c r="A8" s="12"/>
      <c r="B8" s="1">
        <v>2022</v>
      </c>
      <c r="C8" s="3">
        <v>64</v>
      </c>
      <c r="D8" s="3">
        <f t="shared" si="0"/>
        <v>77.734351012994878</v>
      </c>
      <c r="E8" s="3">
        <f>D8*(1+$T$25)^(B8-2019)</f>
        <v>82.753644076962019</v>
      </c>
      <c r="F8" s="8"/>
      <c r="S8">
        <v>2007</v>
      </c>
      <c r="T8" s="4">
        <v>92.498000000000005</v>
      </c>
      <c r="U8" s="6">
        <v>91.437749999999994</v>
      </c>
    </row>
    <row r="9" spans="1:21" x14ac:dyDescent="0.2">
      <c r="A9" s="12"/>
      <c r="B9" s="1">
        <v>2023</v>
      </c>
      <c r="C9" s="3">
        <v>65</v>
      </c>
      <c r="D9" s="3">
        <f t="shared" si="0"/>
        <v>78.94895024757291</v>
      </c>
      <c r="E9" s="3">
        <f>D9*(1+$T$25)^(B9-2019)</f>
        <v>85.818033747494482</v>
      </c>
      <c r="F9" s="8"/>
      <c r="S9">
        <v>2008</v>
      </c>
      <c r="T9" s="4">
        <v>94.263999999999996</v>
      </c>
      <c r="U9" s="6">
        <v>94.179916666666671</v>
      </c>
    </row>
    <row r="10" spans="1:21" x14ac:dyDescent="0.2">
      <c r="A10" s="12"/>
      <c r="B10" s="1">
        <v>2024</v>
      </c>
      <c r="C10" s="3">
        <v>66</v>
      </c>
      <c r="D10" s="3">
        <f t="shared" si="0"/>
        <v>80.16354948215097</v>
      </c>
      <c r="E10" s="3">
        <f>D10*(1+$T$25)^(B10-2019)</f>
        <v>88.974834472713454</v>
      </c>
      <c r="F10" s="8"/>
      <c r="S10">
        <v>2009</v>
      </c>
      <c r="T10" s="4">
        <v>94.99</v>
      </c>
      <c r="U10" s="6">
        <v>94.093916666666672</v>
      </c>
    </row>
    <row r="11" spans="1:21" x14ac:dyDescent="0.2">
      <c r="A11" s="12"/>
      <c r="B11" s="1">
        <v>2025</v>
      </c>
      <c r="C11" s="3">
        <v>68</v>
      </c>
      <c r="D11" s="3">
        <f t="shared" si="0"/>
        <v>82.592747951307047</v>
      </c>
      <c r="E11" s="3">
        <f>D11*(1+$T$25)^(B11-2019)</f>
        <v>93.60309649078026</v>
      </c>
      <c r="F11" s="8"/>
      <c r="S11">
        <v>2010</v>
      </c>
      <c r="T11" s="4">
        <v>96.108999999999995</v>
      </c>
      <c r="U11" s="6">
        <v>95.704750000000004</v>
      </c>
    </row>
    <row r="12" spans="1:21" x14ac:dyDescent="0.2">
      <c r="A12" s="12"/>
      <c r="B12" s="1">
        <v>2026</v>
      </c>
      <c r="C12" s="3">
        <v>69</v>
      </c>
      <c r="D12" s="3">
        <f t="shared" si="0"/>
        <v>83.807347185885106</v>
      </c>
      <c r="E12" s="3">
        <f>D12*(1+$T$25)^(B12-2019)</f>
        <v>96.981398828764185</v>
      </c>
      <c r="F12" s="8"/>
      <c r="S12">
        <v>2011</v>
      </c>
      <c r="T12" s="4">
        <v>98.111999999999995</v>
      </c>
      <c r="U12" s="6">
        <v>98.130416666666662</v>
      </c>
    </row>
    <row r="13" spans="1:21" x14ac:dyDescent="0.2">
      <c r="A13" s="12"/>
      <c r="B13" s="1">
        <v>2027</v>
      </c>
      <c r="C13" s="3">
        <v>70</v>
      </c>
      <c r="D13" s="3">
        <f t="shared" si="0"/>
        <v>85.021946420463138</v>
      </c>
      <c r="E13" s="3">
        <f>D13*(1+$T$25)^(B13-2019)</f>
        <v>100.46052495819571</v>
      </c>
      <c r="F13" s="8"/>
      <c r="S13">
        <v>2012</v>
      </c>
      <c r="T13" s="4">
        <v>100</v>
      </c>
      <c r="U13" s="6">
        <v>100</v>
      </c>
    </row>
    <row r="14" spans="1:21" x14ac:dyDescent="0.2">
      <c r="A14" s="12"/>
      <c r="B14" s="1">
        <v>2028</v>
      </c>
      <c r="C14" s="3">
        <v>71</v>
      </c>
      <c r="D14" s="3">
        <f t="shared" si="0"/>
        <v>86.236545655041184</v>
      </c>
      <c r="E14" s="3">
        <f>D14*(1+$T$25)^(B14-2019)</f>
        <v>104.04322416658783</v>
      </c>
      <c r="F14" s="8"/>
      <c r="S14">
        <v>2013</v>
      </c>
      <c r="T14" s="4">
        <v>101.773</v>
      </c>
      <c r="U14" s="6">
        <v>101.34650000000001</v>
      </c>
    </row>
    <row r="15" spans="1:21" x14ac:dyDescent="0.2">
      <c r="A15" s="12"/>
      <c r="B15" s="1">
        <v>2029</v>
      </c>
      <c r="C15" s="3">
        <v>72</v>
      </c>
      <c r="D15" s="3">
        <f t="shared" si="0"/>
        <v>87.451144889619229</v>
      </c>
      <c r="E15" s="3">
        <f>D15*(1+$T$25)^(B15-2019)</f>
        <v>107.73231684366289</v>
      </c>
      <c r="F15" s="8"/>
      <c r="S15">
        <v>2014</v>
      </c>
      <c r="T15" s="4">
        <v>103.64700000000001</v>
      </c>
      <c r="U15" s="6">
        <v>102.82975</v>
      </c>
    </row>
    <row r="16" spans="1:21" x14ac:dyDescent="0.2">
      <c r="A16" s="12"/>
      <c r="B16" s="1">
        <v>2030</v>
      </c>
      <c r="C16" s="3">
        <v>73</v>
      </c>
      <c r="D16" s="3">
        <f t="shared" si="0"/>
        <v>88.665744124197275</v>
      </c>
      <c r="E16" s="3">
        <f>D16*(1+$T$25)^(B16-2019)</f>
        <v>111.53069625722445</v>
      </c>
      <c r="F16" s="8"/>
      <c r="S16">
        <v>2015</v>
      </c>
      <c r="T16" s="4">
        <v>104.688</v>
      </c>
      <c r="U16" s="6">
        <v>103.0455</v>
      </c>
    </row>
    <row r="17" spans="1:24" x14ac:dyDescent="0.2">
      <c r="A17" s="12"/>
      <c r="B17" s="1">
        <v>2031</v>
      </c>
      <c r="C17" s="3">
        <v>74</v>
      </c>
      <c r="D17" s="3">
        <f t="shared" si="0"/>
        <v>89.88034335877532</v>
      </c>
      <c r="E17" s="3">
        <f>D17*(1+$T$25)^(B17-2019)</f>
        <v>115.44133037230209</v>
      </c>
      <c r="F17" s="8"/>
      <c r="S17">
        <v>2016</v>
      </c>
      <c r="T17" s="4">
        <v>105.77</v>
      </c>
      <c r="U17" s="6">
        <v>104.09066666666666</v>
      </c>
    </row>
    <row r="18" spans="1:24" x14ac:dyDescent="0.2">
      <c r="A18" s="12"/>
      <c r="B18" s="1">
        <v>2032</v>
      </c>
      <c r="C18" s="3">
        <v>75</v>
      </c>
      <c r="D18" s="3">
        <f t="shared" si="0"/>
        <v>91.094942593353366</v>
      </c>
      <c r="E18" s="3">
        <f>D18*(1+$T$25)^(B18-2019)</f>
        <v>119.46726371460464</v>
      </c>
      <c r="F18" s="8"/>
      <c r="S18">
        <v>2017</v>
      </c>
      <c r="T18" s="4">
        <v>107.795</v>
      </c>
      <c r="U18" s="6">
        <v>105.929</v>
      </c>
    </row>
    <row r="19" spans="1:24" x14ac:dyDescent="0.2">
      <c r="A19" s="12"/>
      <c r="B19" s="1">
        <v>2033</v>
      </c>
      <c r="C19" s="3">
        <v>76</v>
      </c>
      <c r="D19" s="3">
        <f t="shared" si="0"/>
        <v>92.309541827931412</v>
      </c>
      <c r="E19" s="3">
        <f>D19*(1+$T$25)^(B19-2019)</f>
        <v>123.6116192793412</v>
      </c>
      <c r="F19" s="8"/>
      <c r="S19">
        <v>2018</v>
      </c>
      <c r="T19" s="4">
        <v>110.38200000000001</v>
      </c>
      <c r="U19" s="6">
        <v>108.14333333333333</v>
      </c>
    </row>
    <row r="20" spans="1:24" x14ac:dyDescent="0.2">
      <c r="A20" s="12"/>
      <c r="B20" s="1">
        <v>2034</v>
      </c>
      <c r="C20" s="3">
        <v>77</v>
      </c>
      <c r="D20" s="3">
        <f t="shared" si="0"/>
        <v>93.524141062509443</v>
      </c>
      <c r="E20" s="3">
        <f>D20*(1+$T$25)^(B20-2019)</f>
        <v>127.87760048649473</v>
      </c>
      <c r="F20" s="8"/>
      <c r="S20">
        <v>2019</v>
      </c>
      <c r="T20" s="4">
        <v>112.348</v>
      </c>
      <c r="U20" s="6">
        <v>109.6575</v>
      </c>
    </row>
    <row r="21" spans="1:24" x14ac:dyDescent="0.2">
      <c r="A21" s="12"/>
      <c r="B21" s="1">
        <v>2035</v>
      </c>
      <c r="C21" s="3">
        <v>78</v>
      </c>
      <c r="D21" s="3">
        <f t="shared" si="0"/>
        <v>94.738740297087503</v>
      </c>
      <c r="E21" s="3">
        <f>D21*(1+$T$25)^(B21-2019)</f>
        <v>132.26849318365851</v>
      </c>
      <c r="F21" s="8"/>
      <c r="S21" t="s">
        <v>12</v>
      </c>
      <c r="T21" s="7">
        <f>(T20/T8)^(1/12)</f>
        <v>1.0163331319503468</v>
      </c>
      <c r="U21" s="7">
        <f>(U20/U8)^(1/12)</f>
        <v>1.0152571751424353</v>
      </c>
      <c r="V21" s="5"/>
      <c r="W21" s="5"/>
      <c r="X21" s="5"/>
    </row>
    <row r="22" spans="1:24" x14ac:dyDescent="0.2">
      <c r="A22" s="12"/>
      <c r="B22" s="1">
        <v>2036</v>
      </c>
      <c r="C22" s="3">
        <v>79</v>
      </c>
      <c r="D22" s="3">
        <f t="shared" si="0"/>
        <v>95.953339531665549</v>
      </c>
      <c r="E22" s="3">
        <f>D22*(1+$T$25)^(B22-2019)</f>
        <v>136.78766769757104</v>
      </c>
      <c r="F22" s="8"/>
    </row>
    <row r="23" spans="1:24" x14ac:dyDescent="0.2">
      <c r="A23" s="12"/>
      <c r="B23" s="1">
        <v>2037</v>
      </c>
      <c r="C23" s="3">
        <v>81</v>
      </c>
      <c r="D23" s="3">
        <f t="shared" si="0"/>
        <v>98.38253800082164</v>
      </c>
      <c r="E23" s="3">
        <f>D23*(1+$T$25)^(B23-2019)</f>
        <v>143.20656319720786</v>
      </c>
      <c r="F23" s="8"/>
      <c r="S23" t="s">
        <v>11</v>
      </c>
      <c r="T23" s="7">
        <f>T21-U21</f>
        <v>1.0759568079115045E-3</v>
      </c>
    </row>
    <row r="24" spans="1:24" x14ac:dyDescent="0.2">
      <c r="A24" s="12"/>
      <c r="B24" s="1">
        <v>2038</v>
      </c>
      <c r="C24" s="3">
        <v>82</v>
      </c>
      <c r="D24" s="3">
        <f t="shared" si="0"/>
        <v>99.597137235399671</v>
      </c>
      <c r="E24" s="3">
        <f>D24*(1+$T$25)^(B24-2019)</f>
        <v>148.03002271724017</v>
      </c>
      <c r="F24" s="8"/>
      <c r="S24" t="s">
        <v>13</v>
      </c>
      <c r="T24" s="7">
        <v>0.02</v>
      </c>
    </row>
    <row r="25" spans="1:24" x14ac:dyDescent="0.2">
      <c r="A25" s="12"/>
      <c r="B25" s="1">
        <v>2039</v>
      </c>
      <c r="C25" s="3">
        <v>83</v>
      </c>
      <c r="D25" s="3">
        <f t="shared" si="0"/>
        <v>100.81173646997773</v>
      </c>
      <c r="E25" s="3">
        <f>D25*(1+$T$25)^(B25-2019)</f>
        <v>152.99318851013587</v>
      </c>
      <c r="F25" s="8"/>
      <c r="S25" t="s">
        <v>6</v>
      </c>
      <c r="T25" s="7">
        <f>T24+T23</f>
        <v>2.1075956807911505E-2</v>
      </c>
    </row>
    <row r="26" spans="1:24" x14ac:dyDescent="0.2">
      <c r="A26" s="12"/>
      <c r="B26" s="1">
        <v>2040</v>
      </c>
      <c r="C26" s="3">
        <v>84</v>
      </c>
      <c r="D26" s="3">
        <f t="shared" si="0"/>
        <v>102.02633570455576</v>
      </c>
      <c r="E26" s="3">
        <f>D26*(1+$T$25)^(B26-2019)</f>
        <v>158.0998069014305</v>
      </c>
      <c r="F26" s="8"/>
    </row>
    <row r="27" spans="1:24" x14ac:dyDescent="0.2">
      <c r="A27" s="12"/>
      <c r="B27" s="1">
        <v>2041</v>
      </c>
      <c r="C27" s="3">
        <v>85</v>
      </c>
      <c r="D27" s="3">
        <f t="shared" si="0"/>
        <v>103.24093493913381</v>
      </c>
      <c r="E27" s="3">
        <f>D27*(1+$T$25)^(B27-2019)</f>
        <v>163.35372007448876</v>
      </c>
      <c r="F27" s="8"/>
    </row>
    <row r="28" spans="1:24" x14ac:dyDescent="0.2">
      <c r="A28" s="12"/>
      <c r="B28" s="1">
        <v>2042</v>
      </c>
      <c r="C28" s="3">
        <v>86</v>
      </c>
      <c r="D28" s="3">
        <f t="shared" si="0"/>
        <v>104.45553417371187</v>
      </c>
      <c r="E28" s="3">
        <f>D28*(1+$T$25)^(B28-2019)</f>
        <v>168.75886844699264</v>
      </c>
      <c r="F28" s="8"/>
    </row>
    <row r="29" spans="1:24" x14ac:dyDescent="0.2">
      <c r="A29" s="12"/>
      <c r="B29" s="1">
        <v>2043</v>
      </c>
      <c r="C29" s="3">
        <v>87</v>
      </c>
      <c r="D29" s="3">
        <f t="shared" si="0"/>
        <v>105.6701334082899</v>
      </c>
      <c r="E29" s="3">
        <f>D29*(1+$T$25)^(B29-2019)</f>
        <v>174.31929310502338</v>
      </c>
      <c r="F29" s="8"/>
    </row>
    <row r="30" spans="1:24" x14ac:dyDescent="0.2">
      <c r="A30" s="12"/>
      <c r="B30" s="1">
        <v>2044</v>
      </c>
      <c r="C30" s="3">
        <v>88</v>
      </c>
      <c r="D30" s="3">
        <f t="shared" si="0"/>
        <v>106.88473264286795</v>
      </c>
      <c r="E30" s="3">
        <f>D30*(1+$T$25)^(B30-2019)</f>
        <v>180.03913829610997</v>
      </c>
      <c r="F30" s="8"/>
    </row>
    <row r="31" spans="1:24" x14ac:dyDescent="0.2">
      <c r="A31" s="12"/>
      <c r="B31" s="1">
        <v>2045</v>
      </c>
      <c r="C31" s="3">
        <v>89</v>
      </c>
      <c r="D31" s="3">
        <f>C31/92.498*112.348</f>
        <v>108.09933187744599</v>
      </c>
      <c r="E31" s="3">
        <f>D31*(1+$T$25)^(B31-2019)</f>
        <v>185.92265398264706</v>
      </c>
      <c r="F31" s="8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63C84D-335F-4EFC-9797-2FD1FC516078}"/>
</file>

<file path=customXml/itemProps2.xml><?xml version="1.0" encoding="utf-8"?>
<ds:datastoreItem xmlns:ds="http://schemas.openxmlformats.org/officeDocument/2006/customXml" ds:itemID="{22405871-3DCE-464D-B68C-BC9BABB7E450}"/>
</file>

<file path=customXml/itemProps3.xml><?xml version="1.0" encoding="utf-8"?>
<ds:datastoreItem xmlns:ds="http://schemas.openxmlformats.org/officeDocument/2006/customXml" ds:itemID="{6CD61D48-775C-4788-ACE2-6FBD4C1A949D}"/>
</file>

<file path=customXml/itemProps4.xml><?xml version="1.0" encoding="utf-8"?>
<ds:datastoreItem xmlns:ds="http://schemas.openxmlformats.org/officeDocument/2006/customXml" ds:itemID="{6540113E-D756-4479-BEDC-74BFA9D638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Gall, James</cp:lastModifiedBy>
  <dcterms:created xsi:type="dcterms:W3CDTF">2019-09-03T20:30:21Z</dcterms:created>
  <dcterms:modified xsi:type="dcterms:W3CDTF">2020-09-03T19:47:50Z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