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22500" windowHeight="13500" activeTab="0"/>
  </bookViews>
  <sheets>
    <sheet name="21.06E" sheetId="1" r:id="rId1"/>
    <sheet name="Laid Off Sum" sheetId="2" r:id="rId2"/>
    <sheet name="CEO" sheetId="3" r:id="rId3"/>
    <sheet name="O&amp;M by FERC" sheetId="4" r:id="rId4"/>
    <sheet name="O&amp;M by EMPLOYEE" sheetId="5" state="hidden" r:id="rId5"/>
    <sheet name="O&amp;M" sheetId="6" r:id="rId6"/>
    <sheet name="Board Rel Expenses" sheetId="7" r:id="rId7"/>
    <sheet name="2010 Director Fees" sheetId="8" r:id="rId8"/>
    <sheet name="FERC LAND" sheetId="9" r:id="rId9"/>
    <sheet name="WLDHRS" sheetId="10" r:id="rId10"/>
    <sheet name="Mint Farm" sheetId="11" r:id="rId11"/>
    <sheet name="NON-BUSINESS" sheetId="12" r:id="rId12"/>
    <sheet name="Airprt Parkg" sheetId="13" r:id="rId13"/>
    <sheet name="3.05" sheetId="14" r:id="rId14"/>
    <sheet name="Common by Account" sheetId="15" r:id="rId15"/>
    <sheet name="557" sheetId="16" r:id="rId16"/>
  </sheets>
  <externalReferences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_123Graph_D" hidden="1">#REF!</definedName>
    <definedName name="__123Graph_ECURRENT" hidden="1">'[1]ConsolidatingPL'!#REF!</definedName>
    <definedName name="__Jun09">" BS!$AI$7:$AI$1643"</definedName>
    <definedName name="_Apr09">'[3]BS'!$U$7:$U$1726</definedName>
    <definedName name="_Aug09">'[3]BS'!$Y$7:$Y$1726</definedName>
    <definedName name="_Dec08">'[3]BS'!$Q$7:$Q$1726</definedName>
    <definedName name="_FEB09">'[3]BS'!$S$7:$S$1726</definedName>
    <definedName name="_Fill" hidden="1">#REF!</definedName>
    <definedName name="_Jul09">'[3]BS'!$X$7:$X$1726</definedName>
    <definedName name="_Jun09">'[3]BS'!$W$7:$W$1726</definedName>
    <definedName name="_Key1" hidden="1">#REF!</definedName>
    <definedName name="_Key2" hidden="1">#REF!</definedName>
    <definedName name="_May09">'[3]BS'!$V$7:$V$1726</definedName>
    <definedName name="_new12">#REF!</definedName>
    <definedName name="_Oct09">'[3]BS'!$AA$7:$AA$1726</definedName>
    <definedName name="_Order1" hidden="1">255</definedName>
    <definedName name="_Order2" hidden="1">255</definedName>
    <definedName name="_Sort" hidden="1">#REF!</definedName>
    <definedName name="AccessDatabase" hidden="1">"I:\COMTREL\FINICLE\TradeSummary.mdb"</definedName>
    <definedName name="APR09AMA">'[3]BS'!$AN$7:$AN$1725</definedName>
    <definedName name="Apr10AMA">'[3]BS'!$AZ$7:$AZ$1726</definedName>
    <definedName name="AS2DocOpenMode" hidden="1">"AS2DocumentEdit"</definedName>
    <definedName name="Aug09">'[3]BS'!$Y$7:$Y$1726</definedName>
    <definedName name="Aug09AMA">'[3]BS'!$AR$7:$AR$1726</definedName>
    <definedName name="Aug10AMA">'[5]BS'!$BJ$7:$BJ$1783</definedName>
    <definedName name="Aurora_Prices">"Monthly Price Summary'!$C$4:$H$63"</definedName>
    <definedName name="b" localSheetId="0" hidden="1">{#N/A,#N/A,FALSE,"Coversheet";#N/A,#N/A,FALSE,"QA"}</definedName>
    <definedName name="b" localSheetId="13" hidden="1">{#N/A,#N/A,FALSE,"Coversheet";#N/A,#N/A,FALSE,"QA"}</definedName>
    <definedName name="b" localSheetId="12" hidden="1">{#N/A,#N/A,FALSE,"Coversheet";#N/A,#N/A,FALSE,"QA"}</definedName>
    <definedName name="b" localSheetId="14" hidden="1">{#N/A,#N/A,FALSE,"Coversheet";#N/A,#N/A,FALSE,"QA"}</definedName>
    <definedName name="b" localSheetId="8" hidden="1">{#N/A,#N/A,FALSE,"Coversheet";#N/A,#N/A,FALSE,"QA"}</definedName>
    <definedName name="b" localSheetId="1" hidden="1">{#N/A,#N/A,FALSE,"Coversheet";#N/A,#N/A,FALSE,"QA"}</definedName>
    <definedName name="b" localSheetId="11" hidden="1">{#N/A,#N/A,FALSE,"Coversheet";#N/A,#N/A,FALSE,"QA"}</definedName>
    <definedName name="b" localSheetId="4" hidden="1">{#N/A,#N/A,FALSE,"Coversheet";#N/A,#N/A,FALSE,"QA"}</definedName>
    <definedName name="b" localSheetId="3" hidden="1">{#N/A,#N/A,FALSE,"Coversheet";#N/A,#N/A,FALSE,"QA"}</definedName>
    <definedName name="b" hidden="1">{#N/A,#N/A,FALSE,"Coversheet";#N/A,#N/A,FALSE,"QA"}</definedName>
    <definedName name="Button_1">"TradeSummary_Ken_Finicle_List"</definedName>
    <definedName name="CBWorkbookPriority" hidden="1">-2060790043</definedName>
    <definedName name="data">#REF!</definedName>
    <definedName name="data12">#REF!</definedName>
    <definedName name="Dec08AMA">'[3]BS'!$AJ$7:$AJ$1726</definedName>
    <definedName name="Dec09AMA">'[3]BS'!$AV$7:$AV$1726</definedName>
    <definedName name="Dec10AMA">'[5]BS'!$BN$7:$BN$1783</definedName>
    <definedName name="DELETE01" localSheetId="0" hidden="1">{#N/A,#N/A,FALSE,"Coversheet";#N/A,#N/A,FALSE,"QA"}</definedName>
    <definedName name="DELETE01" localSheetId="13" hidden="1">{#N/A,#N/A,FALSE,"Coversheet";#N/A,#N/A,FALSE,"QA"}</definedName>
    <definedName name="DELETE01" localSheetId="12" hidden="1">{#N/A,#N/A,FALSE,"Coversheet";#N/A,#N/A,FALSE,"QA"}</definedName>
    <definedName name="DELETE01" localSheetId="14" hidden="1">{#N/A,#N/A,FALSE,"Coversheet";#N/A,#N/A,FALSE,"QA"}</definedName>
    <definedName name="DELETE01" localSheetId="8" hidden="1">{#N/A,#N/A,FALSE,"Coversheet";#N/A,#N/A,FALSE,"QA"}</definedName>
    <definedName name="DELETE01" localSheetId="1" hidden="1">{#N/A,#N/A,FALSE,"Coversheet";#N/A,#N/A,FALSE,"QA"}</definedName>
    <definedName name="DELETE01" localSheetId="11" hidden="1">{#N/A,#N/A,FALSE,"Coversheet";#N/A,#N/A,FALSE,"QA"}</definedName>
    <definedName name="DELETE01" localSheetId="4" hidden="1">{#N/A,#N/A,FALSE,"Coversheet";#N/A,#N/A,FALSE,"QA"}</definedName>
    <definedName name="DELETE01" localSheetId="3" hidden="1">{#N/A,#N/A,FALSE,"Coversheet";#N/A,#N/A,FALSE,"QA"}</definedName>
    <definedName name="DELETE01" hidden="1">{#N/A,#N/A,FALSE,"Coversheet";#N/A,#N/A,FALSE,"QA"}</definedName>
    <definedName name="DELETE02" localSheetId="0" hidden="1">{#N/A,#N/A,FALSE,"Schedule F";#N/A,#N/A,FALSE,"Schedule G"}</definedName>
    <definedName name="DELETE02" localSheetId="13" hidden="1">{#N/A,#N/A,FALSE,"Schedule F";#N/A,#N/A,FALSE,"Schedule G"}</definedName>
    <definedName name="DELETE02" localSheetId="12" hidden="1">{#N/A,#N/A,FALSE,"Schedule F";#N/A,#N/A,FALSE,"Schedule G"}</definedName>
    <definedName name="DELETE02" localSheetId="14" hidden="1">{#N/A,#N/A,FALSE,"Schedule F";#N/A,#N/A,FALSE,"Schedule G"}</definedName>
    <definedName name="DELETE02" localSheetId="8" hidden="1">{#N/A,#N/A,FALSE,"Schedule F";#N/A,#N/A,FALSE,"Schedule G"}</definedName>
    <definedName name="DELETE02" localSheetId="1" hidden="1">{#N/A,#N/A,FALSE,"Schedule F";#N/A,#N/A,FALSE,"Schedule G"}</definedName>
    <definedName name="DELETE02" localSheetId="11" hidden="1">{#N/A,#N/A,FALSE,"Schedule F";#N/A,#N/A,FALSE,"Schedule G"}</definedName>
    <definedName name="DELETE02" localSheetId="4" hidden="1">{#N/A,#N/A,FALSE,"Schedule F";#N/A,#N/A,FALSE,"Schedule G"}</definedName>
    <definedName name="DELETE02" localSheetId="3" hidden="1">{#N/A,#N/A,FALSE,"Schedule F";#N/A,#N/A,FALSE,"Schedule G"}</definedName>
    <definedName name="DELETE02" hidden="1">{#N/A,#N/A,FALSE,"Schedule F";#N/A,#N/A,FALSE,"Schedule G"}</definedName>
    <definedName name="Delete06" localSheetId="0" hidden="1">{#N/A,#N/A,FALSE,"Coversheet";#N/A,#N/A,FALSE,"QA"}</definedName>
    <definedName name="Delete06" localSheetId="13" hidden="1">{#N/A,#N/A,FALSE,"Coversheet";#N/A,#N/A,FALSE,"QA"}</definedName>
    <definedName name="Delete06" localSheetId="12" hidden="1">{#N/A,#N/A,FALSE,"Coversheet";#N/A,#N/A,FALSE,"QA"}</definedName>
    <definedName name="Delete06" localSheetId="14" hidden="1">{#N/A,#N/A,FALSE,"Coversheet";#N/A,#N/A,FALSE,"QA"}</definedName>
    <definedName name="Delete06" localSheetId="8" hidden="1">{#N/A,#N/A,FALSE,"Coversheet";#N/A,#N/A,FALSE,"QA"}</definedName>
    <definedName name="Delete06" localSheetId="1" hidden="1">{#N/A,#N/A,FALSE,"Coversheet";#N/A,#N/A,FALSE,"QA"}</definedName>
    <definedName name="Delete06" localSheetId="11" hidden="1">{#N/A,#N/A,FALSE,"Coversheet";#N/A,#N/A,FALSE,"QA"}</definedName>
    <definedName name="Delete06" localSheetId="4" hidden="1">{#N/A,#N/A,FALSE,"Coversheet";#N/A,#N/A,FALSE,"QA"}</definedName>
    <definedName name="Delete06" localSheetId="3" hidden="1">{#N/A,#N/A,FALSE,"Coversheet";#N/A,#N/A,FALSE,"QA"}</definedName>
    <definedName name="Delete06" hidden="1">{#N/A,#N/A,FALSE,"Coversheet";#N/A,#N/A,FALSE,"QA"}</definedName>
    <definedName name="Delete09" localSheetId="13" hidden="1">{#N/A,#N/A,FALSE,"Coversheet";#N/A,#N/A,FALSE,"QA"}</definedName>
    <definedName name="Delete09" localSheetId="12" hidden="1">{#N/A,#N/A,FALSE,"Coversheet";#N/A,#N/A,FALSE,"QA"}</definedName>
    <definedName name="Delete09" localSheetId="14" hidden="1">{#N/A,#N/A,FALSE,"Coversheet";#N/A,#N/A,FALSE,"QA"}</definedName>
    <definedName name="Delete09" localSheetId="8" hidden="1">{#N/A,#N/A,FALSE,"Coversheet";#N/A,#N/A,FALSE,"QA"}</definedName>
    <definedName name="Delete09" localSheetId="1" hidden="1">{#N/A,#N/A,FALSE,"Coversheet";#N/A,#N/A,FALSE,"QA"}</definedName>
    <definedName name="Delete09" localSheetId="11" hidden="1">{#N/A,#N/A,FALSE,"Coversheet";#N/A,#N/A,FALSE,"QA"}</definedName>
    <definedName name="Delete09" localSheetId="4" hidden="1">{#N/A,#N/A,FALSE,"Coversheet";#N/A,#N/A,FALSE,"QA"}</definedName>
    <definedName name="Delete09" localSheetId="3" hidden="1">{#N/A,#N/A,FALSE,"Coversheet";#N/A,#N/A,FALSE,"QA"}</definedName>
    <definedName name="Delete09" hidden="1">{#N/A,#N/A,FALSE,"Coversheet";#N/A,#N/A,FALSE,"QA"}</definedName>
    <definedName name="Delete1" localSheetId="0" hidden="1">{#N/A,#N/A,FALSE,"Coversheet";#N/A,#N/A,FALSE,"QA"}</definedName>
    <definedName name="Delete1" localSheetId="13" hidden="1">{#N/A,#N/A,FALSE,"Coversheet";#N/A,#N/A,FALSE,"QA"}</definedName>
    <definedName name="Delete1" localSheetId="12" hidden="1">{#N/A,#N/A,FALSE,"Coversheet";#N/A,#N/A,FALSE,"QA"}</definedName>
    <definedName name="Delete1" localSheetId="14" hidden="1">{#N/A,#N/A,FALSE,"Coversheet";#N/A,#N/A,FALSE,"QA"}</definedName>
    <definedName name="Delete1" localSheetId="8" hidden="1">{#N/A,#N/A,FALSE,"Coversheet";#N/A,#N/A,FALSE,"QA"}</definedName>
    <definedName name="Delete1" localSheetId="1" hidden="1">{#N/A,#N/A,FALSE,"Coversheet";#N/A,#N/A,FALSE,"QA"}</definedName>
    <definedName name="Delete1" localSheetId="11" hidden="1">{#N/A,#N/A,FALSE,"Coversheet";#N/A,#N/A,FALSE,"QA"}</definedName>
    <definedName name="Delete1" localSheetId="4" hidden="1">{#N/A,#N/A,FALSE,"Coversheet";#N/A,#N/A,FALSE,"QA"}</definedName>
    <definedName name="Delete1" localSheetId="3" hidden="1">{#N/A,#N/A,FALSE,"Coversheet";#N/A,#N/A,FALSE,"QA"}</definedName>
    <definedName name="Delete1" hidden="1">{#N/A,#N/A,FALSE,"Coversheet";#N/A,#N/A,FALSE,"QA"}</definedName>
    <definedName name="Delete10" localSheetId="13" hidden="1">{#N/A,#N/A,FALSE,"Schedule F";#N/A,#N/A,FALSE,"Schedule G"}</definedName>
    <definedName name="Delete10" localSheetId="12" hidden="1">{#N/A,#N/A,FALSE,"Schedule F";#N/A,#N/A,FALSE,"Schedule G"}</definedName>
    <definedName name="Delete10" localSheetId="14" hidden="1">{#N/A,#N/A,FALSE,"Schedule F";#N/A,#N/A,FALSE,"Schedule G"}</definedName>
    <definedName name="Delete10" localSheetId="8" hidden="1">{#N/A,#N/A,FALSE,"Schedule F";#N/A,#N/A,FALSE,"Schedule G"}</definedName>
    <definedName name="Delete10" localSheetId="1" hidden="1">{#N/A,#N/A,FALSE,"Schedule F";#N/A,#N/A,FALSE,"Schedule G"}</definedName>
    <definedName name="Delete10" localSheetId="11" hidden="1">{#N/A,#N/A,FALSE,"Schedule F";#N/A,#N/A,FALSE,"Schedule G"}</definedName>
    <definedName name="Delete10" localSheetId="4" hidden="1">{#N/A,#N/A,FALSE,"Schedule F";#N/A,#N/A,FALSE,"Schedule G"}</definedName>
    <definedName name="Delete10" localSheetId="3" hidden="1">{#N/A,#N/A,FALSE,"Schedule F";#N/A,#N/A,FALSE,"Schedule G"}</definedName>
    <definedName name="Delete10" hidden="1">{#N/A,#N/A,FALSE,"Schedule F";#N/A,#N/A,FALSE,"Schedule G"}</definedName>
    <definedName name="Delete21" localSheetId="0" hidden="1">{#N/A,#N/A,FALSE,"Coversheet";#N/A,#N/A,FALSE,"QA"}</definedName>
    <definedName name="Delete21" localSheetId="13" hidden="1">{#N/A,#N/A,FALSE,"Coversheet";#N/A,#N/A,FALSE,"QA"}</definedName>
    <definedName name="Delete21" localSheetId="12" hidden="1">{#N/A,#N/A,FALSE,"Coversheet";#N/A,#N/A,FALSE,"QA"}</definedName>
    <definedName name="Delete21" localSheetId="14" hidden="1">{#N/A,#N/A,FALSE,"Coversheet";#N/A,#N/A,FALSE,"QA"}</definedName>
    <definedName name="Delete21" localSheetId="8" hidden="1">{#N/A,#N/A,FALSE,"Coversheet";#N/A,#N/A,FALSE,"QA"}</definedName>
    <definedName name="Delete21" localSheetId="1" hidden="1">{#N/A,#N/A,FALSE,"Coversheet";#N/A,#N/A,FALSE,"QA"}</definedName>
    <definedName name="Delete21" localSheetId="11" hidden="1">{#N/A,#N/A,FALSE,"Coversheet";#N/A,#N/A,FALSE,"QA"}</definedName>
    <definedName name="Delete21" localSheetId="4" hidden="1">{#N/A,#N/A,FALSE,"Coversheet";#N/A,#N/A,FALSE,"QA"}</definedName>
    <definedName name="Delete21" localSheetId="3" hidden="1">{#N/A,#N/A,FALSE,"Coversheet";#N/A,#N/A,FALSE,"QA"}</definedName>
    <definedName name="Delete21" hidden="1">{#N/A,#N/A,FALSE,"Coversheet";#N/A,#N/A,FALSE,"QA"}</definedName>
    <definedName name="DFIT" localSheetId="0" hidden="1">{#N/A,#N/A,FALSE,"Coversheet";#N/A,#N/A,FALSE,"QA"}</definedName>
    <definedName name="DFIT" localSheetId="13" hidden="1">{#N/A,#N/A,FALSE,"Coversheet";#N/A,#N/A,FALSE,"QA"}</definedName>
    <definedName name="DFIT" localSheetId="12" hidden="1">{#N/A,#N/A,FALSE,"Coversheet";#N/A,#N/A,FALSE,"QA"}</definedName>
    <definedName name="DFIT" localSheetId="14" hidden="1">{#N/A,#N/A,FALSE,"Coversheet";#N/A,#N/A,FALSE,"QA"}</definedName>
    <definedName name="DFIT" localSheetId="8" hidden="1">{#N/A,#N/A,FALSE,"Coversheet";#N/A,#N/A,FALSE,"QA"}</definedName>
    <definedName name="DFIT" localSheetId="1" hidden="1">{#N/A,#N/A,FALSE,"Coversheet";#N/A,#N/A,FALSE,"QA"}</definedName>
    <definedName name="DFIT" localSheetId="11" hidden="1">{#N/A,#N/A,FALSE,"Coversheet";#N/A,#N/A,FALSE,"QA"}</definedName>
    <definedName name="DFIT" localSheetId="4" hidden="1">{#N/A,#N/A,FALSE,"Coversheet";#N/A,#N/A,FALSE,"QA"}</definedName>
    <definedName name="DFIT" localSheetId="3" hidden="1">{#N/A,#N/A,FALSE,"Coversheet";#N/A,#N/A,FALSE,"QA"}</definedName>
    <definedName name="DFIT" hidden="1">{#N/A,#N/A,FALSE,"Coversheet";#N/A,#N/A,FALSE,"QA"}</definedName>
    <definedName name="ee" localSheetId="13" hidden="1">{#N/A,#N/A,FALSE,"Month ";#N/A,#N/A,FALSE,"YTD";#N/A,#N/A,FALSE,"12 mo ended"}</definedName>
    <definedName name="ee" localSheetId="14" hidden="1">{#N/A,#N/A,FALSE,"Month ";#N/A,#N/A,FALSE,"YTD";#N/A,#N/A,FALSE,"12 mo ended"}</definedName>
    <definedName name="ee" localSheetId="8" hidden="1">{#N/A,#N/A,FALSE,"Month ";#N/A,#N/A,FALSE,"YTD";#N/A,#N/A,FALSE,"12 mo ended"}</definedName>
    <definedName name="ee" localSheetId="1" hidden="1">{#N/A,#N/A,FALSE,"Month ";#N/A,#N/A,FALSE,"YTD";#N/A,#N/A,FALSE,"12 mo ended"}</definedName>
    <definedName name="ee" localSheetId="11" hidden="1">{#N/A,#N/A,FALSE,"Month ";#N/A,#N/A,FALSE,"YTD";#N/A,#N/A,FALSE,"12 mo ended"}</definedName>
    <definedName name="ee" localSheetId="4" hidden="1">{#N/A,#N/A,FALSE,"Month ";#N/A,#N/A,FALSE,"YTD";#N/A,#N/A,FALSE,"12 mo ended"}</definedName>
    <definedName name="ee" localSheetId="3" hidden="1">{#N/A,#N/A,FALSE,"Month ";#N/A,#N/A,FALSE,"YTD";#N/A,#N/A,FALSE,"12 mo ended"}</definedName>
    <definedName name="ee" hidden="1">{#N/A,#N/A,FALSE,"Month ";#N/A,#N/A,FALSE,"YTD";#N/A,#N/A,FALSE,"12 mo ended"}</definedName>
    <definedName name="Electp1">#REF!</definedName>
    <definedName name="Electp2">#REF!</definedName>
    <definedName name="ElRBLine">'[3]BS'!$BD$7:$BD$3192</definedName>
    <definedName name="fdasfdas" localSheetId="1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1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8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1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1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1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8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1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13" hidden="1">{#N/A,#N/A,FALSE,"Month ";#N/A,#N/A,FALSE,"YTD";#N/A,#N/A,FALSE,"12 mo ended"}</definedName>
    <definedName name="fdsafdasfdsa" localSheetId="14" hidden="1">{#N/A,#N/A,FALSE,"Month ";#N/A,#N/A,FALSE,"YTD";#N/A,#N/A,FALSE,"12 mo ended"}</definedName>
    <definedName name="fdsafdasfdsa" localSheetId="8" hidden="1">{#N/A,#N/A,FALSE,"Month ";#N/A,#N/A,FALSE,"YTD";#N/A,#N/A,FALSE,"12 mo ended"}</definedName>
    <definedName name="fdsafdasfdsa" localSheetId="1" hidden="1">{#N/A,#N/A,FALSE,"Month ";#N/A,#N/A,FALSE,"YTD";#N/A,#N/A,FALSE,"12 mo ended"}</definedName>
    <definedName name="fdsafdasfdsa" localSheetId="11" hidden="1">{#N/A,#N/A,FALSE,"Month ";#N/A,#N/A,FALSE,"YTD";#N/A,#N/A,FALSE,"12 mo ended"}</definedName>
    <definedName name="fdsafdasfdsa" localSheetId="4" hidden="1">{#N/A,#N/A,FALSE,"Month ";#N/A,#N/A,FALSE,"YTD";#N/A,#N/A,FALSE,"12 mo ended"}</definedName>
    <definedName name="fdsafdasfdsa" localSheetId="3" hidden="1">{#N/A,#N/A,FALSE,"Month ";#N/A,#N/A,FALSE,"YTD";#N/A,#N/A,FALSE,"12 mo ended"}</definedName>
    <definedName name="fdsafdasfdsa" hidden="1">{#N/A,#N/A,FALSE,"Month ";#N/A,#N/A,FALSE,"YTD";#N/A,#N/A,FALSE,"12 mo ended"}</definedName>
    <definedName name="Feb09AMA">'[3]BS'!$AL$7:$AL$1725</definedName>
    <definedName name="Feb10AMA">'[3]BS'!$AX$7:$AX$1726</definedName>
    <definedName name="GasRBLine">'[3]BS'!$BE$7:$BE$3192</definedName>
    <definedName name="Jan09AMA">'[3]BS'!$AK$7:$AK$1743</definedName>
    <definedName name="Jan10AMA">'[3]BS'!$AW$7:$AW$1726</definedName>
    <definedName name="Jul09">'[3]BS'!$X$7:$X$1726</definedName>
    <definedName name="Jul09AMA">'[3]BS'!$AQ$7:$AQ$1726</definedName>
    <definedName name="JUL10AMA">'[5]BS'!$BI$7:$BI$1783</definedName>
    <definedName name="Jun09">" BS!$AI$7:$AI$1643"</definedName>
    <definedName name="Jun09AMA">'[3]BS'!$AP$7:$AP$1726</definedName>
    <definedName name="Jun10AMA">'[3]BS'!$BB$7:$BB$1726</definedName>
    <definedName name="k" localSheetId="1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1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8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1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1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1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8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1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ast_Row" localSheetId="13">IF('3.05'!Values_Entered,Header_Row+'3.05'!Number_of_Payments,Header_Row)</definedName>
    <definedName name="Last_Row" localSheetId="12">IF('Airprt Parkg'!Values_Entered,Header_Row+'Airprt Parkg'!Number_of_Payments,Header_Row)</definedName>
    <definedName name="Last_Row" localSheetId="14">IF('Common by Account'!Values_Entered,Header_Row+'Common by Account'!Number_of_Payments,Header_Row)</definedName>
    <definedName name="Last_Row" localSheetId="8">IF('FERC LAND'!Values_Entered,Header_Row+'FERC LAND'!Number_of_Payments,Header_Row)</definedName>
    <definedName name="Last_Row" localSheetId="1">IF('Laid Off Sum'!Values_Entered,Header_Row+'Laid Off Sum'!Number_of_Payments,Header_Row)</definedName>
    <definedName name="Last_Row" localSheetId="11">IF('NON-BUSINESS'!Values_Entered,Header_Row+'NON-BUSINESS'!Number_of_Payments,Header_Row)</definedName>
    <definedName name="Last_Row" localSheetId="4">IF('O&amp;M by EMPLOYEE'!Values_Entered,Header_Row+'O&amp;M by EMPLOYEE'!Number_of_Payments,Header_Row)</definedName>
    <definedName name="Last_Row" localSheetId="3">IF('O&amp;M by FERC'!Values_Entered,Header_Row+'O&amp;M by FERC'!Number_of_Payments,Header_Row)</definedName>
    <definedName name="Last_Row">IF([0]!Values_Entered,Header_Row+[0]!Number_of_Payments,Header_Row)</definedName>
    <definedName name="MAR09AMA">'[3]BS'!$AM$7:$AM$1725</definedName>
    <definedName name="Mar10AMA">'[3]BS'!$AY$7:$AY$1726</definedName>
    <definedName name="MAY09AMA">'[3]BS'!$AO$7:$AO$1726</definedName>
    <definedName name="May10AMA">'[3]BS'!$BA$7:$BA$1726</definedName>
    <definedName name="MONTH">#REF!</definedName>
    <definedName name="MonthlyInput">#REF!</definedName>
    <definedName name="new">#REF!</definedName>
    <definedName name="new12">#REF!</definedName>
    <definedName name="NEWYTD">#REF!</definedName>
    <definedName name="Nov09AMA">'[3]BS'!$AU$7:$AU$1726</definedName>
    <definedName name="Nov10AMA">'[5]BS'!$BM$7:$BM$1783</definedName>
    <definedName name="Number_of_Payments" localSheetId="13">MATCH(0.01,End_Bal,-1)+1</definedName>
    <definedName name="Number_of_Payments" localSheetId="12">MATCH(0.01,End_Bal,-1)+1</definedName>
    <definedName name="Number_of_Payments" localSheetId="14">MATCH(0.01,End_Bal,-1)+1</definedName>
    <definedName name="Number_of_Payments" localSheetId="8">MATCH(0.01,End_Bal,-1)+1</definedName>
    <definedName name="Number_of_Payments" localSheetId="1">MATCH(0.01,End_Bal,-1)+1</definedName>
    <definedName name="Number_of_Payments" localSheetId="11">MATCH(0.01,End_Bal,-1)+1</definedName>
    <definedName name="Number_of_Payments" localSheetId="4">MATCH(0.01,End_Bal,-1)+1</definedName>
    <definedName name="Number_of_Payments" localSheetId="3">MATCH(0.01,End_Bal,-1)+1</definedName>
    <definedName name="Number_of_Payments">MATCH(0.01,End_Bal,-1)+1</definedName>
    <definedName name="NvsASD">"V2005-12-31"</definedName>
    <definedName name="NvsAutoDrillOk">"VN"</definedName>
    <definedName name="NvsElapsedTime">0.00881805555400206</definedName>
    <definedName name="NvsEndTime">38831.5955224537</definedName>
    <definedName name="NvsInstSpec">"%"</definedName>
    <definedName name="NvsLayoutType">"M3"</definedName>
    <definedName name="NvsNplSpec">"%,X,RZF..,CZF.."</definedName>
    <definedName name="NvsPanelEffdt">"V2020-12-31"</definedName>
    <definedName name="NvsPanelSetid">"VCPSTD"</definedName>
    <definedName name="NvsReqBU">"VCPSTD"</definedName>
    <definedName name="NvsReqBUOnly">"VN"</definedName>
    <definedName name="NvsTransLed">"VN"</definedName>
    <definedName name="NvsTreeASD">"V2005-12-31"</definedName>
    <definedName name="NvsValTbl.ACCOUNT">"GL_ACCOUNT_TBL"</definedName>
    <definedName name="NvsValTbl.BUSINESS_UNIT">"BUS_UNIT_TBL_GL"</definedName>
    <definedName name="NvsValTbl.DEPTID">"DEPARTMENT_TBL"</definedName>
    <definedName name="NvsValTbl.PROJECT_ID">"PROJECT_TBL_VW"</definedName>
    <definedName name="NvsValTbl.STATISTICS_CODE">"STAT_TBL"</definedName>
    <definedName name="Oct09AMA">'[3]BS'!$AT$7:$AT$1726</definedName>
    <definedName name="Oct10AMA">'[5]BS'!$BL$7:$BL$1783</definedName>
    <definedName name="p" localSheetId="1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1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8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1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age1">#REF!</definedName>
    <definedName name="Page2">#REF!</definedName>
    <definedName name="_xlnm.Print_Area" localSheetId="6">'Board Rel Expenses'!$A$1:$J$206</definedName>
    <definedName name="_xlnm.Print_Area" localSheetId="14">'Common by Account'!$A$1:$H$65</definedName>
    <definedName name="_xlnm.Print_Titles" localSheetId="6">'Board Rel Expenses'!$1:$5</definedName>
    <definedName name="_xlnm.Print_Titles" localSheetId="5">'O&amp;M'!$7:$7</definedName>
    <definedName name="_xlnm.Print_Titles" localSheetId="3">'O&amp;M by FERC'!$7:$7</definedName>
    <definedName name="Sep09AMA">'[3]BS'!$AS$7:$AS$1726</definedName>
    <definedName name="Sep10AMA">'[5]BS'!$BK$7:$BK$1783</definedName>
    <definedName name="TableName">"Dummy"</definedName>
    <definedName name="Transfer" hidden="1">#REF!</definedName>
    <definedName name="Transfers" hidden="1">#REF!</definedName>
    <definedName name="TwelveMoAvg">#REF!</definedName>
    <definedName name="Values_Entered" localSheetId="13">IF(Loan_Amount*Interest_Rate*Loan_Years*Loan_Start&gt;0,1,0)</definedName>
    <definedName name="Values_Entered" localSheetId="12">IF(Loan_Amount*Interest_Rate*Loan_Years*Loan_Start&gt;0,1,0)</definedName>
    <definedName name="Values_Entered" localSheetId="14">IF(Loan_Amount*Interest_Rate*Loan_Years*Loan_Start&gt;0,1,0)</definedName>
    <definedName name="Values_Entered" localSheetId="8">IF(Loan_Amount*Interest_Rate*Loan_Years*Loan_Start&gt;0,1,0)</definedName>
    <definedName name="Values_Entered" localSheetId="1">IF(Loan_Amount*Interest_Rate*Loan_Years*Loan_Start&gt;0,1,0)</definedName>
    <definedName name="Values_Entered" localSheetId="11">IF(Loan_Amount*Interest_Rate*Loan_Years*Loan_Start&gt;0,1,0)</definedName>
    <definedName name="Values_Entered" localSheetId="4">IF(Loan_Amount*Interest_Rate*Loan_Years*Loan_Start&gt;0,1,0)</definedName>
    <definedName name="Values_Entered" localSheetId="3">IF(Loan_Amount*Interest_Rate*Loan_Years*Loan_Start&gt;0,1,0)</definedName>
    <definedName name="Values_Entered">IF(Loan_Amount*Interest_Rate*Loan_Years*Loan_Start&gt;0,1,0)</definedName>
    <definedName name="we" localSheetId="13" hidden="1">{#N/A,#N/A,FALSE,"Pg 6b CustCount_Gas";#N/A,#N/A,FALSE,"QA";#N/A,#N/A,FALSE,"Report";#N/A,#N/A,FALSE,"forecast"}</definedName>
    <definedName name="we" localSheetId="14" hidden="1">{#N/A,#N/A,FALSE,"Pg 6b CustCount_Gas";#N/A,#N/A,FALSE,"QA";#N/A,#N/A,FALSE,"Report";#N/A,#N/A,FALSE,"forecast"}</definedName>
    <definedName name="we" localSheetId="8" hidden="1">{#N/A,#N/A,FALSE,"Pg 6b CustCount_Gas";#N/A,#N/A,FALSE,"QA";#N/A,#N/A,FALSE,"Report";#N/A,#N/A,FALSE,"forecast"}</definedName>
    <definedName name="we" localSheetId="1" hidden="1">{#N/A,#N/A,FALSE,"Pg 6b CustCount_Gas";#N/A,#N/A,FALSE,"QA";#N/A,#N/A,FALSE,"Report";#N/A,#N/A,FALSE,"forecast"}</definedName>
    <definedName name="we" localSheetId="11" hidden="1">{#N/A,#N/A,FALSE,"Pg 6b CustCount_Gas";#N/A,#N/A,FALSE,"QA";#N/A,#N/A,FALSE,"Report";#N/A,#N/A,FALSE,"forecast"}</definedName>
    <definedName name="we" localSheetId="4" hidden="1">{#N/A,#N/A,FALSE,"Pg 6b CustCount_Gas";#N/A,#N/A,FALSE,"QA";#N/A,#N/A,FALSE,"Report";#N/A,#N/A,FALSE,"forecast"}</definedName>
    <definedName name="we" localSheetId="3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1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1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1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8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1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0" hidden="1">{#N/A,#N/A,FALSE,"Pg 6b CustCount_Gas";#N/A,#N/A,FALSE,"QA";#N/A,#N/A,FALSE,"Report";#N/A,#N/A,FALSE,"forecast"}</definedName>
    <definedName name="wrn.Customer._.Counts._.Gas." localSheetId="13" hidden="1">{#N/A,#N/A,FALSE,"Pg 6b CustCount_Gas";#N/A,#N/A,FALSE,"QA";#N/A,#N/A,FALSE,"Report";#N/A,#N/A,FALSE,"forecast"}</definedName>
    <definedName name="wrn.Customer._.Counts._.Gas." localSheetId="12" hidden="1">{#N/A,#N/A,FALSE,"Pg 6b CustCount_Gas";#N/A,#N/A,FALSE,"QA";#N/A,#N/A,FALSE,"Report";#N/A,#N/A,FALSE,"forecast"}</definedName>
    <definedName name="wrn.Customer._.Counts._.Gas." localSheetId="14" hidden="1">{#N/A,#N/A,FALSE,"Pg 6b CustCount_Gas";#N/A,#N/A,FALSE,"QA";#N/A,#N/A,FALSE,"Report";#N/A,#N/A,FALSE,"forecast"}</definedName>
    <definedName name="wrn.Customer._.Counts._.Gas." localSheetId="8" hidden="1">{#N/A,#N/A,FALSE,"Pg 6b CustCount_Gas";#N/A,#N/A,FALSE,"QA";#N/A,#N/A,FALSE,"Report";#N/A,#N/A,FALSE,"forecast"}</definedName>
    <definedName name="wrn.Customer._.Counts._.Gas." localSheetId="1" hidden="1">{#N/A,#N/A,FALSE,"Pg 6b CustCount_Gas";#N/A,#N/A,FALSE,"QA";#N/A,#N/A,FALSE,"Report";#N/A,#N/A,FALSE,"forecast"}</definedName>
    <definedName name="wrn.Customer._.Counts._.Gas." localSheetId="11" hidden="1">{#N/A,#N/A,FALSE,"Pg 6b CustCount_Gas";#N/A,#N/A,FALSE,"QA";#N/A,#N/A,FALSE,"Report";#N/A,#N/A,FALSE,"forecast"}</definedName>
    <definedName name="wrn.Customer._.Counts._.Gas." localSheetId="4" hidden="1">{#N/A,#N/A,FALSE,"Pg 6b CustCount_Gas";#N/A,#N/A,FALSE,"QA";#N/A,#N/A,FALSE,"Report";#N/A,#N/A,FALSE,"forecast"}</definedName>
    <definedName name="wrn.Customer._.Counts._.Gas." localSheetId="3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Fundamental." localSheetId="0" hidden="1">{#N/A,#N/A,TRUE,"CoverPage";#N/A,#N/A,TRUE,"Gas";#N/A,#N/A,TRUE,"Power";#N/A,#N/A,TRUE,"Historical DJ Mthly Prices"}</definedName>
    <definedName name="wrn.Fundamental." localSheetId="13" hidden="1">{#N/A,#N/A,TRUE,"CoverPage";#N/A,#N/A,TRUE,"Gas";#N/A,#N/A,TRUE,"Power";#N/A,#N/A,TRUE,"Historical DJ Mthly Prices"}</definedName>
    <definedName name="wrn.Fundamental." localSheetId="12" hidden="1">{#N/A,#N/A,TRUE,"CoverPage";#N/A,#N/A,TRUE,"Gas";#N/A,#N/A,TRUE,"Power";#N/A,#N/A,TRUE,"Historical DJ Mthly Prices"}</definedName>
    <definedName name="wrn.Fundamental." localSheetId="14" hidden="1">{#N/A,#N/A,TRUE,"CoverPage";#N/A,#N/A,TRUE,"Gas";#N/A,#N/A,TRUE,"Power";#N/A,#N/A,TRUE,"Historical DJ Mthly Prices"}</definedName>
    <definedName name="wrn.Fundamental." localSheetId="8" hidden="1">{#N/A,#N/A,TRUE,"CoverPage";#N/A,#N/A,TRUE,"Gas";#N/A,#N/A,TRUE,"Power";#N/A,#N/A,TRUE,"Historical DJ Mthly Prices"}</definedName>
    <definedName name="wrn.Fundamental." localSheetId="1" hidden="1">{#N/A,#N/A,TRUE,"CoverPage";#N/A,#N/A,TRUE,"Gas";#N/A,#N/A,TRUE,"Power";#N/A,#N/A,TRUE,"Historical DJ Mthly Prices"}</definedName>
    <definedName name="wrn.Fundamental." localSheetId="11" hidden="1">{#N/A,#N/A,TRUE,"CoverPage";#N/A,#N/A,TRUE,"Gas";#N/A,#N/A,TRUE,"Power";#N/A,#N/A,TRUE,"Historical DJ Mthly Prices"}</definedName>
    <definedName name="wrn.Fundamental." localSheetId="4" hidden="1">{#N/A,#N/A,TRUE,"CoverPage";#N/A,#N/A,TRUE,"Gas";#N/A,#N/A,TRUE,"Power";#N/A,#N/A,TRUE,"Historical DJ Mthly Prices"}</definedName>
    <definedName name="wrn.Fundamental." localSheetId="3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Incentive._.Overhead." localSheetId="0" hidden="1">{#N/A,#N/A,FALSE,"Coversheet";#N/A,#N/A,FALSE,"QA"}</definedName>
    <definedName name="wrn.Incentive._.Overhead." localSheetId="13" hidden="1">{#N/A,#N/A,FALSE,"Coversheet";#N/A,#N/A,FALSE,"QA"}</definedName>
    <definedName name="wrn.Incentive._.Overhead." localSheetId="12" hidden="1">{#N/A,#N/A,FALSE,"Coversheet";#N/A,#N/A,FALSE,"QA"}</definedName>
    <definedName name="wrn.Incentive._.Overhead." localSheetId="14" hidden="1">{#N/A,#N/A,FALSE,"Coversheet";#N/A,#N/A,FALSE,"QA"}</definedName>
    <definedName name="wrn.Incentive._.Overhead." localSheetId="8" hidden="1">{#N/A,#N/A,FALSE,"Coversheet";#N/A,#N/A,FALSE,"QA"}</definedName>
    <definedName name="wrn.Incentive._.Overhead." localSheetId="1" hidden="1">{#N/A,#N/A,FALSE,"Coversheet";#N/A,#N/A,FALSE,"QA"}</definedName>
    <definedName name="wrn.Incentive._.Overhead." localSheetId="11" hidden="1">{#N/A,#N/A,FALSE,"Coversheet";#N/A,#N/A,FALSE,"QA"}</definedName>
    <definedName name="wrn.Incentive._.Overhead." localSheetId="4" hidden="1">{#N/A,#N/A,FALSE,"Coversheet";#N/A,#N/A,FALSE,"QA"}</definedName>
    <definedName name="wrn.Incentive._.Overhead." localSheetId="3" hidden="1">{#N/A,#N/A,FALSE,"Coversheet";#N/A,#N/A,FALSE,"QA"}</definedName>
    <definedName name="wrn.Incentive._.Overhead." hidden="1">{#N/A,#N/A,FALSE,"Coversheet";#N/A,#N/A,FALSE,"QA"}</definedName>
    <definedName name="wrn.limit_reports." localSheetId="0" hidden="1">{#N/A,#N/A,FALSE,"Schedule F";#N/A,#N/A,FALSE,"Schedule G"}</definedName>
    <definedName name="wrn.limit_reports." localSheetId="13" hidden="1">{#N/A,#N/A,FALSE,"Schedule F";#N/A,#N/A,FALSE,"Schedule G"}</definedName>
    <definedName name="wrn.limit_reports." localSheetId="12" hidden="1">{#N/A,#N/A,FALSE,"Schedule F";#N/A,#N/A,FALSE,"Schedule G"}</definedName>
    <definedName name="wrn.limit_reports." localSheetId="14" hidden="1">{#N/A,#N/A,FALSE,"Schedule F";#N/A,#N/A,FALSE,"Schedule G"}</definedName>
    <definedName name="wrn.limit_reports." localSheetId="8" hidden="1">{#N/A,#N/A,FALSE,"Schedule F";#N/A,#N/A,FALSE,"Schedule G"}</definedName>
    <definedName name="wrn.limit_reports." localSheetId="1" hidden="1">{#N/A,#N/A,FALSE,"Schedule F";#N/A,#N/A,FALSE,"Schedule G"}</definedName>
    <definedName name="wrn.limit_reports." localSheetId="11" hidden="1">{#N/A,#N/A,FALSE,"Schedule F";#N/A,#N/A,FALSE,"Schedule G"}</definedName>
    <definedName name="wrn.limit_reports." localSheetId="4" hidden="1">{#N/A,#N/A,FALSE,"Schedule F";#N/A,#N/A,FALSE,"Schedule G"}</definedName>
    <definedName name="wrn.limit_reports." localSheetId="3" hidden="1">{#N/A,#N/A,FALSE,"Schedule F";#N/A,#N/A,FALSE,"Schedule G"}</definedName>
    <definedName name="wrn.limit_reports." hidden="1">{#N/A,#N/A,FALSE,"Schedule F";#N/A,#N/A,FALSE,"Schedule G"}</definedName>
    <definedName name="wrn.MARGIN_WO_QTR." localSheetId="0" hidden="1">{#N/A,#N/A,FALSE,"Month ";#N/A,#N/A,FALSE,"YTD";#N/A,#N/A,FALSE,"12 mo ended"}</definedName>
    <definedName name="wrn.MARGIN_WO_QTR." localSheetId="13" hidden="1">{#N/A,#N/A,FALSE,"Month ";#N/A,#N/A,FALSE,"YTD";#N/A,#N/A,FALSE,"12 mo ended"}</definedName>
    <definedName name="wrn.MARGIN_WO_QTR." localSheetId="12" hidden="1">{#N/A,#N/A,FALSE,"Month ";#N/A,#N/A,FALSE,"YTD";#N/A,#N/A,FALSE,"12 mo ended"}</definedName>
    <definedName name="wrn.MARGIN_WO_QTR." localSheetId="14" hidden="1">{#N/A,#N/A,FALSE,"Month ";#N/A,#N/A,FALSE,"YTD";#N/A,#N/A,FALSE,"12 mo ended"}</definedName>
    <definedName name="wrn.MARGIN_WO_QTR." localSheetId="8" hidden="1">{#N/A,#N/A,FALSE,"Month ";#N/A,#N/A,FALSE,"YTD";#N/A,#N/A,FALSE,"12 mo ended"}</definedName>
    <definedName name="wrn.MARGIN_WO_QTR." localSheetId="1" hidden="1">{#N/A,#N/A,FALSE,"Month ";#N/A,#N/A,FALSE,"YTD";#N/A,#N/A,FALSE,"12 mo ended"}</definedName>
    <definedName name="wrn.MARGIN_WO_QTR." localSheetId="11" hidden="1">{#N/A,#N/A,FALSE,"Month ";#N/A,#N/A,FALSE,"YTD";#N/A,#N/A,FALSE,"12 mo ended"}</definedName>
    <definedName name="wrn.MARGIN_WO_QTR." localSheetId="4" hidden="1">{#N/A,#N/A,FALSE,"Month ";#N/A,#N/A,FALSE,"YTD";#N/A,#N/A,FALSE,"12 mo ended"}</definedName>
    <definedName name="wrn.MARGIN_WO_QTR." localSheetId="3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1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1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1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8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1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Small._.Tools._.Overhead." localSheetId="0" hidden="1">{#N/A,#N/A,FALSE,"2002 Small Tool OH";#N/A,#N/A,FALSE,"QA"}</definedName>
    <definedName name="wrn.Small._.Tools._.Overhead." localSheetId="13" hidden="1">{#N/A,#N/A,FALSE,"2002 Small Tool OH";#N/A,#N/A,FALSE,"QA"}</definedName>
    <definedName name="wrn.Small._.Tools._.Overhead." localSheetId="12" hidden="1">{#N/A,#N/A,FALSE,"2002 Small Tool OH";#N/A,#N/A,FALSE,"QA"}</definedName>
    <definedName name="wrn.Small._.Tools._.Overhead." localSheetId="14" hidden="1">{#N/A,#N/A,FALSE,"2002 Small Tool OH";#N/A,#N/A,FALSE,"QA"}</definedName>
    <definedName name="wrn.Small._.Tools._.Overhead." localSheetId="8" hidden="1">{#N/A,#N/A,FALSE,"2002 Small Tool OH";#N/A,#N/A,FALSE,"QA"}</definedName>
    <definedName name="wrn.Small._.Tools._.Overhead." localSheetId="1" hidden="1">{#N/A,#N/A,FALSE,"2002 Small Tool OH";#N/A,#N/A,FALSE,"QA"}</definedName>
    <definedName name="wrn.Small._.Tools._.Overhead." localSheetId="11" hidden="1">{#N/A,#N/A,FALSE,"2002 Small Tool OH";#N/A,#N/A,FALSE,"QA"}</definedName>
    <definedName name="wrn.Small._.Tools._.Overhead." localSheetId="4" hidden="1">{#N/A,#N/A,FALSE,"2002 Small Tool OH";#N/A,#N/A,FALSE,"QA"}</definedName>
    <definedName name="wrn.Small._.Tools._.Overhead." localSheetId="3" hidden="1">{#N/A,#N/A,FALSE,"2002 Small Tool OH";#N/A,#N/A,FALSE,"QA"}</definedName>
    <definedName name="wrn.Small._.Tools._.Overhead." hidden="1">{#N/A,#N/A,FALSE,"2002 Small Tool OH";#N/A,#N/A,FALSE,"QA"}</definedName>
    <definedName name="y" localSheetId="1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localSheetId="1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localSheetId="8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localSheetId="1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localSheetId="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EAR">#REF!</definedName>
    <definedName name="ytd">#REF!</definedName>
    <definedName name="YTDavg">#REF!</definedName>
  </definedNames>
  <calcPr fullCalcOnLoad="1"/>
</workbook>
</file>

<file path=xl/sharedStrings.xml><?xml version="1.0" encoding="utf-8"?>
<sst xmlns="http://schemas.openxmlformats.org/spreadsheetml/2006/main" count="3227" uniqueCount="780">
  <si>
    <t>PUGET SOUND ENERGY</t>
  </si>
  <si>
    <t>LINE</t>
  </si>
  <si>
    <t>NO.</t>
  </si>
  <si>
    <t>DESCRIPTION</t>
  </si>
  <si>
    <t>ACTUAL</t>
  </si>
  <si>
    <t>ADJUSTMENT</t>
  </si>
  <si>
    <t>OPERATING EXPENSES</t>
  </si>
  <si>
    <t>INCREASE(DECREASE ) IN EXPENSE</t>
  </si>
  <si>
    <t xml:space="preserve">INCREASE (DECREASE) FIT @ 35% </t>
  </si>
  <si>
    <t>INCREASE (DECREASE) NOI</t>
  </si>
  <si>
    <t xml:space="preserve"> </t>
  </si>
  <si>
    <t xml:space="preserve"> OPERATING EXPENSE - ELECTRIC</t>
  </si>
  <si>
    <t>FOR TWELVE MONTHS ENDED DECEMBER 31, 2010</t>
  </si>
  <si>
    <t>RESTATED</t>
  </si>
  <si>
    <t>Laid Off Employees + CEO</t>
  </si>
  <si>
    <t>DIRECT LABOR + PTO</t>
  </si>
  <si>
    <t>Year 2010</t>
  </si>
  <si>
    <t>Electric</t>
  </si>
  <si>
    <t>Gas</t>
  </si>
  <si>
    <t>Total</t>
  </si>
  <si>
    <t xml:space="preserve">Other Prodution Expenses </t>
  </si>
  <si>
    <t>Transmission</t>
  </si>
  <si>
    <t>Distribution</t>
  </si>
  <si>
    <t>Customer Accounts</t>
  </si>
  <si>
    <t>Customer Service</t>
  </si>
  <si>
    <t>Admin &amp; General</t>
  </si>
  <si>
    <t>PUGET SOUND ENERGY-ELECTRIC &amp; GAS</t>
  </si>
  <si>
    <t>FOR THE TWELVE MONTHS ENDED DECEMBER 31, 2010</t>
  </si>
  <si>
    <t>ALLOCATION METHODS</t>
  </si>
  <si>
    <t>Method</t>
  </si>
  <si>
    <t>Description</t>
  </si>
  <si>
    <t>*</t>
  </si>
  <si>
    <t>12 Month Average Number of Customers</t>
  </si>
  <si>
    <t>updated</t>
  </si>
  <si>
    <t>Percent</t>
  </si>
  <si>
    <t>Joint Meter Reading Customers</t>
  </si>
  <si>
    <t>Non-Production Plant</t>
  </si>
  <si>
    <t xml:space="preserve"> Distribution</t>
  </si>
  <si>
    <t xml:space="preserve"> Transmission </t>
  </si>
  <si>
    <t xml:space="preserve"> Direct General Plant</t>
  </si>
  <si>
    <t>4-Factor Allocator</t>
  </si>
  <si>
    <t xml:space="preserve">  </t>
  </si>
  <si>
    <t xml:space="preserve">     Number of Customers</t>
  </si>
  <si>
    <t xml:space="preserve">     Percent</t>
  </si>
  <si>
    <t xml:space="preserve">     Labor - Direct Charge to O&amp;M</t>
  </si>
  <si>
    <t xml:space="preserve">     T&amp;D O&amp;M Expense (Less Labor)</t>
  </si>
  <si>
    <t xml:space="preserve">     Net Classified Plant (Excluding General (Common) Plant)</t>
  </si>
  <si>
    <t>Total Percentages</t>
  </si>
  <si>
    <t>Employee Benefits</t>
  </si>
  <si>
    <t>Direct Labor Accts 500-935</t>
  </si>
  <si>
    <t>Assessment Group</t>
  </si>
  <si>
    <t>Direct Labor</t>
  </si>
  <si>
    <t>Fiscal year/period</t>
  </si>
  <si>
    <t>001/2010 - 012/2010</t>
  </si>
  <si>
    <t>Variables</t>
  </si>
  <si>
    <t>Allocation</t>
  </si>
  <si>
    <t>OH RATE</t>
  </si>
  <si>
    <t>DIRECT labor + OH</t>
  </si>
  <si>
    <t xml:space="preserve">Electric </t>
  </si>
  <si>
    <t>Amount</t>
  </si>
  <si>
    <t>FERC Account</t>
  </si>
  <si>
    <t>$</t>
  </si>
  <si>
    <t>Overall Result</t>
  </si>
  <si>
    <t>2</t>
  </si>
  <si>
    <t>107C-G</t>
  </si>
  <si>
    <t>107CL-L</t>
  </si>
  <si>
    <t>107E-G</t>
  </si>
  <si>
    <t>107E-P</t>
  </si>
  <si>
    <t>107E-TD</t>
  </si>
  <si>
    <t>107G-D</t>
  </si>
  <si>
    <t>108C</t>
  </si>
  <si>
    <t>108CL</t>
  </si>
  <si>
    <t>108E</t>
  </si>
  <si>
    <t>108G</t>
  </si>
  <si>
    <t>151</t>
  </si>
  <si>
    <t>1823C</t>
  </si>
  <si>
    <t>1823E</t>
  </si>
  <si>
    <t>184</t>
  </si>
  <si>
    <t>185</t>
  </si>
  <si>
    <t>1865C</t>
  </si>
  <si>
    <t>186C</t>
  </si>
  <si>
    <t>199_CONSUP</t>
  </si>
  <si>
    <t>199_FLEET</t>
  </si>
  <si>
    <t>199_LBRBEN</t>
  </si>
  <si>
    <t>199_STORES</t>
  </si>
  <si>
    <t>4171C</t>
  </si>
  <si>
    <t>4264C</t>
  </si>
  <si>
    <t>535</t>
  </si>
  <si>
    <t>O&amp;M</t>
  </si>
  <si>
    <t>537</t>
  </si>
  <si>
    <t>539</t>
  </si>
  <si>
    <t>541</t>
  </si>
  <si>
    <t>542</t>
  </si>
  <si>
    <t>543</t>
  </si>
  <si>
    <t>544</t>
  </si>
  <si>
    <t>545</t>
  </si>
  <si>
    <t>548</t>
  </si>
  <si>
    <t>549</t>
  </si>
  <si>
    <t>552</t>
  </si>
  <si>
    <t>553</t>
  </si>
  <si>
    <t>556</t>
  </si>
  <si>
    <t>560</t>
  </si>
  <si>
    <t>5612</t>
  </si>
  <si>
    <t>562</t>
  </si>
  <si>
    <t>563</t>
  </si>
  <si>
    <t>570</t>
  </si>
  <si>
    <t>571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</si>
  <si>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</si>
  <si>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</si>
  <si>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</si>
  <si>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</si>
  <si>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</si>
  <si>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</si>
  <si>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</si>
  <si>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</si>
  <si>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</si>
  <si>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590</t>
  </si>
  <si>
    <t>592</t>
  </si>
  <si>
    <t>593</t>
  </si>
  <si>
    <t>594</t>
  </si>
  <si>
    <t>595</t>
  </si>
  <si>
    <t>596</t>
  </si>
  <si>
    <t>717</t>
  </si>
  <si>
    <t>824</t>
  </si>
  <si>
    <t>862</t>
  </si>
  <si>
    <t>863</t>
  </si>
  <si>
    <t>870</t>
  </si>
  <si>
    <t>874</t>
  </si>
  <si>
    <t>875</t>
  </si>
  <si>
    <t>878</t>
  </si>
  <si>
    <t>880</t>
  </si>
  <si>
    <t>887</t>
  </si>
  <si>
    <t>889</t>
  </si>
  <si>
    <t>892</t>
  </si>
  <si>
    <t>893</t>
  </si>
  <si>
    <t>903C</t>
  </si>
  <si>
    <t>903E</t>
  </si>
  <si>
    <t>909C</t>
  </si>
  <si>
    <t>912E</t>
  </si>
  <si>
    <t>916E</t>
  </si>
  <si>
    <t>920C</t>
  </si>
  <si>
    <t>920E</t>
  </si>
  <si>
    <t>932G</t>
  </si>
  <si>
    <t>935C</t>
  </si>
  <si>
    <t>935E</t>
  </si>
  <si>
    <t>Total Direct Labor OH</t>
  </si>
  <si>
    <t>ALLOCATION OF COMMON CHARGES</t>
  </si>
  <si>
    <t>FOR THE 12 MONTHS ENDED DECEMBER 31, 2010</t>
  </si>
  <si>
    <t>(Based on allocation factors developed for the 12 ME 12/31/2010)</t>
  </si>
  <si>
    <t>FERC Account and Description</t>
  </si>
  <si>
    <t>Allocated Electric</t>
  </si>
  <si>
    <t>Allocated Gas</t>
  </si>
  <si>
    <t>Allocation Method   [1]</t>
  </si>
  <si>
    <t>Share (Allocated Electric / Common)</t>
  </si>
  <si>
    <t>Share (Allocated Gas / Common)</t>
  </si>
  <si>
    <t>Common</t>
  </si>
  <si>
    <t>20 - CUSTOMER ACCTS EXPENSES</t>
  </si>
  <si>
    <t>(20) 901 - Customer Accounts Supervision</t>
  </si>
  <si>
    <t/>
  </si>
  <si>
    <t>(20) 902 - Meter Reading Expense</t>
  </si>
  <si>
    <t>(20) 903 - Customer Records &amp; Collection Expense</t>
  </si>
  <si>
    <t>(20) 905 - Misc. Customer Accounts Expense</t>
  </si>
  <si>
    <t>SUBTOTAL</t>
  </si>
  <si>
    <t>21 - CUSTOMER SERVICE EXPENSES</t>
  </si>
  <si>
    <t>(21) 908 - Customer Assistance Expense</t>
  </si>
  <si>
    <t>(21) 909 - Info &amp; Instructional Advertising</t>
  </si>
  <si>
    <t>(21) 910 - Misc Cust Svc &amp; Info Expense</t>
  </si>
  <si>
    <t>(21) 911 - Sales Supervision Exp</t>
  </si>
  <si>
    <t>(21) 912 - Demonstration &amp; Selling Expense</t>
  </si>
  <si>
    <t>(21) 913 - Advertising Expense</t>
  </si>
  <si>
    <t>(21) 916 - Misc. Sales Expense</t>
  </si>
  <si>
    <t>23 - ADMIN &amp; GENERAL EXPENSE</t>
  </si>
  <si>
    <t>(23) 920 - A &amp; G Salaries</t>
  </si>
  <si>
    <t>(23) 921 - Office Supplies and Expenses</t>
  </si>
  <si>
    <t>(23) 922 - Admin Expenses Transferred</t>
  </si>
  <si>
    <t>(23) 923 - Outside Services Employed</t>
  </si>
  <si>
    <t>(23) 924 - Property Insurance</t>
  </si>
  <si>
    <t>(23) 925 - Injuries &amp; Damages</t>
  </si>
  <si>
    <t>(23) 926 - Emp Pension &amp; Benefits</t>
  </si>
  <si>
    <t>(23) 928 - Regulatory Commission Expense</t>
  </si>
  <si>
    <t>(23) 9301 - Gen Advertising Exp</t>
  </si>
  <si>
    <t>(23) 9302 - Misc. General Expenses</t>
  </si>
  <si>
    <t>(23) 931 - Rents</t>
  </si>
  <si>
    <t>(23) 932 - Maint Of General Plant- Gas</t>
  </si>
  <si>
    <t>(23) 935 - Maint General Plant - Electric</t>
  </si>
  <si>
    <t>24 - DEPRECIATION/AMORTIZATION</t>
  </si>
  <si>
    <t>(24) 403 - Depreciation Expense</t>
  </si>
  <si>
    <t>(24) 4031 - Depreciation Expense - FAS143</t>
  </si>
  <si>
    <t>25 - AMORTIZATION</t>
  </si>
  <si>
    <t>(25) 404 - Amort Ltd-Term Plant</t>
  </si>
  <si>
    <t>(25) 406 - Amortization Of Plant Acquisition Adj</t>
  </si>
  <si>
    <t>(25) 4111 - Accretion Exp - FAS143</t>
  </si>
  <si>
    <t>29 -TAXES OTHER THAN INCOME TAXES</t>
  </si>
  <si>
    <t>(29) 4081 - Taxes Other-Util Income</t>
  </si>
  <si>
    <t xml:space="preserve">30 - INCOME TAXES </t>
  </si>
  <si>
    <t>(30) 4091 -  Fit-Util Oper Income</t>
  </si>
  <si>
    <t>N/A</t>
  </si>
  <si>
    <t xml:space="preserve">31 - DEFERRED INCOME TAXES </t>
  </si>
  <si>
    <t>(31) 4101 - Def Fit-Util Oper Income</t>
  </si>
  <si>
    <t>(31) 4111 - Def Fit-Cr - Util Oper Income</t>
  </si>
  <si>
    <t>GRAND TOTAL</t>
  </si>
  <si>
    <t>12 Month Average number of Customers</t>
  </si>
  <si>
    <r>
      <t xml:space="preserve"> </t>
    </r>
    <r>
      <rPr>
        <u val="single"/>
        <sz val="10"/>
        <rFont val="Arial"/>
        <family val="2"/>
      </rPr>
      <t>Allocation Method</t>
    </r>
  </si>
  <si>
    <t>LAID OFF EMPLOYEES:</t>
  </si>
  <si>
    <t>TO ADJUST FERC LAND USE FEE ACCRUAL</t>
  </si>
  <si>
    <t>Debit</t>
  </si>
  <si>
    <r>
      <t xml:space="preserve">Feb 2011 through January 2012 Amortization (accruals for now) Schedule - FERC Land Fees - </t>
    </r>
    <r>
      <rPr>
        <b/>
        <sz val="10"/>
        <color indexed="12"/>
        <rFont val="Arial"/>
        <family val="2"/>
      </rPr>
      <t>JE179</t>
    </r>
  </si>
  <si>
    <t>FERC No.</t>
  </si>
  <si>
    <t>Cost elements</t>
  </si>
  <si>
    <t>64000290  Amortization Expense</t>
  </si>
  <si>
    <t>63000100  Regulatory Fees</t>
  </si>
  <si>
    <t>Order</t>
  </si>
  <si>
    <t>Name</t>
  </si>
  <si>
    <t>Cost Elem.</t>
  </si>
  <si>
    <t>Cost element name</t>
  </si>
  <si>
    <t>Document Header Text</t>
  </si>
  <si>
    <t>Name of offsetting account</t>
  </si>
  <si>
    <t>Val.in rep.cur.</t>
  </si>
  <si>
    <t>Postg Date</t>
  </si>
  <si>
    <t>92800015</t>
  </si>
  <si>
    <t>Amort FERC Hydropower Admin Charges 8/09-7/10</t>
  </si>
  <si>
    <t>63000100</t>
  </si>
  <si>
    <t>Regulatory Fees</t>
  </si>
  <si>
    <t>AMORT FERC HYDRO ADMIN CG</t>
  </si>
  <si>
    <t>Lower Baker - FERC License Fees</t>
  </si>
  <si>
    <t>Baker River Accrue Land Use Fees</t>
  </si>
  <si>
    <t>64000290</t>
  </si>
  <si>
    <t>Amortization Expense</t>
  </si>
  <si>
    <t>BAKER RIVER ACCR LAND USE</t>
  </si>
  <si>
    <t>FERC Annual Charge US Lands</t>
  </si>
  <si>
    <t>True up PPD for Baker River Land Use Fees</t>
  </si>
  <si>
    <t>Current month's FERC land use fee</t>
  </si>
  <si>
    <t>Amortize FERC Land Fees</t>
  </si>
  <si>
    <t>Prepmts - FERC Annual Land Use - Lower Baker</t>
  </si>
  <si>
    <t>Annual Water Power Licens</t>
  </si>
  <si>
    <t>Prepmts - License Fee - Users of Water</t>
  </si>
  <si>
    <t>To amortize Feb - Apr. '10 FERC Land Use Fee</t>
  </si>
  <si>
    <t>AMRT FERC CHRGS &amp; LND FEE</t>
  </si>
  <si>
    <t>Current month's FERC Land Use Fees</t>
  </si>
  <si>
    <t>*COMPANY ID: 015500</t>
  </si>
  <si>
    <t>FEDERAL ENERGY REGULATORY</t>
  </si>
  <si>
    <t>Transfer from CC 5010 to CC 5011 - FERC Admin</t>
  </si>
  <si>
    <t>Transfer FERC Admin Chgs</t>
  </si>
  <si>
    <t>FERC Hydropower Annual Admin Charges</t>
  </si>
  <si>
    <t>FERC CHARGES &amp; LAND FEE</t>
  </si>
  <si>
    <t>FERC Land Use Fees</t>
  </si>
  <si>
    <t>True-Up FERC Hydropower Annual Charges</t>
  </si>
  <si>
    <t>True-Up FERC Admin Chgs</t>
  </si>
  <si>
    <t>AMORT FERC ADMIN CHARGES</t>
  </si>
  <si>
    <t>AMORT FERC LAND USE FEES</t>
  </si>
  <si>
    <t>PAM DELACRUZ  81-3438</t>
  </si>
  <si>
    <t>WA STATE DEPT OF ECOLOGY</t>
  </si>
  <si>
    <t>To adjust FERC Land Use Fee Payable</t>
  </si>
  <si>
    <t>Adj FERC Land Use Fees</t>
  </si>
  <si>
    <t>REMOVE DEFERRAL OF MINT FARM COSTS</t>
  </si>
  <si>
    <t>REMOVE DEFERRAL OF WILD HORSE EXPANSION COSTS</t>
  </si>
  <si>
    <t xml:space="preserve">  ZO12                      Orders: Actual 12 Month Ended</t>
  </si>
  <si>
    <t xml:space="preserve">  Date:                     05/09/2011</t>
  </si>
  <si>
    <t>Orders</t>
  </si>
  <si>
    <t>12 Months</t>
  </si>
  <si>
    <t>40740061  Regulatory Cr - MNT Fixed Cost UE-082128</t>
  </si>
  <si>
    <t>40740071  1320 - Reg Cr - WHE Fixed Cost UE-090704</t>
  </si>
  <si>
    <t>Period</t>
  </si>
  <si>
    <t>Cost Element</t>
  </si>
  <si>
    <t>93020630</t>
  </si>
  <si>
    <t>Percentage</t>
  </si>
  <si>
    <t>2010</t>
  </si>
  <si>
    <t>60330000</t>
  </si>
  <si>
    <t>Emp. Exp.-Meals</t>
  </si>
  <si>
    <t>207700112</t>
  </si>
  <si>
    <t>3</t>
  </si>
  <si>
    <t>208174845</t>
  </si>
  <si>
    <t>11</t>
  </si>
  <si>
    <t>RESTATED EXECUTIVE SALARY</t>
  </si>
  <si>
    <t>Labor Trace - flexible analysis</t>
  </si>
  <si>
    <t>Latest Data Update (MultiProvider)</t>
  </si>
  <si>
    <t>Static Filters</t>
  </si>
  <si>
    <t>Fiscal Year Variant</t>
  </si>
  <si>
    <t>K1</t>
  </si>
  <si>
    <t>Dynamic Filters</t>
  </si>
  <si>
    <t>Direct Labor; Paid Time Off</t>
  </si>
  <si>
    <t>Employee</t>
  </si>
  <si>
    <t>2763 Stephen P Reynolds</t>
  </si>
  <si>
    <t>FERC Rpt - Drct Lbr</t>
  </si>
  <si>
    <t>107</t>
  </si>
  <si>
    <t>182.3</t>
  </si>
  <si>
    <t>400s</t>
  </si>
  <si>
    <t>500s</t>
  </si>
  <si>
    <t>900</t>
  </si>
  <si>
    <t>Other 1 &amp; 2</t>
  </si>
  <si>
    <t>PTO</t>
  </si>
  <si>
    <t>1886</t>
  </si>
  <si>
    <t>Kimberly J Harris</t>
  </si>
  <si>
    <t xml:space="preserve">New Salary </t>
  </si>
  <si>
    <t>2010 Salary</t>
  </si>
  <si>
    <t>Salary Increase</t>
  </si>
  <si>
    <t>2010 Salary Charged to Operations</t>
  </si>
  <si>
    <t>2010 Direct Labor</t>
  </si>
  <si>
    <t>Salary Increase allocated to Operations</t>
  </si>
  <si>
    <t>Document No.</t>
  </si>
  <si>
    <t>Fiscal Year</t>
  </si>
  <si>
    <t>From Period</t>
  </si>
  <si>
    <t>Posting Date</t>
  </si>
  <si>
    <t>93100664</t>
  </si>
  <si>
    <t>207505576</t>
  </si>
  <si>
    <t>1</t>
  </si>
  <si>
    <t>60810100</t>
  </si>
  <si>
    <t>Lse/Rnt-Land &amp; Bldg</t>
  </si>
  <si>
    <t>118003 -IMPERIAL PARKING</t>
  </si>
  <si>
    <t>207575840</t>
  </si>
  <si>
    <t>207631308</t>
  </si>
  <si>
    <t>207695716</t>
  </si>
  <si>
    <t>4</t>
  </si>
  <si>
    <t>207763245</t>
  </si>
  <si>
    <t>5</t>
  </si>
  <si>
    <t>207821670</t>
  </si>
  <si>
    <t>6</t>
  </si>
  <si>
    <t>207881895</t>
  </si>
  <si>
    <t>7</t>
  </si>
  <si>
    <t>129881 -ACE PARKING MANAGEMENT</t>
  </si>
  <si>
    <t>207939178</t>
  </si>
  <si>
    <t>8</t>
  </si>
  <si>
    <t>208003142</t>
  </si>
  <si>
    <t>9</t>
  </si>
  <si>
    <t>208061545</t>
  </si>
  <si>
    <t>10</t>
  </si>
  <si>
    <t>208118096</t>
  </si>
  <si>
    <t>208172616</t>
  </si>
  <si>
    <t>12</t>
  </si>
  <si>
    <t>Subtotal Order 93100664</t>
  </si>
  <si>
    <t>93100668</t>
  </si>
  <si>
    <t>207576790</t>
  </si>
  <si>
    <t>AIRPORT MONTHLY PARKIN - DENNIS A</t>
  </si>
  <si>
    <t>207633367</t>
  </si>
  <si>
    <t>207763447</t>
  </si>
  <si>
    <t>207822245</t>
  </si>
  <si>
    <t>AIRPORT MONTHLY PARKIN - PUGET SOU</t>
  </si>
  <si>
    <t>207884819</t>
  </si>
  <si>
    <t>207942268</t>
  </si>
  <si>
    <t>208003537</t>
  </si>
  <si>
    <t>208061806</t>
  </si>
  <si>
    <t>208119227</t>
  </si>
  <si>
    <t>208174855</t>
  </si>
  <si>
    <t>EMP MO PASSPORT - PUGET SOU</t>
  </si>
  <si>
    <t>208239598</t>
  </si>
  <si>
    <t>Subtotal Order 93100668</t>
  </si>
  <si>
    <t>Total Airport Parking</t>
  </si>
  <si>
    <t>Natural Gas</t>
  </si>
  <si>
    <t>DETAILS OF MONTHLY CHARGES</t>
  </si>
  <si>
    <t>Electric, 66.51%</t>
  </si>
  <si>
    <t>Gas, 33.49%</t>
  </si>
  <si>
    <t>Adjusted to FICA - Medicare @ 1.45%</t>
  </si>
  <si>
    <t>Salary Increase including FICA portion</t>
  </si>
  <si>
    <t>DL+ PTO OH</t>
  </si>
  <si>
    <t>Electric, %</t>
  </si>
  <si>
    <t>Gas, %</t>
  </si>
  <si>
    <t>Electric, $</t>
  </si>
  <si>
    <t>Gas, $</t>
  </si>
  <si>
    <t xml:space="preserve">Total Direct Labor </t>
  </si>
  <si>
    <t>OH, Benefits</t>
  </si>
  <si>
    <t>OH, Payroll Taxes</t>
  </si>
  <si>
    <t>Total Direct Labor Plus OH's</t>
  </si>
  <si>
    <t>920C, Executive Salary</t>
  </si>
  <si>
    <t>920C, Direct Labor</t>
  </si>
  <si>
    <t>OH, PTO @ 16%</t>
  </si>
  <si>
    <t xml:space="preserve">Direct Labor Plus PTO </t>
  </si>
  <si>
    <t xml:space="preserve">Other Payroll Taxes </t>
  </si>
  <si>
    <t>OH, Benefits @ 32%</t>
  </si>
  <si>
    <t>Total Direct Labor</t>
  </si>
  <si>
    <t xml:space="preserve">OH Benefits </t>
  </si>
  <si>
    <t>OLD EXECUTIVE OFFICER'S SALARY and PTO</t>
  </si>
  <si>
    <t>Total Change in Executive Direct Labor &amp; OH's</t>
  </si>
  <si>
    <t>BENEFITS  ON THE ABOVE WAGE ADJUSTMENTS</t>
  </si>
  <si>
    <t>Document Number</t>
  </si>
  <si>
    <t>Ref Document Number</t>
  </si>
  <si>
    <t>Cost element descr.</t>
  </si>
  <si>
    <t>CO object name</t>
  </si>
  <si>
    <t>Company Code</t>
  </si>
  <si>
    <t>0207611614</t>
  </si>
  <si>
    <t>305196 -Bertrand A. Valdman</t>
  </si>
  <si>
    <t>1800000683</t>
  </si>
  <si>
    <t>Bertrand A. Valdman</t>
  </si>
  <si>
    <t>1050 - Misc General Expenses - Common</t>
  </si>
  <si>
    <t>1000</t>
  </si>
  <si>
    <t>Laid Off Employees</t>
  </si>
  <si>
    <t>CEO</t>
  </si>
  <si>
    <t xml:space="preserve">Add: OLD EXECUTIVE OFFICER'S OH, Benefits </t>
  </si>
  <si>
    <t>Add: OLD EXECUTIVE OFFICER'S OH, Payroll Taxes</t>
  </si>
  <si>
    <t>TOTAL Change in Executive Direct Labor &amp; OH's</t>
  </si>
  <si>
    <t>Total Laid Off Employees' Direct Labor &amp; OH's</t>
  </si>
  <si>
    <t>Labor Trace - by FERC and Period</t>
  </si>
  <si>
    <t>04/08/2011 14:33:27</t>
  </si>
  <si>
    <t>4757 Marc D Cabanag</t>
  </si>
  <si>
    <t>4637 Jonathan R Djajadi</t>
  </si>
  <si>
    <t>4606 Mary Anne Medina</t>
  </si>
  <si>
    <t>4641 Kevin A Petersen</t>
  </si>
  <si>
    <t>4638 Jimmy X Tang</t>
  </si>
  <si>
    <t>2141 Donald R Franks</t>
  </si>
  <si>
    <t>5709 Suzanne Fossos</t>
  </si>
  <si>
    <t>60303 Kenneth L Mehlenbacher</t>
  </si>
  <si>
    <t>91357 Larry A Turner</t>
  </si>
  <si>
    <t>4543 William C Gebenini</t>
  </si>
  <si>
    <t>4813 Lane C Mahler</t>
  </si>
  <si>
    <t>5729 Maurvi B Badshah</t>
  </si>
  <si>
    <t>4647 Gary Glenn Brown</t>
  </si>
  <si>
    <t>4556 Timothy Bryant</t>
  </si>
  <si>
    <t>5713 Yaochiem F Chao</t>
  </si>
  <si>
    <t>26215 Robert W Evans</t>
  </si>
  <si>
    <t>31355 Susanna K Gilbert</t>
  </si>
  <si>
    <t>5282 Donald Glenn</t>
  </si>
  <si>
    <t>4113 Jing Guo</t>
  </si>
  <si>
    <t>5530 Wendy E Jenkins</t>
  </si>
  <si>
    <t>4982 Georg T Kanyer</t>
  </si>
  <si>
    <t>5198 Bhavana Katyal-Sarin</t>
  </si>
  <si>
    <t>1036 Charlene M Kraut</t>
  </si>
  <si>
    <t>5167 Chris Listfjeld</t>
  </si>
  <si>
    <t>4484 Judy F Ly</t>
  </si>
  <si>
    <t>5756 Jon W Nelson</t>
  </si>
  <si>
    <t>4402 Mary A Osorio</t>
  </si>
  <si>
    <t>91380 Michael D Turner</t>
  </si>
  <si>
    <t>5372 Karl W Volkle</t>
  </si>
  <si>
    <t>2323 Cynthia G Whelpley</t>
  </si>
  <si>
    <t>3381 David H. Wilcox</t>
  </si>
  <si>
    <t>5554 Christa L Young</t>
  </si>
  <si>
    <t>4780 Janice D Zimmerman</t>
  </si>
  <si>
    <t>3594 Roger J Brooks</t>
  </si>
  <si>
    <t>36744 Steve L Harrison</t>
  </si>
  <si>
    <t>4605 Brendon J Ecker</t>
  </si>
  <si>
    <t>4587 Alexander Rozet</t>
  </si>
  <si>
    <t>5685 Matthew S Bertucci</t>
  </si>
  <si>
    <t>5106 Patrick M Hopper</t>
  </si>
  <si>
    <t>1974 Jen Matthews</t>
  </si>
  <si>
    <t>5073 Cynthia A Parkman</t>
  </si>
  <si>
    <t>5406 Jennifer L Sanislo</t>
  </si>
  <si>
    <t>24552 Mark C Edwards</t>
  </si>
  <si>
    <t>66703 Steven C Noyes</t>
  </si>
  <si>
    <t>47656 Karen M Albright</t>
  </si>
  <si>
    <t>80936 Jan C Senk</t>
  </si>
  <si>
    <t>28198 Leonora M Foley</t>
  </si>
  <si>
    <t>79308 Patricia D Schaffer</t>
  </si>
  <si>
    <t>5651 Kathryn Morado</t>
  </si>
  <si>
    <t>3524 Debra L Nordstrom</t>
  </si>
  <si>
    <t>90547 Laurie J Togerson</t>
  </si>
  <si>
    <t>99357 Thomas V Yocum</t>
  </si>
  <si>
    <t>4622 Jared A Martin</t>
  </si>
  <si>
    <t>5347 Kylie Kay Cameron</t>
  </si>
  <si>
    <t>5764 Marina R Schmidt</t>
  </si>
  <si>
    <t>5765 Daniel J Schoolland</t>
  </si>
  <si>
    <t>5766 Terry L Parker</t>
  </si>
  <si>
    <t>108</t>
  </si>
  <si>
    <t>184s</t>
  </si>
  <si>
    <t>7&amp;8</t>
  </si>
  <si>
    <t>Stores</t>
  </si>
  <si>
    <t>Not assigned</t>
  </si>
  <si>
    <t>4637</t>
  </si>
  <si>
    <t>Jonathan R Djajadi</t>
  </si>
  <si>
    <t>4606</t>
  </si>
  <si>
    <t>Mary Anne Medina</t>
  </si>
  <si>
    <t>2141</t>
  </si>
  <si>
    <t>Donald R Franks</t>
  </si>
  <si>
    <t>5709</t>
  </si>
  <si>
    <t>Suzanne Fossos</t>
  </si>
  <si>
    <t>60303</t>
  </si>
  <si>
    <t>Kenneth L Mehlenbacher</t>
  </si>
  <si>
    <t>91357</t>
  </si>
  <si>
    <t>Larry A Turner</t>
  </si>
  <si>
    <t>4543</t>
  </si>
  <si>
    <t>William C Gebenini</t>
  </si>
  <si>
    <t>4813</t>
  </si>
  <si>
    <t>Lane C Mahler</t>
  </si>
  <si>
    <t>5729</t>
  </si>
  <si>
    <t>Maurvi B Badshah</t>
  </si>
  <si>
    <t>4647</t>
  </si>
  <si>
    <t>Gary Glenn Brown</t>
  </si>
  <si>
    <t>4556</t>
  </si>
  <si>
    <t>Timothy Bryant</t>
  </si>
  <si>
    <t>5713</t>
  </si>
  <si>
    <t>Yaochiem F Chao</t>
  </si>
  <si>
    <t>26215</t>
  </si>
  <si>
    <t>Robert W Evans</t>
  </si>
  <si>
    <t>31355</t>
  </si>
  <si>
    <t>Susanna K Gilbert</t>
  </si>
  <si>
    <t>5282</t>
  </si>
  <si>
    <t>Donald Glenn</t>
  </si>
  <si>
    <t>4113</t>
  </si>
  <si>
    <t>Jing Guo</t>
  </si>
  <si>
    <t>5530</t>
  </si>
  <si>
    <t>Wendy E Jenkins</t>
  </si>
  <si>
    <t>4982</t>
  </si>
  <si>
    <t>Georg T Kanyer</t>
  </si>
  <si>
    <t>5198</t>
  </si>
  <si>
    <t>Bhavana Katyal-Sarin</t>
  </si>
  <si>
    <t>1036</t>
  </si>
  <si>
    <t>Charlene M Kraut</t>
  </si>
  <si>
    <t>5167</t>
  </si>
  <si>
    <t>Chris Listfjeld</t>
  </si>
  <si>
    <t>4484</t>
  </si>
  <si>
    <t>Judy F Ly</t>
  </si>
  <si>
    <t>5756</t>
  </si>
  <si>
    <t>Jon W Nelson</t>
  </si>
  <si>
    <t>4402</t>
  </si>
  <si>
    <t>Mary A Osorio</t>
  </si>
  <si>
    <t>91380</t>
  </si>
  <si>
    <t>Michael D Turner</t>
  </si>
  <si>
    <t>5372</t>
  </si>
  <si>
    <t>Karl W Volkle</t>
  </si>
  <si>
    <t>2323</t>
  </si>
  <si>
    <t>Cynthia G Whelpley</t>
  </si>
  <si>
    <t>3381</t>
  </si>
  <si>
    <t>David H. Wilcox</t>
  </si>
  <si>
    <t>5554</t>
  </si>
  <si>
    <t>Christa L Young</t>
  </si>
  <si>
    <t>4780</t>
  </si>
  <si>
    <t>Janice D Zimmerman</t>
  </si>
  <si>
    <t>3594</t>
  </si>
  <si>
    <t>Roger J Brooks</t>
  </si>
  <si>
    <t>36744</t>
  </si>
  <si>
    <t>Steve L Harrison</t>
  </si>
  <si>
    <t>4605</t>
  </si>
  <si>
    <t>Brendon J Ecker</t>
  </si>
  <si>
    <t>4587</t>
  </si>
  <si>
    <t>Alexander Rozet</t>
  </si>
  <si>
    <t>5685</t>
  </si>
  <si>
    <t>Matthew S Bertucci</t>
  </si>
  <si>
    <t>5106</t>
  </si>
  <si>
    <t>Patrick M Hopper</t>
  </si>
  <si>
    <t>1974</t>
  </si>
  <si>
    <t>Jen Matthews</t>
  </si>
  <si>
    <t>5073</t>
  </si>
  <si>
    <t>Cynthia A Parkman</t>
  </si>
  <si>
    <t>5406</t>
  </si>
  <si>
    <t>Jennifer L Sanislo</t>
  </si>
  <si>
    <t>24552</t>
  </si>
  <si>
    <t>Mark C Edwards</t>
  </si>
  <si>
    <t>66703</t>
  </si>
  <si>
    <t>Steven C Noyes</t>
  </si>
  <si>
    <t>47656</t>
  </si>
  <si>
    <t>Karen M Albright</t>
  </si>
  <si>
    <t>80936</t>
  </si>
  <si>
    <t>Jan C Senk</t>
  </si>
  <si>
    <t>28198</t>
  </si>
  <si>
    <t>Leonora M Foley</t>
  </si>
  <si>
    <t>79308</t>
  </si>
  <si>
    <t>Patricia D Schaffer</t>
  </si>
  <si>
    <t>5651</t>
  </si>
  <si>
    <t>Kathryn Morado</t>
  </si>
  <si>
    <t>3524</t>
  </si>
  <si>
    <t>Debra L Nordstrom</t>
  </si>
  <si>
    <t>90547</t>
  </si>
  <si>
    <t>Laurie J Togerson</t>
  </si>
  <si>
    <t>99357</t>
  </si>
  <si>
    <t>Thomas V Yocum</t>
  </si>
  <si>
    <t>4622</t>
  </si>
  <si>
    <t>Jared A Martin</t>
  </si>
  <si>
    <t>5347</t>
  </si>
  <si>
    <t>Kylie Kay Cameron</t>
  </si>
  <si>
    <t>5764</t>
  </si>
  <si>
    <t>Marina R Schmidt</t>
  </si>
  <si>
    <t>5765</t>
  </si>
  <si>
    <t>Daniel J Schoolland</t>
  </si>
  <si>
    <t>5766</t>
  </si>
  <si>
    <t>Terry L Parker</t>
  </si>
  <si>
    <t>2763</t>
  </si>
  <si>
    <t>Stephen P Reynolds</t>
  </si>
  <si>
    <t xml:space="preserve">Add: </t>
  </si>
  <si>
    <t>FICA - Medicare @ 1.45%</t>
  </si>
  <si>
    <t>NON-BUSINESS RELATED EXPENSES TO MOVE BELOW THE LINE</t>
  </si>
  <si>
    <t>ALLOCATE TO ELECTRIC</t>
  </si>
  <si>
    <t>ALLOCATE TO GAS</t>
  </si>
  <si>
    <t>TOTAL</t>
  </si>
  <si>
    <t>WILD HORSE EXPANSION COSTS DEFERRAL</t>
  </si>
  <si>
    <t>MINT FARM COSTS DEFERRAL</t>
  </si>
  <si>
    <t>FERC LAND USE FEE AMORTIZATION ADJUSTMENT</t>
  </si>
  <si>
    <t>Name of offsett account</t>
  </si>
  <si>
    <t xml:space="preserve">Total Adjustment </t>
  </si>
  <si>
    <t>Jan 2010 through December 2010 FERC LAND USE FEE Amortization</t>
  </si>
  <si>
    <t>Total Test Year Amortization</t>
  </si>
  <si>
    <t>Remove Cost Related to 2009 Accrual</t>
  </si>
  <si>
    <t>Order                     93020630     1900-Board related expenses-Co</t>
  </si>
  <si>
    <t>Report currency           USD          US Dollar</t>
  </si>
  <si>
    <t>Downloaded from SAP</t>
  </si>
  <si>
    <t xml:space="preserve">Document </t>
  </si>
  <si>
    <t xml:space="preserve">Fiscal </t>
  </si>
  <si>
    <t>Number</t>
  </si>
  <si>
    <t>Year</t>
  </si>
  <si>
    <t xml:space="preserve"> Period</t>
  </si>
  <si>
    <t>Header Text</t>
  </si>
  <si>
    <t>type</t>
  </si>
  <si>
    <t>RN</t>
  </si>
  <si>
    <t>207699959</t>
  </si>
  <si>
    <t>Trsf P-Card fm 1900-1010</t>
  </si>
  <si>
    <t>SA</t>
  </si>
  <si>
    <t>207884605</t>
  </si>
  <si>
    <t>208061786</t>
  </si>
  <si>
    <t>208166687</t>
  </si>
  <si>
    <t>KE</t>
  </si>
  <si>
    <t>60333000</t>
  </si>
  <si>
    <t>Emp. Exp.-Mileage Re</t>
  </si>
  <si>
    <t>60335000</t>
  </si>
  <si>
    <t>Emp Rel Exp-Lodging</t>
  </si>
  <si>
    <t>60390000</t>
  </si>
  <si>
    <t>Emp. Exp.-Other</t>
  </si>
  <si>
    <t>60600000</t>
  </si>
  <si>
    <t>Matl-Direct Purch</t>
  </si>
  <si>
    <t>207638681</t>
  </si>
  <si>
    <t>KAYE SMITH ACCRL</t>
  </si>
  <si>
    <t>Z3</t>
  </si>
  <si>
    <t>207668207</t>
  </si>
  <si>
    <t>Z4</t>
  </si>
  <si>
    <t>207657082</t>
  </si>
  <si>
    <t>207700039</t>
  </si>
  <si>
    <t>208119221</t>
  </si>
  <si>
    <t>207576998</t>
  </si>
  <si>
    <t>60700000</t>
  </si>
  <si>
    <t>Office Supplies/Svcs</t>
  </si>
  <si>
    <t>60850000</t>
  </si>
  <si>
    <t>Lse/Rnt-Gen Equipmnt</t>
  </si>
  <si>
    <t>208243055</t>
  </si>
  <si>
    <t>Lease reclassification</t>
  </si>
  <si>
    <t>60850100</t>
  </si>
  <si>
    <t>Lse/Rnt-Gen Equ-Canc</t>
  </si>
  <si>
    <t>61600000</t>
  </si>
  <si>
    <t>Postage &amp; Delivery C</t>
  </si>
  <si>
    <t>207576730</t>
  </si>
  <si>
    <t>207633356</t>
  </si>
  <si>
    <t>207700104</t>
  </si>
  <si>
    <t>207705271</t>
  </si>
  <si>
    <t>P Card 1st Qtr 10 Acrl Pa</t>
  </si>
  <si>
    <t>207731079</t>
  </si>
  <si>
    <t>207763442</t>
  </si>
  <si>
    <t>207822228</t>
  </si>
  <si>
    <t>207884548</t>
  </si>
  <si>
    <t>207942265</t>
  </si>
  <si>
    <t>208003529</t>
  </si>
  <si>
    <t>208061767</t>
  </si>
  <si>
    <t>208174831</t>
  </si>
  <si>
    <t>208239592</t>
  </si>
  <si>
    <t>207762640</t>
  </si>
  <si>
    <t>61700000</t>
  </si>
  <si>
    <t>Printing Expense</t>
  </si>
  <si>
    <t>207827004</t>
  </si>
  <si>
    <t>207854602</t>
  </si>
  <si>
    <t>207884835</t>
  </si>
  <si>
    <t>207845441</t>
  </si>
  <si>
    <t>207942230</t>
  </si>
  <si>
    <t>208002845</t>
  </si>
  <si>
    <t>208061255</t>
  </si>
  <si>
    <t>208121293</t>
  </si>
  <si>
    <t>208151225</t>
  </si>
  <si>
    <t>208123012</t>
  </si>
  <si>
    <t>208178936</t>
  </si>
  <si>
    <t>208204150</t>
  </si>
  <si>
    <t>208239126</t>
  </si>
  <si>
    <t>208198257</t>
  </si>
  <si>
    <t>207561279</t>
  </si>
  <si>
    <t>KR</t>
  </si>
  <si>
    <t>63000090</t>
  </si>
  <si>
    <t>Miscellaneous Expens</t>
  </si>
  <si>
    <t>207617170</t>
  </si>
  <si>
    <t>207635640</t>
  </si>
  <si>
    <t>207635990</t>
  </si>
  <si>
    <t>207636017</t>
  </si>
  <si>
    <t>207736295</t>
  </si>
  <si>
    <t>207740955</t>
  </si>
  <si>
    <t>207822233</t>
  </si>
  <si>
    <t>207787522</t>
  </si>
  <si>
    <t>207788555</t>
  </si>
  <si>
    <t>207854775</t>
  </si>
  <si>
    <t>207845422</t>
  </si>
  <si>
    <t>207995713</t>
  </si>
  <si>
    <t>207946052</t>
  </si>
  <si>
    <t>208040120</t>
  </si>
  <si>
    <t>208112759</t>
  </si>
  <si>
    <t>208151020</t>
  </si>
  <si>
    <t>208151002</t>
  </si>
  <si>
    <t>208174864</t>
  </si>
  <si>
    <t>Total from Order 93020630</t>
  </si>
  <si>
    <t>Add:  Board Related Expenses booked to other orders</t>
  </si>
  <si>
    <t>Total Common Board Related Expenses Booked 100% Above the line</t>
  </si>
  <si>
    <t xml:space="preserve">Allocation of Non-Utility Board Related  Expenses based on Percentage of </t>
  </si>
  <si>
    <t>Common Non-Utility Director Fees (Below the Line)</t>
  </si>
  <si>
    <t>Adjusted Amount of Electric Board Related Expenses Above the Line</t>
  </si>
  <si>
    <t>Adjusted Amount of Natural Gas Board Related Expenses Above the Line</t>
  </si>
  <si>
    <t>2010 Director's Fees for PSE</t>
  </si>
  <si>
    <t>CASH PAYMENTS</t>
  </si>
  <si>
    <t>DEFERRED COMP</t>
  </si>
  <si>
    <t>STOCK</t>
  </si>
  <si>
    <t>Utility</t>
  </si>
  <si>
    <t>Non-Utility</t>
  </si>
  <si>
    <t>Director Fee PSE</t>
  </si>
  <si>
    <t>Director Fees</t>
  </si>
  <si>
    <t>Reimbursed Exp *</t>
  </si>
  <si>
    <t>Total Cash Payments</t>
  </si>
  <si>
    <t>Deferred Comp</t>
  </si>
  <si>
    <t xml:space="preserve">Retainer - Stock </t>
  </si>
  <si>
    <t>DSP Dist.</t>
  </si>
  <si>
    <t>Total Comp 2010</t>
  </si>
  <si>
    <t>W.S. Ayer</t>
  </si>
  <si>
    <t>H.B. Simon</t>
  </si>
  <si>
    <t>S. Turner</t>
  </si>
  <si>
    <t>C. Trumpy</t>
  </si>
  <si>
    <t>Check Totals to GL</t>
  </si>
  <si>
    <t>BOD KR Doc CE 63000090 SAP Order 93020740</t>
  </si>
  <si>
    <t>BOD KR Doc CE 63000090 SAP Order 93020630</t>
  </si>
  <si>
    <t>*Reimbursed Expenses for travel expenses including airfare, hotel, meals, parking, mileage, etc.</t>
  </si>
  <si>
    <t>Calculation for Above the Line Percentage Based on Director Fees Expense</t>
  </si>
  <si>
    <t>Paid</t>
  </si>
  <si>
    <t>a</t>
  </si>
  <si>
    <t>= a / c    Above the Line Allocation Factor</t>
  </si>
  <si>
    <t>b</t>
  </si>
  <si>
    <t>= b / c   Below the Line Allocation Factor</t>
  </si>
  <si>
    <t>c</t>
  </si>
  <si>
    <t xml:space="preserve">     OTHER PRODUTION EXPENSES </t>
  </si>
  <si>
    <t xml:space="preserve">     DISTRIBUTION</t>
  </si>
  <si>
    <t xml:space="preserve">     ADMIN &amp; GENERAL</t>
  </si>
  <si>
    <t>Total TY</t>
  </si>
  <si>
    <t>PAYROLL TAXES ON THE ABOVE WAGE ADJUSTMENTS</t>
  </si>
  <si>
    <t>* Other Payroll Taxes, CEO</t>
  </si>
  <si>
    <t>Cap</t>
  </si>
  <si>
    <t>Rate</t>
  </si>
  <si>
    <t>Total Impact</t>
  </si>
  <si>
    <t>FICA - Soc Sec</t>
  </si>
  <si>
    <t>SUTA</t>
  </si>
  <si>
    <t>FUTA</t>
  </si>
  <si>
    <t>Total Other Payroll Taxes</t>
  </si>
  <si>
    <t>REMOVE NON-BUSINESS OR NON-UTILITY RELATED EXPENSES</t>
  </si>
  <si>
    <t xml:space="preserve"> RECLASS FROM POWER COST FERC 557 TO A&amp;G</t>
  </si>
  <si>
    <t>55700120</t>
  </si>
  <si>
    <t>104454 -VAN NESS FELDMAN</t>
  </si>
  <si>
    <t>62300020</t>
  </si>
  <si>
    <t>Outside Svcs - Legal</t>
  </si>
  <si>
    <t>VAN NESS FELDMAN</t>
  </si>
  <si>
    <t>81497</t>
  </si>
  <si>
    <t>GR/IR Clearing Account</t>
  </si>
  <si>
    <t>81498</t>
  </si>
  <si>
    <t>81499</t>
  </si>
  <si>
    <t>82476</t>
  </si>
  <si>
    <t>82477</t>
  </si>
  <si>
    <t>82478</t>
  </si>
  <si>
    <t>83006</t>
  </si>
  <si>
    <t>83007</t>
  </si>
  <si>
    <t>83008</t>
  </si>
  <si>
    <t>83497</t>
  </si>
  <si>
    <t>83498</t>
  </si>
  <si>
    <t>84114</t>
  </si>
  <si>
    <t>84115</t>
  </si>
  <si>
    <t>84117</t>
  </si>
  <si>
    <t>84541</t>
  </si>
  <si>
    <t>84542</t>
  </si>
  <si>
    <t>84543</t>
  </si>
  <si>
    <t>85137</t>
  </si>
  <si>
    <t>85138</t>
  </si>
  <si>
    <t>85140</t>
  </si>
  <si>
    <t>85592</t>
  </si>
  <si>
    <t>85593</t>
  </si>
  <si>
    <t>86202</t>
  </si>
  <si>
    <t>86203</t>
  </si>
  <si>
    <t>86204</t>
  </si>
  <si>
    <t>86708</t>
  </si>
  <si>
    <t>86709</t>
  </si>
  <si>
    <t>86710</t>
  </si>
  <si>
    <t>87230</t>
  </si>
  <si>
    <t>87232</t>
  </si>
  <si>
    <t>87688</t>
  </si>
  <si>
    <t>87690</t>
  </si>
  <si>
    <t>87691</t>
  </si>
  <si>
    <t>Regulatory Counsel &amp; Merchant Issues-12/09 Accr</t>
  </si>
  <si>
    <t>Legal Costs Accr - 12/09</t>
  </si>
  <si>
    <t>Accounts Payable - Vouchers (Electric Sys)</t>
  </si>
  <si>
    <t>Regulatory Counsel Legal Accrual - 12/09</t>
  </si>
  <si>
    <t>Transmission Issues Legal Accrual - 12/09</t>
  </si>
  <si>
    <t>Van Ness Feldman 12/10 costs</t>
  </si>
  <si>
    <t>Accounts Payable Non-SAP System Accrual</t>
  </si>
  <si>
    <t>VanNess Feldman PO 45-433409</t>
  </si>
  <si>
    <t>OVER $25K INV ACCRUAL</t>
  </si>
  <si>
    <t>Order #55700120 reclassified to A&amp;G</t>
  </si>
  <si>
    <t>2011 GENERAL RATE CASE REBUTTAL FILING</t>
  </si>
  <si>
    <t>Staff's Proposed % Charged to Operations</t>
  </si>
  <si>
    <t>PAGE 21.06</t>
  </si>
  <si>
    <t>% Charged to Operations, old</t>
  </si>
</sst>
</file>

<file path=xl/styles.xml><?xml version="1.0" encoding="utf-8"?>
<styleSheet xmlns="http://schemas.openxmlformats.org/spreadsheetml/2006/main">
  <numFmts count="6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00"/>
    <numFmt numFmtId="166" formatCode="_(&quot;$&quot;* #,##0_);_(&quot;$&quot;* \(#,##0\);_(&quot;$&quot;* &quot;-&quot;??_);_(@_)"/>
    <numFmt numFmtId="167" formatCode="0.00_)"/>
    <numFmt numFmtId="168" formatCode="mm/dd/yyyy"/>
    <numFmt numFmtId="169" formatCode="_(&quot;$&quot;* #,##0.0_);_(&quot;$&quot;* \(#,##0.0\);_(&quot;$&quot;* &quot;-&quot;??_);_(@_)"/>
    <numFmt numFmtId="170" formatCode="0.0000000"/>
    <numFmt numFmtId="171" formatCode="0.0%"/>
    <numFmt numFmtId="172" formatCode="_(* #,##0.00000_);_(* \(#,##0.00000\);_(* &quot;-&quot;??_);_(@_)"/>
    <numFmt numFmtId="173" formatCode="_(* ###0_);_(* \(###0\);_(* &quot;-&quot;_);_(@_)"/>
    <numFmt numFmtId="174" formatCode="&quot;$&quot;#,##0.00"/>
    <numFmt numFmtId="175" formatCode="m/d/yy"/>
    <numFmt numFmtId="176" formatCode="_(* #,##0.0_);_(* \(#,##0.0\);_(* &quot;-&quot;_);_(@_)"/>
    <numFmt numFmtId="177" formatCode="0000"/>
    <numFmt numFmtId="178" formatCode="000000"/>
    <numFmt numFmtId="179" formatCode="d\.mmm\.yy"/>
    <numFmt numFmtId="180" formatCode="#."/>
    <numFmt numFmtId="181" formatCode="mmmm\ d\,\ yyyy"/>
    <numFmt numFmtId="182" formatCode="_(&quot;$&quot;* #,##0.0000_);_(&quot;$&quot;* \(#,##0.0000\);_(&quot;$&quot;* &quot;-&quot;????_);_(@_)"/>
    <numFmt numFmtId="183" formatCode="________@"/>
    <numFmt numFmtId="184" formatCode="_(* #,##0.00_);_(* \(#,##0.00\);_(* &quot;-&quot;_);_(@_)"/>
    <numFmt numFmtId="185" formatCode="_(* #,##0.0_);_(* \(#,##0.0\);_(* &quot;-&quot;??_);_(@_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,##0.00;\-#,##0.00;#,##0.00;@"/>
    <numFmt numFmtId="191" formatCode="0.00000"/>
    <numFmt numFmtId="192" formatCode="0.0000"/>
    <numFmt numFmtId="193" formatCode="0.000"/>
    <numFmt numFmtId="194" formatCode="0.000%"/>
    <numFmt numFmtId="195" formatCode="0.00000000"/>
    <numFmt numFmtId="196" formatCode="_(* #,##0.0_);_(* \(#,##0.0\);_(* &quot;-&quot;?_);_(@_)"/>
    <numFmt numFmtId="197" formatCode="_(* #,##0.000_);_(* \(#,##0.000\);_(* &quot;-&quot;??_);_(@_)"/>
    <numFmt numFmtId="198" formatCode="_(* #,##0.000_);_(* \(#,##0.000\);_(* &quot;-&quot;???_);_(@_)"/>
    <numFmt numFmtId="199" formatCode="0.0000%"/>
    <numFmt numFmtId="200" formatCode="_(&quot;$&quot;* #,##0.000_);_(&quot;$&quot;* \(#,##0.000\);_(&quot;$&quot;* &quot;-&quot;???_);_(@_)"/>
    <numFmt numFmtId="201" formatCode="_(&quot;$&quot;* #,##0.000_);_(&quot;$&quot;* \(#,##0.000\);_(&quot;$&quot;* &quot;-&quot;??_);_(@_)"/>
    <numFmt numFmtId="202" formatCode="[$-409]dddd\,\ mmmm\ dd\,\ yyyy"/>
    <numFmt numFmtId="203" formatCode="_(* #,##0.0000_);_(* \(#,##0.0000\);_(* &quot;-&quot;??_);_(@_)"/>
    <numFmt numFmtId="204" formatCode="_(* #,##0.000000_);_(* \(#,##0.000000\);_(* &quot;-&quot;??_);_(@_)"/>
    <numFmt numFmtId="205" formatCode="_(&quot;$&quot;* #,##0.0000_);_(&quot;$&quot;* \(#,##0.0000\);_(&quot;$&quot;* &quot;-&quot;??_);_(@_)"/>
    <numFmt numFmtId="206" formatCode="_(&quot;$&quot;* #,##0.00000_);_(&quot;$&quot;* \(#,##0.00000\);_(&quot;$&quot;* &quot;-&quot;??_);_(@_)"/>
    <numFmt numFmtId="207" formatCode="_(&quot;$&quot;* #,##0.000000_);_(&quot;$&quot;* \(#,##0.000000\);_(&quot;$&quot;* &quot;-&quot;??_);_(@_)"/>
    <numFmt numFmtId="208" formatCode="&quot;$&quot;#,##0"/>
    <numFmt numFmtId="209" formatCode="&quot;$&quot;#,##0.0"/>
    <numFmt numFmtId="210" formatCode="&quot;$&quot;#,##0.000"/>
    <numFmt numFmtId="211" formatCode="_-* #,##0.00\ _D_M_-;\-* #,##0.00\ _D_M_-;_-* &quot;-&quot;??\ _D_M_-;_-@_-"/>
    <numFmt numFmtId="212" formatCode="_-* #,##0\ _D_M_-;\-* #,##0\ _D_M_-;_-* &quot;-&quot;\ _D_M_-;_-@_-"/>
    <numFmt numFmtId="213" formatCode="_-* #,##0.00\ &quot;DM&quot;_-;\-* #,##0.00\ &quot;DM&quot;_-;_-* &quot;-&quot;??\ &quot;DM&quot;_-;_-@_-"/>
    <numFmt numFmtId="214" formatCode="_-* #,##0\ &quot;DM&quot;_-;\-* #,##0\ &quot;DM&quot;_-;_-* &quot;-&quot;\ &quot;DM&quot;_-;_-@_-"/>
    <numFmt numFmtId="215" formatCode="[Blue]General"/>
    <numFmt numFmtId="216" formatCode="_-* #,##0.0_-;\-* #,##0.0_-;_-* &quot;-&quot;??_-;_-@_-"/>
    <numFmt numFmtId="217" formatCode="#,##0.00&quot; $&quot;;\-#,##0.00&quot; $&quot;"/>
    <numFmt numFmtId="218" formatCode="0_);[Red]\(0\)"/>
    <numFmt numFmtId="219" formatCode="_(&quot;$&quot;* #,##0.000000_);_(&quot;$&quot;* \(#,##0.000000\);_(&quot;$&quot;* &quot;-&quot;??????_);_(@_)"/>
  </numFmts>
  <fonts count="87">
    <font>
      <sz val="10"/>
      <name val="Arial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color indexed="24"/>
      <name val="Arial"/>
      <family val="2"/>
    </font>
    <font>
      <sz val="10"/>
      <name val="Helv"/>
      <family val="0"/>
    </font>
    <font>
      <i/>
      <sz val="11"/>
      <color indexed="23"/>
      <name val="Calibri"/>
      <family val="2"/>
    </font>
    <font>
      <u val="single"/>
      <sz val="7.5"/>
      <color indexed="36"/>
      <name val="Arial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0"/>
      <name val="Arial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sz val="10"/>
      <name val="MS Sans Serif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23"/>
      <name val="Arial"/>
      <family val="2"/>
    </font>
    <font>
      <sz val="8"/>
      <name val="Helv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0"/>
      <name val="MS Sans Serif"/>
      <family val="2"/>
    </font>
    <font>
      <sz val="6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b/>
      <i/>
      <sz val="10"/>
      <name val="Times New Roman"/>
      <family val="1"/>
    </font>
    <font>
      <sz val="8"/>
      <name val="Antique Olive"/>
      <family val="2"/>
    </font>
    <font>
      <sz val="8"/>
      <name val="Geneva"/>
      <family val="2"/>
    </font>
    <font>
      <sz val="10"/>
      <color indexed="8"/>
      <name val="MS Sans Serif"/>
      <family val="2"/>
    </font>
    <font>
      <sz val="11"/>
      <name val="Arial"/>
      <family val="2"/>
    </font>
    <font>
      <sz val="12"/>
      <name val="Times"/>
      <family val="1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b/>
      <sz val="11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7"/>
      <name val="Small Fonts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b/>
      <sz val="12"/>
      <color indexed="8"/>
      <name val="Arial"/>
      <family val="2"/>
    </font>
    <font>
      <b/>
      <sz val="18"/>
      <color indexed="62"/>
      <name val="Cambria"/>
      <family val="2"/>
    </font>
    <font>
      <b/>
      <sz val="8"/>
      <color indexed="8"/>
      <name val="Helv"/>
      <family val="0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8"/>
      <name val="Calibri"/>
      <family val="2"/>
    </font>
    <font>
      <sz val="11"/>
      <name val="univers (E1)"/>
      <family val="0"/>
    </font>
    <font>
      <sz val="9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sz val="8"/>
      <color indexed="8"/>
      <name val="Arial"/>
      <family val="2"/>
    </font>
    <font>
      <b/>
      <u val="singleAccounting"/>
      <sz val="10"/>
      <name val="Arial"/>
      <family val="2"/>
    </font>
    <font>
      <u val="single"/>
      <sz val="10"/>
      <name val="Arial"/>
      <family val="2"/>
    </font>
    <font>
      <sz val="6"/>
      <name val="Arial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Calibri"/>
      <family val="2"/>
    </font>
    <font>
      <b/>
      <sz val="9"/>
      <color indexed="8"/>
      <name val="Arial"/>
      <family val="2"/>
    </font>
    <font>
      <b/>
      <sz val="16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u val="single"/>
      <sz val="10"/>
      <name val="Arial Narrow"/>
      <family val="2"/>
    </font>
    <font>
      <b/>
      <sz val="12"/>
      <name val="Arial Narrow"/>
      <family val="2"/>
    </font>
    <font>
      <b/>
      <sz val="9"/>
      <color indexed="8"/>
      <name val="Courier"/>
      <family val="3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8"/>
      <color indexed="12"/>
      <name val="Arial"/>
      <family val="2"/>
    </font>
    <font>
      <b/>
      <sz val="11"/>
      <name val="Calibri"/>
      <family val="2"/>
    </font>
    <font>
      <b/>
      <i/>
      <sz val="11"/>
      <color indexed="8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 style="double"/>
      <right/>
      <top/>
      <bottom style="hair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 style="double"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medium">
        <color indexed="22"/>
      </right>
      <top style="medium">
        <color indexed="22"/>
      </top>
      <bottom>
        <color indexed="63"/>
      </bottom>
    </border>
    <border>
      <left style="medium">
        <color indexed="22"/>
      </left>
      <right style="medium">
        <color indexed="22"/>
      </right>
      <top>
        <color indexed="63"/>
      </top>
      <bottom style="medium">
        <color indexed="22"/>
      </bottom>
    </border>
  </borders>
  <cellStyleXfs count="4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0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65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0" fontId="1" fillId="0" borderId="0">
      <alignment/>
      <protection/>
    </xf>
    <xf numFmtId="0" fontId="1" fillId="0" borderId="0">
      <alignment/>
      <protection/>
    </xf>
    <xf numFmtId="172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72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72" fontId="0" fillId="0" borderId="0">
      <alignment horizontal="left" wrapText="1"/>
      <protection/>
    </xf>
    <xf numFmtId="165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0" fontId="1" fillId="0" borderId="0">
      <alignment/>
      <protection/>
    </xf>
    <xf numFmtId="177" fontId="41" fillId="0" borderId="0">
      <alignment horizontal="left"/>
      <protection/>
    </xf>
    <xf numFmtId="178" fontId="42" fillId="0" borderId="0">
      <alignment horizontal="left"/>
      <protection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7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7" borderId="0" applyNumberFormat="0" applyBorder="0" applyAlignment="0" applyProtection="0"/>
    <xf numFmtId="0" fontId="2" fillId="33" borderId="0" applyNumberFormat="0" applyBorder="0" applyAlignment="0" applyProtection="0"/>
    <xf numFmtId="0" fontId="2" fillId="25" borderId="0" applyNumberFormat="0" applyBorder="0" applyAlignment="0" applyProtection="0"/>
    <xf numFmtId="0" fontId="3" fillId="34" borderId="0" applyNumberFormat="0" applyBorder="0" applyAlignment="0" applyProtection="0"/>
    <xf numFmtId="0" fontId="3" fillId="23" borderId="0" applyNumberFormat="0" applyBorder="0" applyAlignment="0" applyProtection="0"/>
    <xf numFmtId="215" fontId="0" fillId="3" borderId="1">
      <alignment horizontal="center" vertical="center"/>
      <protection/>
    </xf>
    <xf numFmtId="0" fontId="4" fillId="4" borderId="0" applyNumberFormat="0" applyBorder="0" applyAlignment="0" applyProtection="0"/>
    <xf numFmtId="0" fontId="42" fillId="0" borderId="0" applyFont="0" applyFill="0" applyBorder="0" applyAlignment="0" applyProtection="0"/>
    <xf numFmtId="179" fontId="43" fillId="0" borderId="0" applyFill="0" applyBorder="0" applyAlignment="0">
      <protection/>
    </xf>
    <xf numFmtId="0" fontId="5" fillId="35" borderId="2" applyNumberFormat="0" applyAlignment="0" applyProtection="0"/>
    <xf numFmtId="0" fontId="6" fillId="36" borderId="3" applyNumberFormat="0" applyAlignment="0" applyProtection="0"/>
    <xf numFmtId="41" fontId="0" fillId="35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63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45" fillId="0" borderId="0">
      <alignment/>
      <protection/>
    </xf>
    <xf numFmtId="180" fontId="46" fillId="0" borderId="0">
      <alignment/>
      <protection locked="0"/>
    </xf>
    <xf numFmtId="0" fontId="45" fillId="0" borderId="0">
      <alignment/>
      <protection/>
    </xf>
    <xf numFmtId="0" fontId="47" fillId="0" borderId="0" applyNumberFormat="0" applyAlignment="0">
      <protection/>
    </xf>
    <xf numFmtId="0" fontId="48" fillId="0" borderId="0" applyNumberFormat="0" applyAlignment="0">
      <protection/>
    </xf>
    <xf numFmtId="0" fontId="8" fillId="0" borderId="0">
      <alignment/>
      <protection/>
    </xf>
    <xf numFmtId="0" fontId="45" fillId="0" borderId="0">
      <alignment/>
      <protection/>
    </xf>
    <xf numFmtId="0" fontId="8" fillId="0" borderId="0">
      <alignment/>
      <protection/>
    </xf>
    <xf numFmtId="0" fontId="45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8" fontId="63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31" fillId="37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/>
    <xf numFmtId="165" fontId="0" fillId="0" borderId="0">
      <alignment/>
      <protection/>
    </xf>
    <xf numFmtId="0" fontId="9" fillId="0" borderId="0" applyNumberFormat="0" applyFill="0" applyBorder="0" applyAlignment="0" applyProtection="0"/>
    <xf numFmtId="2" fontId="7" fillId="0" borderId="0" applyFont="0" applyFill="0" applyBorder="0" applyAlignment="0" applyProtection="0"/>
    <xf numFmtId="0" fontId="8" fillId="0" borderId="0">
      <alignment/>
      <protection/>
    </xf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38" fontId="12" fillId="35" borderId="0" applyNumberFormat="0" applyBorder="0" applyAlignment="0" applyProtection="0"/>
    <xf numFmtId="169" fontId="49" fillId="0" borderId="0" applyNumberFormat="0" applyFill="0" applyBorder="0" applyProtection="0">
      <alignment horizontal="right"/>
    </xf>
    <xf numFmtId="0" fontId="50" fillId="0" borderId="4" applyNumberFormat="0" applyAlignment="0" applyProtection="0"/>
    <xf numFmtId="0" fontId="50" fillId="0" borderId="5">
      <alignment horizontal="left"/>
      <protection/>
    </xf>
    <xf numFmtId="14" fontId="21" fillId="10" borderId="6">
      <alignment horizontal="center" vertical="center" wrapText="1"/>
      <protection/>
    </xf>
    <xf numFmtId="0" fontId="7" fillId="0" borderId="0" applyNumberFormat="0" applyFill="0" applyBorder="0" applyAlignment="0" applyProtection="0"/>
    <xf numFmtId="0" fontId="13" fillId="0" borderId="7" applyNumberFormat="0" applyFill="0" applyAlignment="0" applyProtection="0"/>
    <xf numFmtId="0" fontId="82" fillId="0" borderId="8" applyNumberFormat="0" applyFill="0" applyAlignment="0" applyProtection="0"/>
    <xf numFmtId="0" fontId="7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83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38" fontId="16" fillId="0" borderId="0">
      <alignment/>
      <protection/>
    </xf>
    <xf numFmtId="40" fontId="16" fillId="0" borderId="0">
      <alignment/>
      <protection/>
    </xf>
    <xf numFmtId="0" fontId="51" fillId="0" borderId="12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9" borderId="2" applyNumberFormat="0" applyAlignment="0" applyProtection="0"/>
    <xf numFmtId="10" fontId="12" fillId="40" borderId="13" applyNumberFormat="0" applyBorder="0" applyAlignment="0" applyProtection="0"/>
    <xf numFmtId="41" fontId="51" fillId="12" borderId="14">
      <alignment horizontal="left"/>
      <protection locked="0"/>
    </xf>
    <xf numFmtId="10" fontId="51" fillId="12" borderId="14">
      <alignment horizontal="right"/>
      <protection locked="0"/>
    </xf>
    <xf numFmtId="0" fontId="19" fillId="12" borderId="2" applyNumberFormat="0" applyAlignment="0" applyProtection="0"/>
    <xf numFmtId="0" fontId="12" fillId="35" borderId="0">
      <alignment/>
      <protection/>
    </xf>
    <xf numFmtId="3" fontId="52" fillId="0" borderId="0" applyFill="0" applyBorder="0" applyAlignment="0" applyProtection="0"/>
    <xf numFmtId="0" fontId="20" fillId="0" borderId="15" applyNumberFormat="0" applyFill="0" applyAlignment="0" applyProtection="0"/>
    <xf numFmtId="44" fontId="21" fillId="0" borderId="16" applyNumberFormat="0" applyFont="0" applyAlignment="0">
      <protection/>
    </xf>
    <xf numFmtId="44" fontId="21" fillId="0" borderId="17" applyNumberFormat="0" applyFont="0" applyAlignment="0">
      <protection/>
    </xf>
    <xf numFmtId="0" fontId="22" fillId="12" borderId="0" applyNumberFormat="0" applyBorder="0" applyAlignment="0" applyProtection="0"/>
    <xf numFmtId="37" fontId="53" fillId="0" borderId="0">
      <alignment/>
      <protection/>
    </xf>
    <xf numFmtId="167" fontId="2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165" fontId="29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181" fontId="0" fillId="0" borderId="0">
      <alignment horizontal="left" wrapText="1"/>
      <protection/>
    </xf>
    <xf numFmtId="0" fontId="2" fillId="0" borderId="0">
      <alignment/>
      <protection/>
    </xf>
    <xf numFmtId="0" fontId="2" fillId="0" borderId="0">
      <alignment/>
      <protection/>
    </xf>
    <xf numFmtId="165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7" borderId="18" applyNumberFormat="0" applyFont="0" applyAlignment="0" applyProtection="0"/>
    <xf numFmtId="0" fontId="2" fillId="7" borderId="18" applyNumberFormat="0" applyFont="0" applyAlignment="0" applyProtection="0"/>
    <xf numFmtId="0" fontId="2" fillId="7" borderId="18" applyNumberFormat="0" applyFont="0" applyAlignment="0" applyProtection="0"/>
    <xf numFmtId="0" fontId="2" fillId="7" borderId="18" applyNumberFormat="0" applyFont="0" applyAlignment="0" applyProtection="0"/>
    <xf numFmtId="0" fontId="2" fillId="7" borderId="18" applyNumberFormat="0" applyFont="0" applyAlignment="0" applyProtection="0"/>
    <xf numFmtId="0" fontId="2" fillId="7" borderId="18" applyNumberFormat="0" applyFont="0" applyAlignment="0" applyProtection="0"/>
    <xf numFmtId="0" fontId="2" fillId="7" borderId="18" applyNumberFormat="0" applyFont="0" applyAlignment="0" applyProtection="0"/>
    <xf numFmtId="0" fontId="2" fillId="7" borderId="18" applyNumberFormat="0" applyFont="0" applyAlignment="0" applyProtection="0"/>
    <xf numFmtId="0" fontId="2" fillId="7" borderId="18" applyNumberFormat="0" applyFont="0" applyAlignment="0" applyProtection="0"/>
    <xf numFmtId="0" fontId="2" fillId="7" borderId="18" applyNumberFormat="0" applyFont="0" applyAlignment="0" applyProtection="0"/>
    <xf numFmtId="0" fontId="2" fillId="7" borderId="18" applyNumberFormat="0" applyFont="0" applyAlignment="0" applyProtection="0"/>
    <xf numFmtId="0" fontId="2" fillId="7" borderId="18" applyNumberFormat="0" applyFont="0" applyAlignment="0" applyProtection="0"/>
    <xf numFmtId="0" fontId="0" fillId="7" borderId="18" applyNumberFormat="0" applyFont="0" applyAlignment="0" applyProtection="0"/>
    <xf numFmtId="0" fontId="25" fillId="35" borderId="19" applyNumberFormat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45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41" borderId="14">
      <alignment/>
      <protection/>
    </xf>
    <xf numFmtId="0" fontId="24" fillId="0" borderId="0" applyNumberFormat="0" applyFont="0" applyFill="0" applyBorder="0" applyAlignment="0" applyProtection="0"/>
    <xf numFmtId="15" fontId="24" fillId="0" borderId="0" applyFont="0" applyFill="0" applyBorder="0" applyAlignment="0" applyProtection="0"/>
    <xf numFmtId="4" fontId="24" fillId="0" borderId="0" applyFont="0" applyFill="0" applyBorder="0" applyAlignment="0" applyProtection="0"/>
    <xf numFmtId="0" fontId="34" fillId="0" borderId="6">
      <alignment horizontal="center"/>
      <protection/>
    </xf>
    <xf numFmtId="3" fontId="24" fillId="0" borderId="0" applyFont="0" applyFill="0" applyBorder="0" applyAlignment="0" applyProtection="0"/>
    <xf numFmtId="0" fontId="24" fillId="42" borderId="0" applyNumberFormat="0" applyFont="0" applyBorder="0" applyAlignment="0" applyProtection="0"/>
    <xf numFmtId="0" fontId="45" fillId="0" borderId="0">
      <alignment/>
      <protection/>
    </xf>
    <xf numFmtId="3" fontId="54" fillId="0" borderId="0" applyFill="0" applyBorder="0" applyAlignment="0" applyProtection="0"/>
    <xf numFmtId="0" fontId="55" fillId="0" borderId="0">
      <alignment/>
      <protection/>
    </xf>
    <xf numFmtId="42" fontId="0" fillId="40" borderId="0">
      <alignment/>
      <protection/>
    </xf>
    <xf numFmtId="42" fontId="0" fillId="40" borderId="20">
      <alignment vertical="center"/>
      <protection/>
    </xf>
    <xf numFmtId="0" fontId="21" fillId="40" borderId="21" applyNumberFormat="0">
      <alignment horizontal="center" vertical="center" wrapText="1"/>
      <protection/>
    </xf>
    <xf numFmtId="10" fontId="0" fillId="40" borderId="0">
      <alignment/>
      <protection/>
    </xf>
    <xf numFmtId="182" fontId="0" fillId="40" borderId="0">
      <alignment/>
      <protection/>
    </xf>
    <xf numFmtId="164" fontId="16" fillId="0" borderId="0" applyBorder="0" applyAlignment="0">
      <protection/>
    </xf>
    <xf numFmtId="42" fontId="0" fillId="40" borderId="22">
      <alignment horizontal="left"/>
      <protection/>
    </xf>
    <xf numFmtId="182" fontId="56" fillId="40" borderId="22">
      <alignment horizontal="left"/>
      <protection/>
    </xf>
    <xf numFmtId="14" fontId="29" fillId="0" borderId="0" applyNumberFormat="0" applyFill="0" applyBorder="0" applyAlignment="0" applyProtection="0"/>
    <xf numFmtId="176" fontId="0" fillId="0" borderId="0" applyFont="0" applyFill="0" applyAlignment="0">
      <protection/>
    </xf>
    <xf numFmtId="4" fontId="26" fillId="12" borderId="19" applyNumberFormat="0" applyProtection="0">
      <alignment vertical="center"/>
    </xf>
    <xf numFmtId="0" fontId="0" fillId="0" borderId="0">
      <alignment/>
      <protection/>
    </xf>
    <xf numFmtId="4" fontId="26" fillId="12" borderId="19" applyNumberFormat="0" applyProtection="0">
      <alignment horizontal="left" vertical="center" indent="1"/>
    </xf>
    <xf numFmtId="0" fontId="0" fillId="0" borderId="0">
      <alignment/>
      <protection/>
    </xf>
    <xf numFmtId="0" fontId="0" fillId="2" borderId="19" applyNumberFormat="0" applyProtection="0">
      <alignment horizontal="left" vertical="center" indent="1"/>
    </xf>
    <xf numFmtId="0" fontId="0" fillId="43" borderId="0" applyNumberFormat="0" applyProtection="0">
      <alignment horizontal="left" vertical="center" indent="1"/>
    </xf>
    <xf numFmtId="4" fontId="27" fillId="44" borderId="0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27" fillId="45" borderId="19" applyNumberFormat="0" applyProtection="0">
      <alignment horizontal="left" vertical="center" indent="1"/>
    </xf>
    <xf numFmtId="4" fontId="26" fillId="46" borderId="23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4" fontId="26" fillId="46" borderId="19" applyNumberFormat="0" applyProtection="0">
      <alignment horizontal="left" vertical="center" indent="1"/>
    </xf>
    <xf numFmtId="4" fontId="26" fillId="47" borderId="19" applyNumberFormat="0" applyProtection="0">
      <alignment horizontal="left" vertical="center" indent="1"/>
    </xf>
    <xf numFmtId="0" fontId="0" fillId="0" borderId="0">
      <alignment/>
      <protection/>
    </xf>
    <xf numFmtId="0" fontId="0" fillId="47" borderId="19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26" fillId="46" borderId="19" applyNumberFormat="0" applyProtection="0">
      <alignment horizontal="right" vertical="center"/>
    </xf>
    <xf numFmtId="0" fontId="0" fillId="0" borderId="0">
      <alignment/>
      <protection/>
    </xf>
    <xf numFmtId="0" fontId="0" fillId="2" borderId="19" applyNumberFormat="0" applyProtection="0">
      <alignment horizontal="left" vertical="center" indent="1"/>
    </xf>
    <xf numFmtId="0" fontId="0" fillId="2" borderId="19" applyNumberFormat="0" applyProtection="0">
      <alignment horizontal="left" vertical="center" indent="1"/>
    </xf>
    <xf numFmtId="0" fontId="28" fillId="0" borderId="0">
      <alignment/>
      <protection/>
    </xf>
    <xf numFmtId="0" fontId="0" fillId="0" borderId="0">
      <alignment/>
      <protection/>
    </xf>
    <xf numFmtId="39" fontId="0" fillId="48" borderId="0">
      <alignment/>
      <protection/>
    </xf>
    <xf numFmtId="0" fontId="58" fillId="0" borderId="0" applyNumberFormat="0" applyFill="0" applyBorder="0" applyAlignment="0" applyProtection="0"/>
    <xf numFmtId="38" fontId="12" fillId="0" borderId="24">
      <alignment/>
      <protection/>
    </xf>
    <xf numFmtId="38" fontId="16" fillId="0" borderId="22">
      <alignment/>
      <protection/>
    </xf>
    <xf numFmtId="39" fontId="29" fillId="49" borderId="0">
      <alignment/>
      <protection/>
    </xf>
    <xf numFmtId="165" fontId="0" fillId="0" borderId="0">
      <alignment horizontal="left" wrapText="1"/>
      <protection/>
    </xf>
    <xf numFmtId="172" fontId="0" fillId="0" borderId="0">
      <alignment horizontal="left" wrapText="1"/>
      <protection/>
    </xf>
    <xf numFmtId="167" fontId="0" fillId="0" borderId="0">
      <alignment horizontal="left" wrapText="1"/>
      <protection/>
    </xf>
    <xf numFmtId="165" fontId="0" fillId="0" borderId="0">
      <alignment horizontal="left" wrapText="1"/>
      <protection/>
    </xf>
    <xf numFmtId="40" fontId="59" fillId="0" borderId="0" applyBorder="0">
      <alignment horizontal="right"/>
      <protection/>
    </xf>
    <xf numFmtId="41" fontId="39" fillId="40" borderId="0">
      <alignment horizontal="left"/>
      <protection/>
    </xf>
    <xf numFmtId="0" fontId="37" fillId="0" borderId="0">
      <alignment/>
      <protection/>
    </xf>
    <xf numFmtId="0" fontId="38" fillId="0" borderId="0" applyFill="0" applyBorder="0" applyProtection="0">
      <alignment horizontal="left" vertical="top"/>
    </xf>
    <xf numFmtId="0" fontId="30" fillId="0" borderId="0" applyNumberFormat="0" applyFill="0" applyBorder="0" applyAlignment="0" applyProtection="0"/>
    <xf numFmtId="174" fontId="60" fillId="40" borderId="0">
      <alignment horizontal="left" vertical="center"/>
      <protection/>
    </xf>
    <xf numFmtId="0" fontId="21" fillId="40" borderId="0">
      <alignment horizontal="left" wrapText="1"/>
      <protection/>
    </xf>
    <xf numFmtId="0" fontId="61" fillId="0" borderId="0">
      <alignment horizontal="left" vertical="center"/>
      <protection/>
    </xf>
    <xf numFmtId="0" fontId="58" fillId="0" borderId="0" applyNumberFormat="0" applyFill="0" applyBorder="0" applyAlignment="0" applyProtection="0"/>
    <xf numFmtId="0" fontId="7" fillId="0" borderId="25" applyNumberFormat="0" applyFont="0" applyFill="0" applyAlignment="0" applyProtection="0"/>
    <xf numFmtId="0" fontId="31" fillId="0" borderId="26" applyNumberFormat="0" applyFill="0" applyAlignment="0" applyProtection="0"/>
    <xf numFmtId="217" fontId="0" fillId="0" borderId="27">
      <alignment/>
      <protection locked="0"/>
    </xf>
    <xf numFmtId="0" fontId="45" fillId="0" borderId="28">
      <alignment/>
      <protection/>
    </xf>
    <xf numFmtId="37" fontId="12" fillId="12" borderId="0" applyNumberFormat="0" applyBorder="0" applyAlignment="0" applyProtection="0"/>
    <xf numFmtId="37" fontId="12" fillId="0" borderId="0">
      <alignment/>
      <protection/>
    </xf>
    <xf numFmtId="3" fontId="84" fillId="0" borderId="12" applyProtection="0">
      <alignment/>
    </xf>
    <xf numFmtId="0" fontId="32" fillId="0" borderId="0" applyNumberFormat="0" applyFill="0" applyBorder="0" applyAlignment="0" applyProtection="0"/>
  </cellStyleXfs>
  <cellXfs count="446">
    <xf numFmtId="0" fontId="0" fillId="0" borderId="0" xfId="0" applyAlignment="1">
      <alignment/>
    </xf>
    <xf numFmtId="0" fontId="35" fillId="0" borderId="0" xfId="0" applyFont="1" applyFill="1" applyAlignment="1" quotePrefix="1">
      <alignment/>
    </xf>
    <xf numFmtId="0" fontId="36" fillId="0" borderId="0" xfId="0" applyFont="1" applyFill="1" applyAlignment="1">
      <alignment/>
    </xf>
    <xf numFmtId="0" fontId="36" fillId="0" borderId="0" xfId="0" applyFont="1" applyFill="1" applyBorder="1" applyAlignment="1" quotePrefix="1">
      <alignment horizontal="right"/>
    </xf>
    <xf numFmtId="0" fontId="36" fillId="0" borderId="0" xfId="0" applyFont="1" applyAlignment="1">
      <alignment/>
    </xf>
    <xf numFmtId="0" fontId="36" fillId="0" borderId="29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0" fontId="36" fillId="0" borderId="0" xfId="0" applyFont="1" applyFill="1" applyAlignment="1" applyProtection="1">
      <alignment horizontal="center"/>
      <protection locked="0"/>
    </xf>
    <xf numFmtId="0" fontId="36" fillId="0" borderId="0" xfId="0" applyFont="1" applyFill="1" applyAlignment="1">
      <alignment horizontal="center"/>
    </xf>
    <xf numFmtId="0" fontId="36" fillId="0" borderId="0" xfId="0" applyFont="1" applyAlignment="1">
      <alignment horizontal="center"/>
    </xf>
    <xf numFmtId="0" fontId="33" fillId="0" borderId="0" xfId="0" applyFont="1" applyAlignment="1">
      <alignment/>
    </xf>
    <xf numFmtId="0" fontId="33" fillId="0" borderId="0" xfId="0" applyFont="1" applyFill="1" applyAlignment="1">
      <alignment horizontal="center"/>
    </xf>
    <xf numFmtId="0" fontId="37" fillId="0" borderId="0" xfId="0" applyFont="1" applyFill="1" applyAlignment="1">
      <alignment horizontal="center"/>
    </xf>
    <xf numFmtId="0" fontId="36" fillId="0" borderId="21" xfId="0" applyFont="1" applyFill="1" applyBorder="1" applyAlignment="1">
      <alignment horizontal="center"/>
    </xf>
    <xf numFmtId="0" fontId="36" fillId="0" borderId="21" xfId="0" applyFont="1" applyFill="1" applyBorder="1" applyAlignment="1">
      <alignment/>
    </xf>
    <xf numFmtId="0" fontId="33" fillId="0" borderId="0" xfId="0" applyFont="1" applyFill="1" applyAlignment="1">
      <alignment/>
    </xf>
    <xf numFmtId="0" fontId="33" fillId="0" borderId="21" xfId="0" applyFont="1" applyFill="1" applyBorder="1" applyAlignment="1">
      <alignment horizontal="left"/>
    </xf>
    <xf numFmtId="0" fontId="0" fillId="0" borderId="21" xfId="0" applyBorder="1" applyAlignment="1">
      <alignment/>
    </xf>
    <xf numFmtId="41" fontId="33" fillId="0" borderId="0" xfId="176" applyNumberFormat="1" applyFont="1" applyFill="1" applyAlignment="1">
      <alignment/>
    </xf>
    <xf numFmtId="0" fontId="0" fillId="0" borderId="0" xfId="0" applyFont="1" applyAlignment="1">
      <alignment/>
    </xf>
    <xf numFmtId="0" fontId="33" fillId="0" borderId="0" xfId="0" applyFont="1" applyFill="1" applyBorder="1" applyAlignment="1">
      <alignment/>
    </xf>
    <xf numFmtId="42" fontId="33" fillId="0" borderId="0" xfId="0" applyNumberFormat="1" applyFont="1" applyFill="1" applyAlignment="1">
      <alignment/>
    </xf>
    <xf numFmtId="41" fontId="33" fillId="0" borderId="0" xfId="176" applyNumberFormat="1" applyFont="1" applyFill="1" applyBorder="1" applyAlignment="1">
      <alignment wrapText="1"/>
    </xf>
    <xf numFmtId="0" fontId="0" fillId="0" borderId="0" xfId="0" applyFill="1" applyAlignment="1">
      <alignment/>
    </xf>
    <xf numFmtId="43" fontId="0" fillId="0" borderId="0" xfId="176" applyFont="1" applyFill="1" applyAlignment="1">
      <alignment/>
    </xf>
    <xf numFmtId="0" fontId="36" fillId="0" borderId="0" xfId="0" applyFont="1" applyFill="1" applyBorder="1" applyAlignment="1">
      <alignment/>
    </xf>
    <xf numFmtId="0" fontId="33" fillId="0" borderId="0" xfId="0" applyFont="1" applyFill="1" applyAlignment="1">
      <alignment horizontal="left"/>
    </xf>
    <xf numFmtId="42" fontId="33" fillId="0" borderId="22" xfId="0" applyNumberFormat="1" applyFont="1" applyBorder="1" applyAlignment="1">
      <alignment/>
    </xf>
    <xf numFmtId="0" fontId="0" fillId="0" borderId="0" xfId="0" applyFont="1" applyFill="1" applyAlignment="1">
      <alignment/>
    </xf>
    <xf numFmtId="164" fontId="0" fillId="0" borderId="0" xfId="0" applyNumberFormat="1" applyFill="1" applyAlignment="1">
      <alignment/>
    </xf>
    <xf numFmtId="37" fontId="33" fillId="0" borderId="0" xfId="0" applyNumberFormat="1" applyFont="1" applyFill="1" applyAlignment="1">
      <alignment/>
    </xf>
    <xf numFmtId="10" fontId="33" fillId="0" borderId="0" xfId="176" applyNumberFormat="1" applyFont="1" applyFill="1" applyBorder="1" applyAlignment="1">
      <alignment/>
    </xf>
    <xf numFmtId="165" fontId="33" fillId="0" borderId="0" xfId="390" applyFont="1" applyFill="1" applyAlignment="1">
      <alignment horizontal="left"/>
      <protection/>
    </xf>
    <xf numFmtId="0" fontId="39" fillId="0" borderId="0" xfId="0" applyFont="1" applyAlignment="1">
      <alignment/>
    </xf>
    <xf numFmtId="0" fontId="33" fillId="0" borderId="5" xfId="0" applyFont="1" applyBorder="1" applyAlignment="1">
      <alignment horizontal="left"/>
    </xf>
    <xf numFmtId="0" fontId="33" fillId="0" borderId="5" xfId="0" applyFont="1" applyFill="1" applyBorder="1" applyAlignment="1">
      <alignment/>
    </xf>
    <xf numFmtId="0" fontId="33" fillId="0" borderId="5" xfId="0" applyFont="1" applyBorder="1" applyAlignment="1">
      <alignment/>
    </xf>
    <xf numFmtId="0" fontId="21" fillId="0" borderId="0" xfId="0" applyFont="1" applyAlignment="1">
      <alignment/>
    </xf>
    <xf numFmtId="1" fontId="40" fillId="0" borderId="0" xfId="390" applyNumberFormat="1" applyFont="1" applyFill="1" applyAlignment="1">
      <alignment horizontal="left"/>
      <protection/>
    </xf>
    <xf numFmtId="164" fontId="2" fillId="0" borderId="0" xfId="176" applyNumberFormat="1" applyFont="1" applyAlignment="1">
      <alignment/>
    </xf>
    <xf numFmtId="0" fontId="0" fillId="0" borderId="0" xfId="273" applyNumberFormat="1" applyFont="1" applyFill="1" applyAlignment="1">
      <alignment/>
      <protection/>
    </xf>
    <xf numFmtId="0" fontId="0" fillId="0" borderId="0" xfId="273" applyNumberFormat="1" applyFont="1" applyFill="1" applyAlignment="1">
      <alignment horizontal="center"/>
      <protection/>
    </xf>
    <xf numFmtId="0" fontId="21" fillId="0" borderId="0" xfId="273" applyNumberFormat="1" applyFont="1" applyFill="1" applyBorder="1" applyAlignment="1">
      <alignment horizontal="centerContinuous"/>
      <protection/>
    </xf>
    <xf numFmtId="0" fontId="21" fillId="0" borderId="0" xfId="273" applyNumberFormat="1" applyFont="1" applyFill="1" applyAlignment="1">
      <alignment horizontal="centerContinuous" vertical="center"/>
      <protection/>
    </xf>
    <xf numFmtId="0" fontId="64" fillId="0" borderId="0" xfId="273" applyNumberFormat="1" applyFont="1" applyFill="1" applyAlignment="1">
      <alignment/>
      <protection/>
    </xf>
    <xf numFmtId="0" fontId="64" fillId="0" borderId="0" xfId="273" applyNumberFormat="1" applyFont="1" applyFill="1" applyAlignment="1">
      <alignment horizontal="center"/>
      <protection/>
    </xf>
    <xf numFmtId="0" fontId="65" fillId="0" borderId="21" xfId="273" applyNumberFormat="1" applyFont="1" applyFill="1" applyBorder="1" applyAlignment="1">
      <alignment horizontal="center"/>
      <protection/>
    </xf>
    <xf numFmtId="0" fontId="65" fillId="0" borderId="0" xfId="273" applyNumberFormat="1" applyFont="1" applyFill="1" applyAlignment="1">
      <alignment horizontal="center"/>
      <protection/>
    </xf>
    <xf numFmtId="0" fontId="66" fillId="0" borderId="0" xfId="273" applyNumberFormat="1" applyFont="1" applyFill="1" applyAlignment="1">
      <alignment/>
      <protection/>
    </xf>
    <xf numFmtId="14" fontId="64" fillId="0" borderId="0" xfId="273" applyNumberFormat="1" applyFont="1" applyFill="1" applyAlignment="1">
      <alignment horizontal="center"/>
      <protection/>
    </xf>
    <xf numFmtId="164" fontId="64" fillId="0" borderId="0" xfId="191" applyNumberFormat="1" applyFont="1" applyFill="1" applyAlignment="1">
      <alignment/>
    </xf>
    <xf numFmtId="0" fontId="64" fillId="0" borderId="0" xfId="273" applyNumberFormat="1" applyFont="1" applyFill="1" applyAlignment="1">
      <alignment horizontal="left"/>
      <protection/>
    </xf>
    <xf numFmtId="10" fontId="65" fillId="0" borderId="20" xfId="315" applyNumberFormat="1" applyFont="1" applyFill="1" applyBorder="1" applyAlignment="1">
      <alignment/>
    </xf>
    <xf numFmtId="10" fontId="64" fillId="0" borderId="20" xfId="315" applyNumberFormat="1" applyFont="1" applyFill="1" applyBorder="1" applyAlignment="1">
      <alignment/>
    </xf>
    <xf numFmtId="3" fontId="64" fillId="0" borderId="0" xfId="191" applyNumberFormat="1" applyFont="1" applyFill="1" applyAlignment="1">
      <alignment/>
    </xf>
    <xf numFmtId="3" fontId="64" fillId="0" borderId="0" xfId="273" applyNumberFormat="1" applyFont="1" applyFill="1" applyAlignment="1">
      <alignment/>
      <protection/>
    </xf>
    <xf numFmtId="0" fontId="64" fillId="0" borderId="0" xfId="273" applyNumberFormat="1" applyFont="1" applyFill="1" applyAlignment="1">
      <alignment horizontal="left" wrapText="1"/>
      <protection/>
    </xf>
    <xf numFmtId="42" fontId="64" fillId="0" borderId="0" xfId="215" applyNumberFormat="1" applyFont="1" applyFill="1" applyAlignment="1">
      <alignment/>
    </xf>
    <xf numFmtId="41" fontId="64" fillId="0" borderId="0" xfId="215" applyNumberFormat="1" applyFont="1" applyFill="1" applyAlignment="1">
      <alignment/>
    </xf>
    <xf numFmtId="0" fontId="64" fillId="0" borderId="0" xfId="273" applyNumberFormat="1" applyFont="1" applyFill="1" applyBorder="1" applyAlignment="1">
      <alignment horizontal="center"/>
      <protection/>
    </xf>
    <xf numFmtId="42" fontId="64" fillId="0" borderId="5" xfId="215" applyNumberFormat="1" applyFont="1" applyFill="1" applyBorder="1" applyAlignment="1">
      <alignment/>
    </xf>
    <xf numFmtId="10" fontId="64" fillId="0" borderId="5" xfId="315" applyNumberFormat="1" applyFont="1" applyFill="1" applyBorder="1" applyAlignment="1">
      <alignment/>
    </xf>
    <xf numFmtId="10" fontId="64" fillId="0" borderId="5" xfId="273" applyNumberFormat="1" applyFont="1" applyFill="1" applyBorder="1" applyAlignment="1">
      <alignment/>
      <protection/>
    </xf>
    <xf numFmtId="166" fontId="64" fillId="0" borderId="0" xfId="273" applyNumberFormat="1" applyFont="1" applyFill="1" applyAlignment="1">
      <alignment/>
      <protection/>
    </xf>
    <xf numFmtId="166" fontId="64" fillId="0" borderId="0" xfId="215" applyNumberFormat="1" applyFont="1" applyFill="1" applyAlignment="1">
      <alignment/>
    </xf>
    <xf numFmtId="0" fontId="64" fillId="0" borderId="0" xfId="273" applyNumberFormat="1" applyFont="1" applyFill="1" applyBorder="1" applyAlignment="1">
      <alignment/>
      <protection/>
    </xf>
    <xf numFmtId="10" fontId="64" fillId="0" borderId="21" xfId="315" applyNumberFormat="1" applyFont="1" applyFill="1" applyBorder="1" applyAlignment="1">
      <alignment/>
    </xf>
    <xf numFmtId="4" fontId="64" fillId="0" borderId="0" xfId="191" applyFont="1" applyFill="1" applyAlignment="1">
      <alignment/>
    </xf>
    <xf numFmtId="166" fontId="64" fillId="0" borderId="5" xfId="215" applyNumberFormat="1" applyFont="1" applyFill="1" applyBorder="1" applyAlignment="1">
      <alignment/>
    </xf>
    <xf numFmtId="10" fontId="64" fillId="0" borderId="20" xfId="273" applyNumberFormat="1" applyFont="1" applyFill="1" applyBorder="1" applyAlignment="1">
      <alignment/>
      <protection/>
    </xf>
    <xf numFmtId="4" fontId="64" fillId="0" borderId="0" xfId="273" applyNumberFormat="1" applyFont="1" applyFill="1" applyAlignment="1">
      <alignment/>
      <protection/>
    </xf>
    <xf numFmtId="49" fontId="67" fillId="40" borderId="0" xfId="0" applyNumberFormat="1" applyFont="1" applyFill="1" applyAlignment="1">
      <alignment wrapText="1"/>
    </xf>
    <xf numFmtId="0" fontId="21" fillId="0" borderId="0" xfId="289" applyFont="1" applyFill="1" applyAlignment="1">
      <alignment horizontal="centerContinuous" vertical="center"/>
      <protection/>
    </xf>
    <xf numFmtId="0" fontId="0" fillId="0" borderId="0" xfId="289" applyFill="1">
      <alignment/>
      <protection/>
    </xf>
    <xf numFmtId="0" fontId="21" fillId="0" borderId="0" xfId="289" applyFont="1" applyFill="1" applyAlignment="1">
      <alignment horizontal="centerContinuous"/>
      <protection/>
    </xf>
    <xf numFmtId="0" fontId="0" fillId="0" borderId="0" xfId="289" applyFill="1" applyBorder="1">
      <alignment/>
      <protection/>
    </xf>
    <xf numFmtId="0" fontId="0" fillId="0" borderId="30" xfId="289" applyFont="1" applyFill="1" applyBorder="1" applyAlignment="1">
      <alignment vertical="center" wrapText="1"/>
      <protection/>
    </xf>
    <xf numFmtId="0" fontId="0" fillId="0" borderId="5" xfId="289" applyFont="1" applyFill="1" applyBorder="1" applyAlignment="1">
      <alignment vertical="center" wrapText="1"/>
      <protection/>
    </xf>
    <xf numFmtId="164" fontId="0" fillId="0" borderId="13" xfId="179" applyNumberFormat="1" applyFont="1" applyFill="1" applyBorder="1" applyAlignment="1">
      <alignment horizontal="center" vertical="center" wrapText="1"/>
    </xf>
    <xf numFmtId="164" fontId="0" fillId="0" borderId="13" xfId="179" applyNumberFormat="1" applyFont="1" applyFill="1" applyBorder="1" applyAlignment="1" quotePrefix="1">
      <alignment horizontal="center" vertical="center" wrapText="1"/>
    </xf>
    <xf numFmtId="10" fontId="0" fillId="0" borderId="13" xfId="289" applyNumberFormat="1" applyFont="1" applyFill="1" applyBorder="1" applyAlignment="1" quotePrefix="1">
      <alignment horizontal="center" vertical="center" wrapText="1"/>
      <protection/>
    </xf>
    <xf numFmtId="0" fontId="0" fillId="0" borderId="31" xfId="289" applyFont="1" applyFill="1" applyBorder="1">
      <alignment/>
      <protection/>
    </xf>
    <xf numFmtId="0" fontId="0" fillId="0" borderId="32" xfId="289" applyFont="1" applyFill="1" applyBorder="1">
      <alignment/>
      <protection/>
    </xf>
    <xf numFmtId="164" fontId="0" fillId="0" borderId="33" xfId="179" applyNumberFormat="1" applyFont="1" applyFill="1" applyBorder="1" applyAlignment="1">
      <alignment/>
    </xf>
    <xf numFmtId="164" fontId="0" fillId="0" borderId="33" xfId="179" applyNumberFormat="1" applyFont="1" applyFill="1" applyBorder="1" applyAlignment="1">
      <alignment horizontal="center"/>
    </xf>
    <xf numFmtId="10" fontId="0" fillId="0" borderId="33" xfId="289" applyNumberFormat="1" applyFont="1" applyFill="1" applyBorder="1">
      <alignment/>
      <protection/>
    </xf>
    <xf numFmtId="164" fontId="0" fillId="0" borderId="32" xfId="179" applyNumberFormat="1" applyFont="1" applyFill="1" applyBorder="1" applyAlignment="1">
      <alignment/>
    </xf>
    <xf numFmtId="183" fontId="0" fillId="0" borderId="0" xfId="289" applyNumberFormat="1" applyFont="1" applyFill="1">
      <alignment/>
      <protection/>
    </xf>
    <xf numFmtId="166" fontId="0" fillId="0" borderId="34" xfId="206" applyNumberFormat="1" applyFont="1" applyFill="1" applyBorder="1" applyAlignment="1">
      <alignment/>
    </xf>
    <xf numFmtId="0" fontId="0" fillId="0" borderId="34" xfId="206" applyNumberFormat="1" applyFont="1" applyFill="1" applyBorder="1" applyAlignment="1">
      <alignment horizontal="center"/>
    </xf>
    <xf numFmtId="10" fontId="0" fillId="0" borderId="34" xfId="288" applyNumberFormat="1" applyFont="1" applyFill="1" applyBorder="1" applyAlignment="1">
      <alignment horizontal="right" wrapText="1"/>
      <protection/>
    </xf>
    <xf numFmtId="166" fontId="0" fillId="0" borderId="32" xfId="206" applyNumberFormat="1" applyFont="1" applyFill="1" applyBorder="1" applyAlignment="1">
      <alignment/>
    </xf>
    <xf numFmtId="37" fontId="0" fillId="0" borderId="34" xfId="206" applyNumberFormat="1" applyFont="1" applyFill="1" applyBorder="1" applyAlignment="1">
      <alignment/>
    </xf>
    <xf numFmtId="0" fontId="0" fillId="0" borderId="34" xfId="179" applyNumberFormat="1" applyFont="1" applyFill="1" applyBorder="1" applyAlignment="1">
      <alignment horizontal="center"/>
    </xf>
    <xf numFmtId="37" fontId="0" fillId="0" borderId="35" xfId="206" applyNumberFormat="1" applyFont="1" applyFill="1" applyBorder="1" applyAlignment="1">
      <alignment/>
    </xf>
    <xf numFmtId="0" fontId="0" fillId="0" borderId="35" xfId="179" applyNumberFormat="1" applyFont="1" applyFill="1" applyBorder="1" applyAlignment="1">
      <alignment horizontal="center"/>
    </xf>
    <xf numFmtId="10" fontId="0" fillId="0" borderId="35" xfId="288" applyNumberFormat="1" applyFont="1" applyFill="1" applyBorder="1" applyAlignment="1">
      <alignment horizontal="right" wrapText="1"/>
      <protection/>
    </xf>
    <xf numFmtId="166" fontId="0" fillId="0" borderId="35" xfId="206" applyNumberFormat="1" applyFont="1" applyFill="1" applyBorder="1" applyAlignment="1">
      <alignment/>
    </xf>
    <xf numFmtId="166" fontId="0" fillId="0" borderId="34" xfId="289" applyNumberFormat="1" applyFont="1" applyFill="1" applyBorder="1">
      <alignment/>
      <protection/>
    </xf>
    <xf numFmtId="10" fontId="0" fillId="0" borderId="34" xfId="289" applyNumberFormat="1" applyFont="1" applyFill="1" applyBorder="1">
      <alignment/>
      <protection/>
    </xf>
    <xf numFmtId="164" fontId="0" fillId="0" borderId="34" xfId="179" applyNumberFormat="1" applyFont="1" applyFill="1" applyBorder="1" applyAlignment="1">
      <alignment/>
    </xf>
    <xf numFmtId="183" fontId="0" fillId="0" borderId="0" xfId="289" applyNumberFormat="1" applyFont="1">
      <alignment/>
      <protection/>
    </xf>
    <xf numFmtId="164" fontId="0" fillId="0" borderId="35" xfId="179" applyNumberFormat="1" applyFont="1" applyFill="1" applyBorder="1" applyAlignment="1">
      <alignment/>
    </xf>
    <xf numFmtId="166" fontId="0" fillId="0" borderId="36" xfId="206" applyNumberFormat="1" applyFont="1" applyFill="1" applyBorder="1" applyAlignment="1">
      <alignment/>
    </xf>
    <xf numFmtId="0" fontId="0" fillId="0" borderId="35" xfId="206" applyNumberFormat="1" applyFont="1" applyFill="1" applyBorder="1" applyAlignment="1">
      <alignment horizontal="center"/>
    </xf>
    <xf numFmtId="0" fontId="0" fillId="0" borderId="31" xfId="289" applyFont="1" applyFill="1" applyBorder="1" applyAlignment="1" quotePrefix="1">
      <alignment horizontal="left"/>
      <protection/>
    </xf>
    <xf numFmtId="0" fontId="0" fillId="0" borderId="0" xfId="289" applyFont="1" applyFill="1" applyBorder="1">
      <alignment/>
      <protection/>
    </xf>
    <xf numFmtId="0" fontId="0" fillId="0" borderId="34" xfId="289" applyFill="1" applyBorder="1">
      <alignment/>
      <protection/>
    </xf>
    <xf numFmtId="0" fontId="0" fillId="0" borderId="32" xfId="289" applyFill="1" applyBorder="1">
      <alignment/>
      <protection/>
    </xf>
    <xf numFmtId="166" fontId="0" fillId="0" borderId="37" xfId="206" applyNumberFormat="1" applyFont="1" applyFill="1" applyBorder="1" applyAlignment="1">
      <alignment/>
    </xf>
    <xf numFmtId="5" fontId="0" fillId="0" borderId="32" xfId="289" applyNumberFormat="1" applyFill="1" applyBorder="1">
      <alignment/>
      <protection/>
    </xf>
    <xf numFmtId="0" fontId="0" fillId="0" borderId="31" xfId="289" applyFill="1" applyBorder="1">
      <alignment/>
      <protection/>
    </xf>
    <xf numFmtId="0" fontId="0" fillId="0" borderId="35" xfId="289" applyFont="1" applyFill="1" applyBorder="1" applyAlignment="1">
      <alignment horizontal="center"/>
      <protection/>
    </xf>
    <xf numFmtId="0" fontId="0" fillId="0" borderId="38" xfId="289" applyFont="1" applyFill="1" applyBorder="1">
      <alignment/>
      <protection/>
    </xf>
    <xf numFmtId="0" fontId="0" fillId="0" borderId="37" xfId="289" applyFont="1" applyFill="1" applyBorder="1">
      <alignment/>
      <protection/>
    </xf>
    <xf numFmtId="10" fontId="0" fillId="0" borderId="35" xfId="323" applyNumberFormat="1" applyFont="1" applyFill="1" applyBorder="1" applyAlignment="1">
      <alignment/>
    </xf>
    <xf numFmtId="166" fontId="68" fillId="0" borderId="35" xfId="206" applyNumberFormat="1" applyFont="1" applyFill="1" applyBorder="1" applyAlignment="1">
      <alignment/>
    </xf>
    <xf numFmtId="166" fontId="68" fillId="0" borderId="35" xfId="289" applyNumberFormat="1" applyFont="1" applyFill="1" applyBorder="1">
      <alignment/>
      <protection/>
    </xf>
    <xf numFmtId="10" fontId="68" fillId="0" borderId="35" xfId="289" applyNumberFormat="1" applyFont="1" applyFill="1" applyBorder="1">
      <alignment/>
      <protection/>
    </xf>
    <xf numFmtId="166" fontId="68" fillId="0" borderId="37" xfId="206" applyNumberFormat="1" applyFont="1" applyFill="1" applyBorder="1" applyAlignment="1">
      <alignment/>
    </xf>
    <xf numFmtId="43" fontId="64" fillId="0" borderId="0" xfId="179" applyFont="1" applyAlignment="1">
      <alignment/>
    </xf>
    <xf numFmtId="0" fontId="0" fillId="0" borderId="39" xfId="289" applyFont="1" applyFill="1" applyBorder="1">
      <alignment/>
      <protection/>
    </xf>
    <xf numFmtId="0" fontId="0" fillId="0" borderId="22" xfId="289" applyFont="1" applyFill="1" applyBorder="1" applyAlignment="1">
      <alignment horizontal="center"/>
      <protection/>
    </xf>
    <xf numFmtId="164" fontId="0" fillId="0" borderId="22" xfId="179" applyNumberFormat="1" applyFont="1" applyFill="1" applyBorder="1" applyAlignment="1">
      <alignment/>
    </xf>
    <xf numFmtId="10" fontId="0" fillId="0" borderId="22" xfId="289" applyNumberFormat="1" applyFont="1" applyFill="1" applyBorder="1" applyAlignment="1">
      <alignment horizontal="center"/>
      <protection/>
    </xf>
    <xf numFmtId="164" fontId="0" fillId="0" borderId="36" xfId="179" applyNumberFormat="1" applyFont="1" applyFill="1" applyBorder="1" applyAlignment="1">
      <alignment/>
    </xf>
    <xf numFmtId="0" fontId="0" fillId="0" borderId="0" xfId="289" applyFont="1" applyFill="1" applyBorder="1" applyAlignment="1">
      <alignment horizontal="center"/>
      <protection/>
    </xf>
    <xf numFmtId="164" fontId="0" fillId="0" borderId="0" xfId="179" applyNumberFormat="1" applyFont="1" applyFill="1" applyBorder="1" applyAlignment="1" quotePrefix="1">
      <alignment horizontal="left"/>
    </xf>
    <xf numFmtId="164" fontId="0" fillId="0" borderId="0" xfId="179" applyNumberFormat="1" applyFont="1" applyFill="1" applyBorder="1" applyAlignment="1">
      <alignment/>
    </xf>
    <xf numFmtId="10" fontId="0" fillId="0" borderId="0" xfId="323" applyNumberFormat="1" applyFont="1" applyFill="1" applyBorder="1" applyAlignment="1">
      <alignment/>
    </xf>
    <xf numFmtId="10" fontId="0" fillId="0" borderId="32" xfId="179" applyNumberFormat="1" applyFont="1" applyFill="1" applyBorder="1" applyAlignment="1">
      <alignment/>
    </xf>
    <xf numFmtId="0" fontId="0" fillId="0" borderId="21" xfId="289" applyFont="1" applyFill="1" applyBorder="1" applyAlignment="1">
      <alignment horizontal="center"/>
      <protection/>
    </xf>
    <xf numFmtId="164" fontId="0" fillId="0" borderId="21" xfId="179" applyNumberFormat="1" applyFont="1" applyFill="1" applyBorder="1" applyAlignment="1" quotePrefix="1">
      <alignment horizontal="left"/>
    </xf>
    <xf numFmtId="164" fontId="0" fillId="0" borderId="21" xfId="179" applyNumberFormat="1" applyFont="1" applyFill="1" applyBorder="1" applyAlignment="1">
      <alignment/>
    </xf>
    <xf numFmtId="10" fontId="0" fillId="0" borderId="21" xfId="323" applyNumberFormat="1" applyFont="1" applyFill="1" applyBorder="1" applyAlignment="1">
      <alignment/>
    </xf>
    <xf numFmtId="10" fontId="0" fillId="0" borderId="37" xfId="179" applyNumberFormat="1" applyFont="1" applyFill="1" applyBorder="1" applyAlignment="1">
      <alignment/>
    </xf>
    <xf numFmtId="0" fontId="70" fillId="0" borderId="0" xfId="289" applyFont="1" applyFill="1">
      <alignment/>
      <protection/>
    </xf>
    <xf numFmtId="43" fontId="0" fillId="0" borderId="0" xfId="289" applyNumberFormat="1" applyFill="1">
      <alignment/>
      <protection/>
    </xf>
    <xf numFmtId="0" fontId="71" fillId="0" borderId="0" xfId="0" applyFont="1" applyAlignment="1">
      <alignment wrapText="1"/>
    </xf>
    <xf numFmtId="0" fontId="64" fillId="0" borderId="0" xfId="0" applyFont="1" applyAlignment="1">
      <alignment/>
    </xf>
    <xf numFmtId="49" fontId="72" fillId="0" borderId="0" xfId="0" applyNumberFormat="1" applyFont="1" applyFill="1" applyBorder="1" applyAlignment="1">
      <alignment horizontal="right" vertical="center" wrapText="1"/>
    </xf>
    <xf numFmtId="49" fontId="72" fillId="0" borderId="0" xfId="0" applyNumberFormat="1" applyFont="1" applyFill="1" applyBorder="1" applyAlignment="1">
      <alignment horizontal="left" vertical="center" wrapText="1"/>
    </xf>
    <xf numFmtId="164" fontId="72" fillId="0" borderId="0" xfId="176" applyNumberFormat="1" applyFont="1" applyFill="1" applyBorder="1" applyAlignment="1">
      <alignment horizontal="right" vertical="center" wrapText="1"/>
    </xf>
    <xf numFmtId="10" fontId="72" fillId="0" borderId="0" xfId="312" applyNumberFormat="1" applyFont="1" applyFill="1" applyBorder="1" applyAlignment="1">
      <alignment horizontal="right" vertical="center" wrapText="1"/>
    </xf>
    <xf numFmtId="10" fontId="64" fillId="0" borderId="0" xfId="312" applyNumberFormat="1" applyFont="1" applyAlignment="1">
      <alignment/>
    </xf>
    <xf numFmtId="164" fontId="64" fillId="0" borderId="0" xfId="176" applyNumberFormat="1" applyFont="1" applyAlignment="1">
      <alignment/>
    </xf>
    <xf numFmtId="164" fontId="64" fillId="0" borderId="20" xfId="176" applyNumberFormat="1" applyFont="1" applyBorder="1" applyAlignment="1">
      <alignment/>
    </xf>
    <xf numFmtId="0" fontId="64" fillId="0" borderId="20" xfId="0" applyFont="1" applyBorder="1" applyAlignment="1">
      <alignment/>
    </xf>
    <xf numFmtId="164" fontId="64" fillId="0" borderId="20" xfId="0" applyNumberFormat="1" applyFont="1" applyBorder="1" applyAlignment="1">
      <alignment/>
    </xf>
    <xf numFmtId="0" fontId="0" fillId="0" borderId="0" xfId="0" applyBorder="1" applyAlignment="1">
      <alignment/>
    </xf>
    <xf numFmtId="43" fontId="0" fillId="0" borderId="0" xfId="176" applyFont="1" applyAlignment="1">
      <alignment/>
    </xf>
    <xf numFmtId="0" fontId="21" fillId="0" borderId="30" xfId="0" applyFont="1" applyFill="1" applyBorder="1" applyAlignment="1">
      <alignment horizontal="centerContinuous" vertical="center"/>
    </xf>
    <xf numFmtId="38" fontId="12" fillId="0" borderId="5" xfId="0" applyNumberFormat="1" applyFont="1" applyFill="1" applyBorder="1" applyAlignment="1">
      <alignment horizontal="centerContinuous"/>
    </xf>
    <xf numFmtId="0" fontId="12" fillId="0" borderId="40" xfId="0" applyFont="1" applyFill="1" applyBorder="1" applyAlignment="1">
      <alignment horizontal="centerContinuous"/>
    </xf>
    <xf numFmtId="0" fontId="16" fillId="0" borderId="13" xfId="0" applyFont="1" applyFill="1" applyBorder="1" applyAlignment="1">
      <alignment horizontal="left"/>
    </xf>
    <xf numFmtId="17" fontId="16" fillId="0" borderId="5" xfId="0" applyNumberFormat="1" applyFont="1" applyFill="1" applyBorder="1" applyAlignment="1">
      <alignment horizontal="center"/>
    </xf>
    <xf numFmtId="0" fontId="16" fillId="0" borderId="40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right"/>
    </xf>
    <xf numFmtId="184" fontId="64" fillId="0" borderId="0" xfId="0" applyNumberFormat="1" applyFont="1" applyFill="1" applyBorder="1" applyAlignment="1">
      <alignment/>
    </xf>
    <xf numFmtId="184" fontId="65" fillId="0" borderId="33" xfId="0" applyNumberFormat="1" applyFont="1" applyFill="1" applyBorder="1" applyAlignment="1">
      <alignment/>
    </xf>
    <xf numFmtId="0" fontId="0" fillId="0" borderId="35" xfId="0" applyFont="1" applyFill="1" applyBorder="1" applyAlignment="1">
      <alignment horizontal="right"/>
    </xf>
    <xf numFmtId="184" fontId="64" fillId="0" borderId="21" xfId="0" applyNumberFormat="1" applyFont="1" applyFill="1" applyBorder="1" applyAlignment="1">
      <alignment/>
    </xf>
    <xf numFmtId="184" fontId="64" fillId="0" borderId="37" xfId="0" applyNumberFormat="1" applyFont="1" applyFill="1" applyBorder="1" applyAlignment="1">
      <alignment/>
    </xf>
    <xf numFmtId="184" fontId="65" fillId="0" borderId="37" xfId="0" applyNumberFormat="1" applyFont="1" applyFill="1" applyBorder="1" applyAlignment="1">
      <alignment/>
    </xf>
    <xf numFmtId="0" fontId="21" fillId="0" borderId="35" xfId="0" applyFont="1" applyFill="1" applyBorder="1" applyAlignment="1">
      <alignment horizontal="right"/>
    </xf>
    <xf numFmtId="184" fontId="65" fillId="0" borderId="21" xfId="0" applyNumberFormat="1" applyFont="1" applyFill="1" applyBorder="1" applyAlignment="1">
      <alignment/>
    </xf>
    <xf numFmtId="43" fontId="0" fillId="0" borderId="0" xfId="176" applyFill="1" applyBorder="1" applyAlignment="1">
      <alignment/>
    </xf>
    <xf numFmtId="0" fontId="0" fillId="0" borderId="0" xfId="0" applyFill="1" applyBorder="1" applyAlignment="1">
      <alignment/>
    </xf>
    <xf numFmtId="43" fontId="0" fillId="0" borderId="0" xfId="0" applyNumberFormat="1" applyFill="1" applyBorder="1" applyAlignment="1">
      <alignment/>
    </xf>
    <xf numFmtId="0" fontId="33" fillId="0" borderId="0" xfId="0" applyFont="1" applyFill="1" applyAlignment="1">
      <alignment horizontal="left" wrapText="1"/>
    </xf>
    <xf numFmtId="37" fontId="33" fillId="0" borderId="0" xfId="176" applyNumberFormat="1" applyFont="1" applyFill="1" applyAlignment="1">
      <alignment/>
    </xf>
    <xf numFmtId="0" fontId="44" fillId="0" borderId="0" xfId="293">
      <alignment/>
      <protection/>
    </xf>
    <xf numFmtId="0" fontId="44" fillId="0" borderId="0" xfId="294">
      <alignment/>
      <protection/>
    </xf>
    <xf numFmtId="0" fontId="64" fillId="0" borderId="0" xfId="294" applyFont="1">
      <alignment/>
      <protection/>
    </xf>
    <xf numFmtId="0" fontId="0" fillId="0" borderId="0" xfId="0" applyFont="1" applyAlignment="1">
      <alignment/>
    </xf>
    <xf numFmtId="14" fontId="0" fillId="0" borderId="0" xfId="0" applyNumberFormat="1" applyFont="1" applyFill="1" applyBorder="1" applyAlignment="1">
      <alignment horizontal="right"/>
    </xf>
    <xf numFmtId="43" fontId="0" fillId="0" borderId="0" xfId="0" applyNumberFormat="1" applyFont="1" applyAlignment="1">
      <alignment horizontal="right"/>
    </xf>
    <xf numFmtId="14" fontId="0" fillId="0" borderId="0" xfId="0" applyNumberFormat="1" applyFont="1" applyAlignment="1">
      <alignment horizontal="right"/>
    </xf>
    <xf numFmtId="0" fontId="0" fillId="0" borderId="0" xfId="0" applyFont="1" applyFill="1" applyBorder="1" applyAlignment="1">
      <alignment/>
    </xf>
    <xf numFmtId="43" fontId="0" fillId="0" borderId="0" xfId="0" applyNumberFormat="1" applyFont="1" applyFill="1" applyBorder="1" applyAlignment="1">
      <alignment horizontal="right"/>
    </xf>
    <xf numFmtId="0" fontId="2" fillId="0" borderId="0" xfId="291" applyFill="1">
      <alignment/>
      <protection/>
    </xf>
    <xf numFmtId="0" fontId="0" fillId="35" borderId="13" xfId="0" applyFont="1" applyFill="1" applyBorder="1" applyAlignment="1">
      <alignment/>
    </xf>
    <xf numFmtId="0" fontId="0" fillId="0" borderId="33" xfId="0" applyFont="1" applyBorder="1" applyAlignment="1">
      <alignment/>
    </xf>
    <xf numFmtId="44" fontId="0" fillId="0" borderId="33" xfId="0" applyNumberFormat="1" applyFont="1" applyBorder="1" applyAlignment="1">
      <alignment horizontal="right"/>
    </xf>
    <xf numFmtId="14" fontId="0" fillId="0" borderId="33" xfId="0" applyNumberFormat="1" applyFont="1" applyBorder="1" applyAlignment="1">
      <alignment horizontal="right"/>
    </xf>
    <xf numFmtId="0" fontId="0" fillId="0" borderId="34" xfId="0" applyFont="1" applyBorder="1" applyAlignment="1">
      <alignment/>
    </xf>
    <xf numFmtId="43" fontId="0" fillId="0" borderId="34" xfId="0" applyNumberFormat="1" applyFont="1" applyBorder="1" applyAlignment="1">
      <alignment horizontal="right"/>
    </xf>
    <xf numFmtId="14" fontId="0" fillId="0" borderId="34" xfId="0" applyNumberFormat="1" applyFont="1" applyBorder="1" applyAlignment="1">
      <alignment horizontal="right"/>
    </xf>
    <xf numFmtId="0" fontId="21" fillId="0" borderId="22" xfId="0" applyFont="1" applyBorder="1" applyAlignment="1">
      <alignment/>
    </xf>
    <xf numFmtId="0" fontId="0" fillId="0" borderId="22" xfId="0" applyFont="1" applyBorder="1" applyAlignment="1">
      <alignment/>
    </xf>
    <xf numFmtId="43" fontId="21" fillId="0" borderId="22" xfId="0" applyNumberFormat="1" applyFont="1" applyBorder="1" applyAlignment="1">
      <alignment horizontal="right"/>
    </xf>
    <xf numFmtId="14" fontId="0" fillId="0" borderId="22" xfId="0" applyNumberFormat="1" applyFont="1" applyBorder="1" applyAlignment="1">
      <alignment horizontal="right"/>
    </xf>
    <xf numFmtId="0" fontId="0" fillId="0" borderId="21" xfId="0" applyFont="1" applyFill="1" applyBorder="1" applyAlignment="1">
      <alignment/>
    </xf>
    <xf numFmtId="43" fontId="21" fillId="0" borderId="21" xfId="0" applyNumberFormat="1" applyFont="1" applyFill="1" applyBorder="1" applyAlignment="1">
      <alignment horizontal="right"/>
    </xf>
    <xf numFmtId="14" fontId="0" fillId="0" borderId="21" xfId="0" applyNumberFormat="1" applyFont="1" applyFill="1" applyBorder="1" applyAlignment="1">
      <alignment horizontal="right"/>
    </xf>
    <xf numFmtId="0" fontId="0" fillId="0" borderId="22" xfId="0" applyFont="1" applyFill="1" applyBorder="1" applyAlignment="1">
      <alignment/>
    </xf>
    <xf numFmtId="43" fontId="21" fillId="0" borderId="5" xfId="0" applyNumberFormat="1" applyFont="1" applyFill="1" applyBorder="1" applyAlignment="1">
      <alignment horizontal="right"/>
    </xf>
    <xf numFmtId="14" fontId="0" fillId="0" borderId="22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/>
    </xf>
    <xf numFmtId="44" fontId="21" fillId="0" borderId="0" xfId="0" applyNumberFormat="1" applyFont="1" applyBorder="1" applyAlignment="1">
      <alignment/>
    </xf>
    <xf numFmtId="10" fontId="21" fillId="0" borderId="0" xfId="0" applyNumberFormat="1" applyFont="1" applyAlignment="1">
      <alignment/>
    </xf>
    <xf numFmtId="43" fontId="0" fillId="0" borderId="0" xfId="0" applyNumberFormat="1" applyFont="1" applyAlignment="1">
      <alignment/>
    </xf>
    <xf numFmtId="43" fontId="0" fillId="0" borderId="21" xfId="0" applyNumberFormat="1" applyFont="1" applyBorder="1" applyAlignment="1">
      <alignment/>
    </xf>
    <xf numFmtId="43" fontId="21" fillId="0" borderId="20" xfId="0" applyNumberFormat="1" applyFont="1" applyBorder="1" applyAlignment="1">
      <alignment/>
    </xf>
    <xf numFmtId="49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168" fontId="0" fillId="0" borderId="0" xfId="0" applyNumberFormat="1" applyFill="1" applyAlignment="1">
      <alignment/>
    </xf>
    <xf numFmtId="4" fontId="51" fillId="0" borderId="0" xfId="0" applyNumberFormat="1" applyFont="1" applyFill="1" applyAlignment="1">
      <alignment/>
    </xf>
    <xf numFmtId="0" fontId="21" fillId="0" borderId="0" xfId="0" applyFont="1" applyFill="1" applyAlignment="1">
      <alignment/>
    </xf>
    <xf numFmtId="0" fontId="44" fillId="0" borderId="13" xfId="294" applyBorder="1">
      <alignment/>
      <protection/>
    </xf>
    <xf numFmtId="0" fontId="64" fillId="0" borderId="13" xfId="294" applyFont="1" applyBorder="1">
      <alignment/>
      <protection/>
    </xf>
    <xf numFmtId="17" fontId="64" fillId="0" borderId="13" xfId="294" applyNumberFormat="1" applyFont="1" applyBorder="1">
      <alignment/>
      <protection/>
    </xf>
    <xf numFmtId="164" fontId="64" fillId="0" borderId="13" xfId="176" applyNumberFormat="1" applyFont="1" applyBorder="1" applyAlignment="1">
      <alignment/>
    </xf>
    <xf numFmtId="166" fontId="65" fillId="0" borderId="13" xfId="204" applyNumberFormat="1" applyFont="1" applyBorder="1" applyAlignment="1">
      <alignment/>
    </xf>
    <xf numFmtId="0" fontId="49" fillId="0" borderId="13" xfId="294" applyFont="1" applyBorder="1">
      <alignment/>
      <protection/>
    </xf>
    <xf numFmtId="49" fontId="57" fillId="40" borderId="0" xfId="0" applyNumberFormat="1" applyFont="1" applyFill="1" applyAlignment="1">
      <alignment wrapText="1"/>
    </xf>
    <xf numFmtId="0" fontId="64" fillId="0" borderId="0" xfId="0" applyFont="1" applyAlignment="1">
      <alignment/>
    </xf>
    <xf numFmtId="9" fontId="64" fillId="0" borderId="0" xfId="0" applyNumberFormat="1" applyFont="1" applyAlignment="1">
      <alignment/>
    </xf>
    <xf numFmtId="0" fontId="64" fillId="0" borderId="0" xfId="0" applyFont="1" applyAlignment="1">
      <alignment horizontal="center" wrapText="1"/>
    </xf>
    <xf numFmtId="0" fontId="64" fillId="0" borderId="0" xfId="0" applyFont="1" applyBorder="1" applyAlignment="1">
      <alignment/>
    </xf>
    <xf numFmtId="49" fontId="67" fillId="0" borderId="41" xfId="0" applyNumberFormat="1" applyFont="1" applyFill="1" applyBorder="1" applyAlignment="1">
      <alignment horizontal="left" vertical="center" wrapText="1"/>
    </xf>
    <xf numFmtId="10" fontId="64" fillId="0" borderId="0" xfId="312" applyNumberFormat="1" applyFont="1" applyAlignment="1">
      <alignment/>
    </xf>
    <xf numFmtId="164" fontId="64" fillId="0" borderId="0" xfId="176" applyNumberFormat="1" applyFont="1" applyBorder="1" applyAlignment="1">
      <alignment/>
    </xf>
    <xf numFmtId="164" fontId="64" fillId="0" borderId="21" xfId="176" applyNumberFormat="1" applyFont="1" applyBorder="1" applyAlignment="1">
      <alignment/>
    </xf>
    <xf numFmtId="164" fontId="64" fillId="0" borderId="20" xfId="176" applyNumberFormat="1" applyFont="1" applyBorder="1" applyAlignment="1">
      <alignment/>
    </xf>
    <xf numFmtId="0" fontId="64" fillId="0" borderId="20" xfId="0" applyFont="1" applyBorder="1" applyAlignment="1">
      <alignment/>
    </xf>
    <xf numFmtId="164" fontId="64" fillId="0" borderId="20" xfId="0" applyNumberFormat="1" applyFont="1" applyBorder="1" applyAlignment="1">
      <alignment/>
    </xf>
    <xf numFmtId="164" fontId="64" fillId="0" borderId="0" xfId="0" applyNumberFormat="1" applyFont="1" applyBorder="1" applyAlignment="1">
      <alignment/>
    </xf>
    <xf numFmtId="9" fontId="64" fillId="0" borderId="0" xfId="312" applyFont="1" applyAlignment="1">
      <alignment/>
    </xf>
    <xf numFmtId="10" fontId="64" fillId="0" borderId="0" xfId="0" applyNumberFormat="1" applyFont="1" applyAlignment="1">
      <alignment/>
    </xf>
    <xf numFmtId="171" fontId="64" fillId="0" borderId="0" xfId="312" applyNumberFormat="1" applyFont="1" applyAlignment="1">
      <alignment/>
    </xf>
    <xf numFmtId="164" fontId="64" fillId="0" borderId="22" xfId="176" applyNumberFormat="1" applyFont="1" applyBorder="1" applyAlignment="1">
      <alignment/>
    </xf>
    <xf numFmtId="49" fontId="75" fillId="0" borderId="0" xfId="0" applyNumberFormat="1" applyFont="1" applyFill="1" applyBorder="1" applyAlignment="1">
      <alignment horizontal="left" vertical="center" wrapText="1"/>
    </xf>
    <xf numFmtId="171" fontId="21" fillId="0" borderId="0" xfId="312" applyNumberFormat="1" applyFont="1" applyAlignment="1">
      <alignment/>
    </xf>
    <xf numFmtId="166" fontId="65" fillId="0" borderId="20" xfId="204" applyNumberFormat="1" applyFont="1" applyBorder="1" applyAlignment="1">
      <alignment/>
    </xf>
    <xf numFmtId="166" fontId="65" fillId="0" borderId="0" xfId="204" applyNumberFormat="1" applyFont="1" applyBorder="1" applyAlignment="1">
      <alignment/>
    </xf>
    <xf numFmtId="49" fontId="72" fillId="0" borderId="21" xfId="0" applyNumberFormat="1" applyFont="1" applyFill="1" applyBorder="1" applyAlignment="1">
      <alignment horizontal="left" vertical="center" wrapText="1"/>
    </xf>
    <xf numFmtId="164" fontId="72" fillId="0" borderId="21" xfId="176" applyNumberFormat="1" applyFont="1" applyFill="1" applyBorder="1" applyAlignment="1">
      <alignment horizontal="right" vertical="center" wrapText="1"/>
    </xf>
    <xf numFmtId="49" fontId="72" fillId="0" borderId="5" xfId="0" applyNumberFormat="1" applyFont="1" applyFill="1" applyBorder="1" applyAlignment="1">
      <alignment horizontal="left" vertical="center" wrapText="1"/>
    </xf>
    <xf numFmtId="0" fontId="0" fillId="0" borderId="5" xfId="0" applyBorder="1" applyAlignment="1">
      <alignment/>
    </xf>
    <xf numFmtId="164" fontId="72" fillId="0" borderId="5" xfId="176" applyNumberFormat="1" applyFont="1" applyFill="1" applyBorder="1" applyAlignment="1">
      <alignment horizontal="right" vertical="center" wrapText="1"/>
    </xf>
    <xf numFmtId="164" fontId="0" fillId="0" borderId="0" xfId="176" applyNumberFormat="1" applyFont="1" applyAlignment="1">
      <alignment/>
    </xf>
    <xf numFmtId="0" fontId="2" fillId="0" borderId="0" xfId="292">
      <alignment/>
      <protection/>
    </xf>
    <xf numFmtId="166" fontId="2" fillId="0" borderId="0" xfId="204" applyNumberFormat="1" applyFont="1" applyAlignment="1">
      <alignment/>
    </xf>
    <xf numFmtId="0" fontId="2" fillId="0" borderId="21" xfId="292" applyBorder="1">
      <alignment/>
      <protection/>
    </xf>
    <xf numFmtId="0" fontId="2" fillId="0" borderId="5" xfId="292" applyBorder="1">
      <alignment/>
      <protection/>
    </xf>
    <xf numFmtId="166" fontId="2" fillId="0" borderId="5" xfId="204" applyNumberFormat="1" applyFont="1" applyBorder="1" applyAlignment="1">
      <alignment/>
    </xf>
    <xf numFmtId="164" fontId="2" fillId="0" borderId="0" xfId="176" applyNumberFormat="1" applyFont="1" applyBorder="1" applyAlignment="1">
      <alignment/>
    </xf>
    <xf numFmtId="0" fontId="31" fillId="0" borderId="20" xfId="292" applyFont="1" applyBorder="1">
      <alignment/>
      <protection/>
    </xf>
    <xf numFmtId="166" fontId="31" fillId="0" borderId="20" xfId="204" applyNumberFormat="1" applyFont="1" applyBorder="1" applyAlignment="1">
      <alignment/>
    </xf>
    <xf numFmtId="0" fontId="2" fillId="0" borderId="0" xfId="292" applyAlignment="1">
      <alignment horizontal="left"/>
      <protection/>
    </xf>
    <xf numFmtId="10" fontId="0" fillId="0" borderId="0" xfId="0" applyNumberFormat="1" applyAlignment="1">
      <alignment/>
    </xf>
    <xf numFmtId="2" fontId="0" fillId="0" borderId="0" xfId="0" applyNumberFormat="1" applyAlignment="1">
      <alignment/>
    </xf>
    <xf numFmtId="44" fontId="21" fillId="0" borderId="0" xfId="204" applyFont="1" applyAlignment="1">
      <alignment/>
    </xf>
    <xf numFmtId="0" fontId="31" fillId="0" borderId="0" xfId="292" applyFont="1" applyAlignment="1">
      <alignment horizontal="center"/>
      <protection/>
    </xf>
    <xf numFmtId="0" fontId="31" fillId="0" borderId="0" xfId="292" applyFont="1" applyBorder="1">
      <alignment/>
      <protection/>
    </xf>
    <xf numFmtId="166" fontId="31" fillId="0" borderId="0" xfId="204" applyNumberFormat="1" applyFont="1" applyBorder="1" applyAlignment="1">
      <alignment/>
    </xf>
    <xf numFmtId="0" fontId="31" fillId="0" borderId="0" xfId="292" applyFont="1">
      <alignment/>
      <protection/>
    </xf>
    <xf numFmtId="49" fontId="57" fillId="40" borderId="0" xfId="261" applyNumberFormat="1" applyFont="1" applyFill="1" applyAlignment="1">
      <alignment wrapText="1"/>
      <protection/>
    </xf>
    <xf numFmtId="0" fontId="2" fillId="0" borderId="0" xfId="261">
      <alignment/>
      <protection/>
    </xf>
    <xf numFmtId="0" fontId="74" fillId="0" borderId="0" xfId="261" applyFont="1" applyAlignment="1">
      <alignment wrapText="1"/>
      <protection/>
    </xf>
    <xf numFmtId="49" fontId="67" fillId="40" borderId="0" xfId="261" applyNumberFormat="1" applyFont="1" applyFill="1" applyAlignment="1">
      <alignment wrapText="1"/>
      <protection/>
    </xf>
    <xf numFmtId="49" fontId="67" fillId="35" borderId="41" xfId="261" applyNumberFormat="1" applyFont="1" applyFill="1" applyBorder="1" applyAlignment="1">
      <alignment horizontal="right" vertical="center" wrapText="1"/>
      <protection/>
    </xf>
    <xf numFmtId="49" fontId="67" fillId="35" borderId="41" xfId="261" applyNumberFormat="1" applyFont="1" applyFill="1" applyBorder="1" applyAlignment="1">
      <alignment horizontal="left" vertical="center" wrapText="1"/>
      <protection/>
    </xf>
    <xf numFmtId="49" fontId="67" fillId="50" borderId="41" xfId="261" applyNumberFormat="1" applyFont="1" applyFill="1" applyBorder="1" applyAlignment="1">
      <alignment horizontal="left" vertical="center" wrapText="1"/>
      <protection/>
    </xf>
    <xf numFmtId="49" fontId="67" fillId="35" borderId="42" xfId="261" applyNumberFormat="1" applyFont="1" applyFill="1" applyBorder="1" applyAlignment="1">
      <alignment horizontal="left" vertical="center" wrapText="1"/>
      <protection/>
    </xf>
    <xf numFmtId="49" fontId="2" fillId="35" borderId="41" xfId="261" applyNumberFormat="1" applyFill="1" applyBorder="1" applyAlignment="1">
      <alignment horizontal="right" vertical="center" wrapText="1"/>
      <protection/>
    </xf>
    <xf numFmtId="49" fontId="67" fillId="50" borderId="41" xfId="261" applyNumberFormat="1" applyFont="1" applyFill="1" applyBorder="1" applyAlignment="1">
      <alignment horizontal="right" vertical="center" wrapText="1"/>
      <protection/>
    </xf>
    <xf numFmtId="190" fontId="67" fillId="50" borderId="41" xfId="261" applyNumberFormat="1" applyFont="1" applyFill="1" applyBorder="1" applyAlignment="1">
      <alignment horizontal="right" vertical="center" wrapText="1"/>
      <protection/>
    </xf>
    <xf numFmtId="190" fontId="67" fillId="40" borderId="41" xfId="261" applyNumberFormat="1" applyFont="1" applyFill="1" applyBorder="1" applyAlignment="1">
      <alignment horizontal="right" vertical="center" wrapText="1"/>
      <protection/>
    </xf>
    <xf numFmtId="49" fontId="67" fillId="40" borderId="41" xfId="261" applyNumberFormat="1" applyFont="1" applyFill="1" applyBorder="1" applyAlignment="1">
      <alignment horizontal="right" vertical="center" wrapText="1"/>
      <protection/>
    </xf>
    <xf numFmtId="164" fontId="2" fillId="0" borderId="0" xfId="180" applyNumberFormat="1" applyFont="1" applyAlignment="1">
      <alignment/>
    </xf>
    <xf numFmtId="43" fontId="2" fillId="0" borderId="0" xfId="261" applyNumberFormat="1">
      <alignment/>
      <protection/>
    </xf>
    <xf numFmtId="164" fontId="0" fillId="0" borderId="0" xfId="180" applyNumberFormat="1" applyFont="1" applyAlignment="1">
      <alignment/>
    </xf>
    <xf numFmtId="49" fontId="75" fillId="0" borderId="20" xfId="0" applyNumberFormat="1" applyFont="1" applyFill="1" applyBorder="1" applyAlignment="1">
      <alignment horizontal="left" vertical="center" wrapText="1"/>
    </xf>
    <xf numFmtId="0" fontId="0" fillId="0" borderId="20" xfId="0" applyBorder="1" applyAlignment="1">
      <alignment/>
    </xf>
    <xf numFmtId="0" fontId="0" fillId="35" borderId="13" xfId="262" applyFill="1" applyBorder="1" applyAlignment="1">
      <alignment wrapText="1"/>
      <protection/>
    </xf>
    <xf numFmtId="43" fontId="0" fillId="35" borderId="13" xfId="181" applyFont="1" applyFill="1" applyBorder="1" applyAlignment="1">
      <alignment wrapText="1"/>
    </xf>
    <xf numFmtId="0" fontId="0" fillId="0" borderId="0" xfId="262" applyAlignment="1">
      <alignment wrapText="1"/>
      <protection/>
    </xf>
    <xf numFmtId="0" fontId="0" fillId="0" borderId="0" xfId="262" applyFill="1" applyAlignment="1">
      <alignment wrapText="1"/>
      <protection/>
    </xf>
    <xf numFmtId="43" fontId="0" fillId="0" borderId="0" xfId="181" applyFont="1" applyFill="1" applyAlignment="1">
      <alignment horizontal="right" wrapText="1"/>
    </xf>
    <xf numFmtId="0" fontId="49" fillId="0" borderId="13" xfId="293" applyFont="1" applyBorder="1">
      <alignment/>
      <protection/>
    </xf>
    <xf numFmtId="0" fontId="65" fillId="0" borderId="13" xfId="293" applyFont="1" applyBorder="1">
      <alignment/>
      <protection/>
    </xf>
    <xf numFmtId="17" fontId="65" fillId="0" borderId="13" xfId="293" applyNumberFormat="1" applyFont="1" applyBorder="1">
      <alignment/>
      <protection/>
    </xf>
    <xf numFmtId="0" fontId="44" fillId="0" borderId="13" xfId="293" applyBorder="1">
      <alignment/>
      <protection/>
    </xf>
    <xf numFmtId="164" fontId="64" fillId="0" borderId="13" xfId="176" applyNumberFormat="1" applyFont="1" applyBorder="1" applyAlignment="1">
      <alignment/>
    </xf>
    <xf numFmtId="43" fontId="0" fillId="0" borderId="0" xfId="176" applyFont="1" applyFill="1" applyBorder="1" applyAlignment="1">
      <alignment/>
    </xf>
    <xf numFmtId="43" fontId="0" fillId="41" borderId="0" xfId="176" applyFont="1" applyFill="1" applyBorder="1" applyAlignment="1">
      <alignment/>
    </xf>
    <xf numFmtId="0" fontId="21" fillId="0" borderId="0" xfId="0" applyFont="1" applyFill="1" applyAlignment="1">
      <alignment horizontal="left"/>
    </xf>
    <xf numFmtId="49" fontId="64" fillId="0" borderId="0" xfId="0" applyNumberFormat="1" applyFont="1" applyFill="1" applyAlignment="1">
      <alignment/>
    </xf>
    <xf numFmtId="49" fontId="64" fillId="0" borderId="0" xfId="0" applyNumberFormat="1" applyFont="1" applyFill="1" applyAlignment="1">
      <alignment wrapText="1"/>
    </xf>
    <xf numFmtId="4" fontId="64" fillId="0" borderId="0" xfId="0" applyNumberFormat="1" applyFont="1" applyFill="1" applyAlignment="1">
      <alignment/>
    </xf>
    <xf numFmtId="168" fontId="64" fillId="0" borderId="0" xfId="0" applyNumberFormat="1" applyFont="1" applyFill="1" applyAlignment="1">
      <alignment/>
    </xf>
    <xf numFmtId="49" fontId="0" fillId="0" borderId="0" xfId="0" applyNumberFormat="1" applyFill="1" applyAlignment="1">
      <alignment wrapText="1"/>
    </xf>
    <xf numFmtId="0" fontId="0" fillId="0" borderId="21" xfId="0" applyFill="1" applyBorder="1" applyAlignment="1">
      <alignment/>
    </xf>
    <xf numFmtId="4" fontId="0" fillId="0" borderId="21" xfId="0" applyNumberFormat="1" applyFill="1" applyBorder="1" applyAlignment="1">
      <alignment/>
    </xf>
    <xf numFmtId="49" fontId="21" fillId="0" borderId="0" xfId="0" applyNumberFormat="1" applyFont="1" applyFill="1" applyAlignment="1">
      <alignment/>
    </xf>
    <xf numFmtId="166" fontId="21" fillId="0" borderId="0" xfId="204" applyNumberFormat="1" applyFont="1" applyFill="1" applyAlignment="1">
      <alignment/>
    </xf>
    <xf numFmtId="0" fontId="21" fillId="0" borderId="38" xfId="0" applyFont="1" applyFill="1" applyBorder="1" applyAlignment="1">
      <alignment vertical="center"/>
    </xf>
    <xf numFmtId="0" fontId="21" fillId="0" borderId="21" xfId="0" applyFont="1" applyFill="1" applyBorder="1" applyAlignment="1">
      <alignment vertical="center"/>
    </xf>
    <xf numFmtId="0" fontId="21" fillId="0" borderId="13" xfId="0" applyFont="1" applyFill="1" applyBorder="1" applyAlignment="1">
      <alignment/>
    </xf>
    <xf numFmtId="17" fontId="21" fillId="0" borderId="13" xfId="0" applyNumberFormat="1" applyFont="1" applyFill="1" applyBorder="1" applyAlignment="1">
      <alignment/>
    </xf>
    <xf numFmtId="0" fontId="0" fillId="0" borderId="13" xfId="0" applyFill="1" applyBorder="1" applyAlignment="1">
      <alignment wrapText="1"/>
    </xf>
    <xf numFmtId="164" fontId="0" fillId="0" borderId="13" xfId="176" applyNumberFormat="1" applyFont="1" applyFill="1" applyBorder="1" applyAlignment="1">
      <alignment/>
    </xf>
    <xf numFmtId="41" fontId="65" fillId="0" borderId="13" xfId="0" applyNumberFormat="1" applyFont="1" applyFill="1" applyBorder="1" applyAlignment="1">
      <alignment/>
    </xf>
    <xf numFmtId="0" fontId="16" fillId="0" borderId="13" xfId="0" applyFont="1" applyFill="1" applyBorder="1" applyAlignment="1">
      <alignment horizontal="center"/>
    </xf>
    <xf numFmtId="43" fontId="21" fillId="0" borderId="0" xfId="176" applyFont="1" applyFill="1" applyAlignment="1">
      <alignment/>
    </xf>
    <xf numFmtId="49" fontId="0" fillId="0" borderId="21" xfId="0" applyNumberFormat="1" applyFill="1" applyBorder="1" applyAlignment="1">
      <alignment/>
    </xf>
    <xf numFmtId="49" fontId="0" fillId="0" borderId="21" xfId="0" applyNumberFormat="1" applyFill="1" applyBorder="1" applyAlignment="1">
      <alignment wrapText="1"/>
    </xf>
    <xf numFmtId="168" fontId="0" fillId="0" borderId="21" xfId="0" applyNumberFormat="1" applyFill="1" applyBorder="1" applyAlignment="1">
      <alignment/>
    </xf>
    <xf numFmtId="0" fontId="81" fillId="0" borderId="0" xfId="262" applyFont="1">
      <alignment/>
      <protection/>
    </xf>
    <xf numFmtId="0" fontId="21" fillId="0" borderId="0" xfId="262" applyFont="1">
      <alignment/>
      <protection/>
    </xf>
    <xf numFmtId="0" fontId="0" fillId="0" borderId="0" xfId="262" applyFont="1">
      <alignment/>
      <protection/>
    </xf>
    <xf numFmtId="0" fontId="0" fillId="35" borderId="39" xfId="262" applyFont="1" applyFill="1" applyBorder="1">
      <alignment/>
      <protection/>
    </xf>
    <xf numFmtId="0" fontId="0" fillId="35" borderId="22" xfId="262" applyFont="1" applyFill="1" applyBorder="1" applyAlignment="1">
      <alignment horizontal="center"/>
      <protection/>
    </xf>
    <xf numFmtId="0" fontId="0" fillId="35" borderId="22" xfId="262" applyFont="1" applyFill="1" applyBorder="1">
      <alignment/>
      <protection/>
    </xf>
    <xf numFmtId="0" fontId="0" fillId="35" borderId="36" xfId="262" applyFont="1" applyFill="1" applyBorder="1">
      <alignment/>
      <protection/>
    </xf>
    <xf numFmtId="0" fontId="0" fillId="35" borderId="38" xfId="262" applyFont="1" applyFill="1" applyBorder="1">
      <alignment/>
      <protection/>
    </xf>
    <xf numFmtId="0" fontId="0" fillId="35" borderId="21" xfId="262" applyFont="1" applyFill="1" applyBorder="1" applyAlignment="1">
      <alignment horizontal="center"/>
      <protection/>
    </xf>
    <xf numFmtId="0" fontId="0" fillId="35" borderId="21" xfId="262" applyFont="1" applyFill="1" applyBorder="1">
      <alignment/>
      <protection/>
    </xf>
    <xf numFmtId="0" fontId="0" fillId="35" borderId="37" xfId="262" applyFont="1" applyFill="1" applyBorder="1">
      <alignment/>
      <protection/>
    </xf>
    <xf numFmtId="43" fontId="0" fillId="0" borderId="0" xfId="262" applyNumberFormat="1" applyFont="1" applyAlignment="1">
      <alignment horizontal="right"/>
      <protection/>
    </xf>
    <xf numFmtId="14" fontId="0" fillId="0" borderId="0" xfId="262" applyNumberFormat="1" applyFont="1" applyAlignment="1">
      <alignment horizontal="right"/>
      <protection/>
    </xf>
    <xf numFmtId="0" fontId="0" fillId="0" borderId="0" xfId="262" applyFont="1" applyBorder="1">
      <alignment/>
      <protection/>
    </xf>
    <xf numFmtId="43" fontId="0" fillId="0" borderId="0" xfId="262" applyNumberFormat="1" applyFont="1" applyBorder="1" applyAlignment="1">
      <alignment horizontal="right"/>
      <protection/>
    </xf>
    <xf numFmtId="14" fontId="0" fillId="0" borderId="0" xfId="262" applyNumberFormat="1" applyFont="1" applyBorder="1" applyAlignment="1">
      <alignment horizontal="right"/>
      <protection/>
    </xf>
    <xf numFmtId="0" fontId="21" fillId="0" borderId="0" xfId="262" applyFont="1" applyFill="1" applyBorder="1">
      <alignment/>
      <protection/>
    </xf>
    <xf numFmtId="0" fontId="0" fillId="0" borderId="0" xfId="262" applyFont="1" applyFill="1" applyBorder="1">
      <alignment/>
      <protection/>
    </xf>
    <xf numFmtId="43" fontId="21" fillId="0" borderId="0" xfId="262" applyNumberFormat="1" applyFont="1" applyFill="1" applyBorder="1" applyAlignment="1">
      <alignment horizontal="right"/>
      <protection/>
    </xf>
    <xf numFmtId="14" fontId="0" fillId="0" borderId="0" xfId="262" applyNumberFormat="1" applyFont="1" applyFill="1" applyBorder="1" applyAlignment="1">
      <alignment horizontal="right"/>
      <protection/>
    </xf>
    <xf numFmtId="43" fontId="0" fillId="0" borderId="0" xfId="262" applyNumberFormat="1" applyFont="1" applyFill="1" applyBorder="1" applyAlignment="1">
      <alignment horizontal="right"/>
      <protection/>
    </xf>
    <xf numFmtId="0" fontId="0" fillId="0" borderId="0" xfId="262" applyFont="1" applyAlignment="1">
      <alignment horizontal="left"/>
      <protection/>
    </xf>
    <xf numFmtId="0" fontId="0" fillId="0" borderId="0" xfId="262" applyFont="1" applyFill="1" applyBorder="1" applyAlignment="1">
      <alignment horizontal="left"/>
      <protection/>
    </xf>
    <xf numFmtId="43" fontId="0" fillId="0" borderId="21" xfId="262" applyNumberFormat="1" applyFont="1" applyBorder="1" applyAlignment="1">
      <alignment horizontal="right"/>
      <protection/>
    </xf>
    <xf numFmtId="44" fontId="21" fillId="0" borderId="0" xfId="262" applyNumberFormat="1" applyFont="1" applyBorder="1">
      <alignment/>
      <protection/>
    </xf>
    <xf numFmtId="10" fontId="21" fillId="0" borderId="0" xfId="262" applyNumberFormat="1" applyFont="1">
      <alignment/>
      <protection/>
    </xf>
    <xf numFmtId="44" fontId="21" fillId="0" borderId="0" xfId="262" applyNumberFormat="1" applyFont="1">
      <alignment/>
      <protection/>
    </xf>
    <xf numFmtId="0" fontId="76" fillId="0" borderId="0" xfId="262" applyFont="1">
      <alignment/>
      <protection/>
    </xf>
    <xf numFmtId="0" fontId="77" fillId="0" borderId="0" xfId="262" applyFont="1">
      <alignment/>
      <protection/>
    </xf>
    <xf numFmtId="0" fontId="78" fillId="0" borderId="21" xfId="262" applyFont="1" applyBorder="1" applyAlignment="1">
      <alignment horizontal="center"/>
      <protection/>
    </xf>
    <xf numFmtId="0" fontId="79" fillId="0" borderId="0" xfId="262" applyFont="1" applyAlignment="1">
      <alignment horizontal="center"/>
      <protection/>
    </xf>
    <xf numFmtId="0" fontId="78" fillId="0" borderId="0" xfId="262" applyFont="1" applyAlignment="1">
      <alignment horizontal="right"/>
      <protection/>
    </xf>
    <xf numFmtId="43" fontId="77" fillId="0" borderId="0" xfId="262" applyNumberFormat="1" applyFont="1">
      <alignment/>
      <protection/>
    </xf>
    <xf numFmtId="43" fontId="77" fillId="0" borderId="0" xfId="262" applyNumberFormat="1" applyFont="1" applyFill="1">
      <alignment/>
      <protection/>
    </xf>
    <xf numFmtId="43" fontId="77" fillId="0" borderId="20" xfId="262" applyNumberFormat="1" applyFont="1" applyFill="1" applyBorder="1">
      <alignment/>
      <protection/>
    </xf>
    <xf numFmtId="43" fontId="78" fillId="0" borderId="20" xfId="262" applyNumberFormat="1" applyFont="1" applyBorder="1">
      <alignment/>
      <protection/>
    </xf>
    <xf numFmtId="43" fontId="77" fillId="0" borderId="20" xfId="262" applyNumberFormat="1" applyFont="1" applyBorder="1">
      <alignment/>
      <protection/>
    </xf>
    <xf numFmtId="43" fontId="78" fillId="0" borderId="0" xfId="262" applyNumberFormat="1" applyFont="1">
      <alignment/>
      <protection/>
    </xf>
    <xf numFmtId="43" fontId="77" fillId="0" borderId="21" xfId="262" applyNumberFormat="1" applyFont="1" applyBorder="1">
      <alignment/>
      <protection/>
    </xf>
    <xf numFmtId="0" fontId="78" fillId="0" borderId="0" xfId="262" applyFont="1">
      <alignment/>
      <protection/>
    </xf>
    <xf numFmtId="0" fontId="80" fillId="0" borderId="0" xfId="262" applyFont="1" applyAlignment="1">
      <alignment horizontal="right"/>
      <protection/>
    </xf>
    <xf numFmtId="10" fontId="78" fillId="0" borderId="0" xfId="262" applyNumberFormat="1" applyFont="1">
      <alignment/>
      <protection/>
    </xf>
    <xf numFmtId="43" fontId="78" fillId="0" borderId="0" xfId="262" applyNumberFormat="1" applyFont="1" quotePrefix="1">
      <alignment/>
      <protection/>
    </xf>
    <xf numFmtId="44" fontId="78" fillId="0" borderId="0" xfId="262" applyNumberFormat="1" applyFont="1">
      <alignment/>
      <protection/>
    </xf>
    <xf numFmtId="10" fontId="78" fillId="0" borderId="0" xfId="262" applyNumberFormat="1" applyFont="1" applyBorder="1">
      <alignment/>
      <protection/>
    </xf>
    <xf numFmtId="44" fontId="78" fillId="0" borderId="0" xfId="262" applyNumberFormat="1" applyFont="1" applyBorder="1">
      <alignment/>
      <protection/>
    </xf>
    <xf numFmtId="43" fontId="77" fillId="0" borderId="0" xfId="262" applyNumberFormat="1" applyFont="1" applyBorder="1">
      <alignment/>
      <protection/>
    </xf>
    <xf numFmtId="49" fontId="72" fillId="0" borderId="0" xfId="0" applyNumberFormat="1" applyFont="1" applyFill="1" applyBorder="1" applyAlignment="1">
      <alignment horizontal="left" wrapText="1"/>
    </xf>
    <xf numFmtId="164" fontId="64" fillId="0" borderId="0" xfId="178" applyNumberFormat="1" applyFont="1" applyBorder="1" applyAlignment="1">
      <alignment/>
    </xf>
    <xf numFmtId="164" fontId="0" fillId="0" borderId="0" xfId="0" applyNumberFormat="1" applyAlignment="1">
      <alignment/>
    </xf>
    <xf numFmtId="42" fontId="0" fillId="0" borderId="0" xfId="0" applyNumberFormat="1" applyAlignment="1">
      <alignment/>
    </xf>
    <xf numFmtId="164" fontId="12" fillId="0" borderId="0" xfId="178" applyNumberFormat="1" applyFont="1" applyAlignment="1">
      <alignment/>
    </xf>
    <xf numFmtId="166" fontId="12" fillId="0" borderId="0" xfId="207" applyNumberFormat="1" applyFont="1" applyAlignment="1">
      <alignment/>
    </xf>
    <xf numFmtId="197" fontId="2" fillId="0" borderId="0" xfId="176" applyNumberFormat="1" applyFont="1" applyAlignment="1">
      <alignment/>
    </xf>
    <xf numFmtId="0" fontId="33" fillId="0" borderId="0" xfId="0" applyNumberFormat="1" applyFont="1" applyFill="1" applyAlignment="1">
      <alignment/>
    </xf>
    <xf numFmtId="49" fontId="57" fillId="0" borderId="0" xfId="291" applyNumberFormat="1" applyFont="1" applyFill="1" applyAlignment="1">
      <alignment wrapText="1"/>
      <protection/>
    </xf>
    <xf numFmtId="0" fontId="74" fillId="0" borderId="0" xfId="291" applyFont="1" applyFill="1" applyAlignment="1">
      <alignment wrapText="1"/>
      <protection/>
    </xf>
    <xf numFmtId="49" fontId="67" fillId="0" borderId="0" xfId="291" applyNumberFormat="1" applyFont="1" applyFill="1" applyAlignment="1">
      <alignment wrapText="1"/>
      <protection/>
    </xf>
    <xf numFmtId="0" fontId="64" fillId="0" borderId="0" xfId="0" applyFont="1" applyFill="1" applyAlignment="1">
      <alignment/>
    </xf>
    <xf numFmtId="42" fontId="40" fillId="0" borderId="22" xfId="0" applyNumberFormat="1" applyFont="1" applyBorder="1" applyAlignment="1">
      <alignment/>
    </xf>
    <xf numFmtId="37" fontId="40" fillId="0" borderId="0" xfId="0" applyNumberFormat="1" applyFont="1" applyFill="1" applyAlignment="1">
      <alignment/>
    </xf>
    <xf numFmtId="42" fontId="40" fillId="0" borderId="5" xfId="0" applyNumberFormat="1" applyFont="1" applyFill="1" applyBorder="1" applyAlignment="1">
      <alignment/>
    </xf>
    <xf numFmtId="0" fontId="64" fillId="0" borderId="13" xfId="0" applyFont="1" applyFill="1" applyBorder="1" applyAlignment="1">
      <alignment/>
    </xf>
    <xf numFmtId="0" fontId="64" fillId="0" borderId="13" xfId="0" applyFont="1" applyFill="1" applyBorder="1" applyAlignment="1">
      <alignment horizontal="left"/>
    </xf>
    <xf numFmtId="49" fontId="64" fillId="0" borderId="39" xfId="0" applyNumberFormat="1" applyFont="1" applyFill="1" applyBorder="1" applyAlignment="1">
      <alignment/>
    </xf>
    <xf numFmtId="49" fontId="64" fillId="0" borderId="22" xfId="0" applyNumberFormat="1" applyFont="1" applyFill="1" applyBorder="1" applyAlignment="1">
      <alignment/>
    </xf>
    <xf numFmtId="43" fontId="64" fillId="0" borderId="22" xfId="176" applyFont="1" applyFill="1" applyBorder="1" applyAlignment="1">
      <alignment/>
    </xf>
    <xf numFmtId="168" fontId="64" fillId="0" borderId="36" xfId="0" applyNumberFormat="1" applyFont="1" applyFill="1" applyBorder="1" applyAlignment="1">
      <alignment/>
    </xf>
    <xf numFmtId="49" fontId="64" fillId="0" borderId="31" xfId="0" applyNumberFormat="1" applyFont="1" applyFill="1" applyBorder="1" applyAlignment="1">
      <alignment/>
    </xf>
    <xf numFmtId="49" fontId="64" fillId="0" borderId="0" xfId="0" applyNumberFormat="1" applyFont="1" applyFill="1" applyBorder="1" applyAlignment="1">
      <alignment/>
    </xf>
    <xf numFmtId="43" fontId="64" fillId="0" borderId="0" xfId="176" applyFont="1" applyFill="1" applyBorder="1" applyAlignment="1">
      <alignment/>
    </xf>
    <xf numFmtId="168" fontId="64" fillId="0" borderId="32" xfId="0" applyNumberFormat="1" applyFont="1" applyFill="1" applyBorder="1" applyAlignment="1">
      <alignment/>
    </xf>
    <xf numFmtId="49" fontId="64" fillId="0" borderId="38" xfId="0" applyNumberFormat="1" applyFont="1" applyFill="1" applyBorder="1" applyAlignment="1">
      <alignment/>
    </xf>
    <xf numFmtId="49" fontId="64" fillId="0" borderId="21" xfId="0" applyNumberFormat="1" applyFont="1" applyFill="1" applyBorder="1" applyAlignment="1">
      <alignment/>
    </xf>
    <xf numFmtId="43" fontId="64" fillId="0" borderId="21" xfId="176" applyFont="1" applyFill="1" applyBorder="1" applyAlignment="1">
      <alignment/>
    </xf>
    <xf numFmtId="168" fontId="64" fillId="0" borderId="37" xfId="0" applyNumberFormat="1" applyFont="1" applyFill="1" applyBorder="1" applyAlignment="1">
      <alignment/>
    </xf>
    <xf numFmtId="0" fontId="65" fillId="0" borderId="13" xfId="0" applyFont="1" applyFill="1" applyBorder="1" applyAlignment="1">
      <alignment/>
    </xf>
    <xf numFmtId="43" fontId="65" fillId="0" borderId="13" xfId="0" applyNumberFormat="1" applyFont="1" applyFill="1" applyBorder="1" applyAlignment="1">
      <alignment/>
    </xf>
    <xf numFmtId="49" fontId="67" fillId="0" borderId="41" xfId="291" applyNumberFormat="1" applyFont="1" applyFill="1" applyBorder="1" applyAlignment="1">
      <alignment horizontal="right" vertical="center" wrapText="1"/>
      <protection/>
    </xf>
    <xf numFmtId="49" fontId="67" fillId="0" borderId="41" xfId="291" applyNumberFormat="1" applyFont="1" applyFill="1" applyBorder="1" applyAlignment="1">
      <alignment horizontal="left" vertical="center" wrapText="1"/>
      <protection/>
    </xf>
    <xf numFmtId="49" fontId="2" fillId="0" borderId="41" xfId="291" applyNumberFormat="1" applyFill="1" applyBorder="1" applyAlignment="1">
      <alignment horizontal="right" vertical="center" wrapText="1"/>
      <protection/>
    </xf>
    <xf numFmtId="190" fontId="67" fillId="0" borderId="41" xfId="291" applyNumberFormat="1" applyFont="1" applyFill="1" applyBorder="1" applyAlignment="1">
      <alignment horizontal="right" vertical="center" wrapText="1"/>
      <protection/>
    </xf>
    <xf numFmtId="49" fontId="67" fillId="0" borderId="0" xfId="291" applyNumberFormat="1" applyFont="1" applyFill="1" applyBorder="1" applyAlignment="1">
      <alignment horizontal="left" vertical="center" wrapText="1"/>
      <protection/>
    </xf>
    <xf numFmtId="49" fontId="67" fillId="0" borderId="0" xfId="291" applyNumberFormat="1" applyFont="1" applyFill="1" applyBorder="1" applyAlignment="1">
      <alignment horizontal="right" vertical="center" wrapText="1"/>
      <protection/>
    </xf>
    <xf numFmtId="190" fontId="67" fillId="0" borderId="0" xfId="291" applyNumberFormat="1" applyFont="1" applyFill="1" applyBorder="1" applyAlignment="1">
      <alignment horizontal="right" vertical="center" wrapText="1"/>
      <protection/>
    </xf>
    <xf numFmtId="49" fontId="67" fillId="0" borderId="41" xfId="261" applyNumberFormat="1" applyFont="1" applyFill="1" applyBorder="1" applyAlignment="1">
      <alignment horizontal="right" vertical="center" wrapText="1"/>
      <protection/>
    </xf>
    <xf numFmtId="49" fontId="67" fillId="0" borderId="41" xfId="261" applyNumberFormat="1" applyFont="1" applyFill="1" applyBorder="1" applyAlignment="1">
      <alignment horizontal="left" vertical="center" wrapText="1"/>
      <protection/>
    </xf>
    <xf numFmtId="190" fontId="67" fillId="0" borderId="41" xfId="261" applyNumberFormat="1" applyFont="1" applyFill="1" applyBorder="1" applyAlignment="1">
      <alignment horizontal="right" vertical="center" wrapText="1"/>
      <protection/>
    </xf>
    <xf numFmtId="164" fontId="2" fillId="0" borderId="0" xfId="176" applyNumberFormat="1" applyFont="1" applyFill="1" applyAlignment="1">
      <alignment/>
    </xf>
    <xf numFmtId="14" fontId="2" fillId="0" borderId="0" xfId="291" applyNumberFormat="1" applyFill="1">
      <alignment/>
      <protection/>
    </xf>
    <xf numFmtId="164" fontId="2" fillId="0" borderId="22" xfId="291" applyNumberFormat="1" applyFill="1" applyBorder="1">
      <alignment/>
      <protection/>
    </xf>
    <xf numFmtId="4" fontId="2" fillId="0" borderId="0" xfId="291" applyNumberFormat="1" applyFill="1">
      <alignment/>
      <protection/>
    </xf>
    <xf numFmtId="190" fontId="2" fillId="0" borderId="0" xfId="291" applyNumberFormat="1" applyFill="1">
      <alignment/>
      <protection/>
    </xf>
    <xf numFmtId="10" fontId="2" fillId="0" borderId="0" xfId="291" applyNumberFormat="1" applyFill="1">
      <alignment/>
      <protection/>
    </xf>
    <xf numFmtId="0" fontId="33" fillId="0" borderId="21" xfId="0" applyNumberFormat="1" applyFont="1" applyFill="1" applyBorder="1" applyAlignment="1">
      <alignment/>
    </xf>
    <xf numFmtId="2" fontId="2" fillId="0" borderId="0" xfId="291" applyNumberFormat="1" applyFill="1">
      <alignment/>
      <protection/>
    </xf>
    <xf numFmtId="41" fontId="40" fillId="0" borderId="0" xfId="176" applyNumberFormat="1" applyFont="1" applyFill="1" applyAlignment="1">
      <alignment/>
    </xf>
    <xf numFmtId="0" fontId="86" fillId="0" borderId="0" xfId="291" applyFont="1" applyFill="1">
      <alignment/>
      <protection/>
    </xf>
    <xf numFmtId="164" fontId="86" fillId="0" borderId="0" xfId="176" applyNumberFormat="1" applyFont="1" applyFill="1" applyAlignment="1">
      <alignment/>
    </xf>
    <xf numFmtId="165" fontId="2" fillId="0" borderId="0" xfId="291" applyNumberFormat="1" applyFill="1">
      <alignment/>
      <protection/>
    </xf>
    <xf numFmtId="49" fontId="67" fillId="50" borderId="43" xfId="261" applyNumberFormat="1" applyFont="1" applyFill="1" applyBorder="1" applyAlignment="1">
      <alignment horizontal="left" vertical="center" wrapText="1"/>
      <protection/>
    </xf>
    <xf numFmtId="49" fontId="67" fillId="50" borderId="44" xfId="261" applyNumberFormat="1" applyFont="1" applyFill="1" applyBorder="1" applyAlignment="1">
      <alignment horizontal="left" vertical="center" wrapText="1"/>
      <protection/>
    </xf>
    <xf numFmtId="49" fontId="57" fillId="40" borderId="0" xfId="261" applyNumberFormat="1" applyFont="1" applyFill="1" applyAlignment="1">
      <alignment wrapText="1"/>
      <protection/>
    </xf>
    <xf numFmtId="43" fontId="77" fillId="0" borderId="20" xfId="262" applyNumberFormat="1" applyFont="1" applyFill="1" applyBorder="1">
      <alignment/>
      <protection/>
    </xf>
    <xf numFmtId="43" fontId="78" fillId="0" borderId="20" xfId="262" applyNumberFormat="1" applyFont="1" applyFill="1" applyBorder="1">
      <alignment/>
      <protection/>
    </xf>
    <xf numFmtId="43" fontId="78" fillId="0" borderId="21" xfId="262" applyNumberFormat="1" applyFont="1" applyFill="1" applyBorder="1" applyAlignment="1">
      <alignment horizontal="center"/>
      <protection/>
    </xf>
    <xf numFmtId="43" fontId="77" fillId="0" borderId="0" xfId="262" applyNumberFormat="1" applyFont="1" applyFill="1" applyAlignment="1">
      <alignment horizontal="right"/>
      <protection/>
    </xf>
    <xf numFmtId="43" fontId="77" fillId="0" borderId="0" xfId="262" applyNumberFormat="1" applyFont="1" applyFill="1">
      <alignment/>
      <protection/>
    </xf>
    <xf numFmtId="43" fontId="77" fillId="0" borderId="21" xfId="262" applyNumberFormat="1" applyFont="1" applyFill="1" applyBorder="1">
      <alignment/>
      <protection/>
    </xf>
    <xf numFmtId="43" fontId="77" fillId="0" borderId="21" xfId="262" applyNumberFormat="1" applyFont="1" applyFill="1" applyBorder="1">
      <alignment/>
      <protection/>
    </xf>
    <xf numFmtId="43" fontId="78" fillId="0" borderId="0" xfId="262" applyNumberFormat="1" applyFont="1" applyFill="1">
      <alignment/>
      <protection/>
    </xf>
    <xf numFmtId="0" fontId="36" fillId="0" borderId="0" xfId="0" applyFont="1" applyFill="1" applyAlignment="1">
      <alignment horizontal="center"/>
    </xf>
    <xf numFmtId="0" fontId="36" fillId="0" borderId="0" xfId="0" applyFont="1" applyFill="1" applyAlignment="1" applyProtection="1">
      <alignment horizontal="center"/>
      <protection locked="0"/>
    </xf>
    <xf numFmtId="0" fontId="36" fillId="0" borderId="0" xfId="0" applyFont="1" applyAlignment="1">
      <alignment horizontal="center"/>
    </xf>
    <xf numFmtId="0" fontId="31" fillId="0" borderId="0" xfId="292" applyFont="1" applyAlignment="1">
      <alignment horizontal="center"/>
      <protection/>
    </xf>
    <xf numFmtId="49" fontId="57" fillId="0" borderId="0" xfId="291" applyNumberFormat="1" applyFont="1" applyFill="1" applyAlignment="1">
      <alignment wrapText="1"/>
      <protection/>
    </xf>
    <xf numFmtId="49" fontId="2" fillId="0" borderId="45" xfId="291" applyNumberFormat="1" applyFill="1" applyBorder="1" applyAlignment="1">
      <alignment horizontal="left" vertical="center" wrapText="1"/>
      <protection/>
    </xf>
    <xf numFmtId="49" fontId="2" fillId="0" borderId="46" xfId="291" applyNumberFormat="1" applyFill="1" applyBorder="1" applyAlignment="1">
      <alignment horizontal="left" vertical="center" wrapText="1"/>
      <protection/>
    </xf>
    <xf numFmtId="49" fontId="57" fillId="40" borderId="0" xfId="0" applyNumberFormat="1" applyFont="1" applyFill="1" applyAlignment="1">
      <alignment wrapText="1"/>
    </xf>
    <xf numFmtId="0" fontId="64" fillId="0" borderId="0" xfId="0" applyFont="1" applyAlignment="1">
      <alignment horizontal="center"/>
    </xf>
    <xf numFmtId="49" fontId="75" fillId="0" borderId="21" xfId="0" applyNumberFormat="1" applyFont="1" applyFill="1" applyBorder="1" applyAlignment="1">
      <alignment horizontal="center" vertical="center" wrapText="1"/>
    </xf>
    <xf numFmtId="49" fontId="2" fillId="35" borderId="45" xfId="261" applyNumberFormat="1" applyFill="1" applyBorder="1" applyAlignment="1">
      <alignment horizontal="left" vertical="center" wrapText="1"/>
      <protection/>
    </xf>
    <xf numFmtId="49" fontId="2" fillId="35" borderId="46" xfId="261" applyNumberFormat="1" applyFill="1" applyBorder="1" applyAlignment="1">
      <alignment horizontal="left" vertical="center" wrapText="1"/>
      <protection/>
    </xf>
    <xf numFmtId="0" fontId="64" fillId="0" borderId="0" xfId="0" applyFont="1" applyAlignment="1">
      <alignment horizontal="center"/>
    </xf>
    <xf numFmtId="0" fontId="78" fillId="0" borderId="21" xfId="262" applyFont="1" applyBorder="1" applyAlignment="1">
      <alignment horizontal="center"/>
      <protection/>
    </xf>
    <xf numFmtId="0" fontId="21" fillId="0" borderId="30" xfId="0" applyFont="1" applyBorder="1" applyAlignment="1">
      <alignment horizontal="center"/>
    </xf>
    <xf numFmtId="0" fontId="21" fillId="0" borderId="5" xfId="0" applyFont="1" applyBorder="1" applyAlignment="1">
      <alignment horizontal="center"/>
    </xf>
    <xf numFmtId="0" fontId="21" fillId="0" borderId="4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49" fillId="0" borderId="0" xfId="294" applyFont="1" applyAlignment="1">
      <alignment horizontal="center"/>
      <protection/>
    </xf>
    <xf numFmtId="0" fontId="0" fillId="0" borderId="0" xfId="0" applyAlignment="1">
      <alignment horizontal="left"/>
    </xf>
    <xf numFmtId="0" fontId="21" fillId="0" borderId="0" xfId="0" applyFont="1" applyBorder="1" applyAlignment="1">
      <alignment horizontal="center"/>
    </xf>
    <xf numFmtId="0" fontId="21" fillId="0" borderId="0" xfId="289" applyFont="1" applyFill="1" applyAlignment="1">
      <alignment horizontal="center" vertical="center"/>
      <protection/>
    </xf>
    <xf numFmtId="0" fontId="21" fillId="0" borderId="0" xfId="289" applyFont="1" applyFill="1" applyAlignment="1">
      <alignment horizontal="center"/>
      <protection/>
    </xf>
    <xf numFmtId="0" fontId="16" fillId="0" borderId="21" xfId="290" applyFont="1" applyBorder="1" applyAlignment="1">
      <alignment horizontal="center" vertical="center"/>
      <protection/>
    </xf>
    <xf numFmtId="0" fontId="85" fillId="0" borderId="0" xfId="0" applyFont="1" applyBorder="1" applyAlignment="1">
      <alignment horizontal="center"/>
    </xf>
  </cellXfs>
  <cellStyles count="397">
    <cellStyle name="Normal" xfId="0"/>
    <cellStyle name="_4.06E Pass Throughs" xfId="15"/>
    <cellStyle name="_4.06E Pass Throughs_Laid Off Employees + CEO" xfId="16"/>
    <cellStyle name="_4.06E Pass Throughs_Misc. Exp Airport Parking" xfId="17"/>
    <cellStyle name="_4.13E Montana Energy Tax" xfId="18"/>
    <cellStyle name="_4.13E Montana Energy Tax_Laid Off Employees + CEO" xfId="19"/>
    <cellStyle name="_4.13E Montana Energy Tax_Misc. Exp Airport Parking" xfId="20"/>
    <cellStyle name="_Book1" xfId="21"/>
    <cellStyle name="_Book1 (2)" xfId="22"/>
    <cellStyle name="_Book2" xfId="23"/>
    <cellStyle name="_Chelan Debt Forecast 12.19.05" xfId="24"/>
    <cellStyle name="_Costs not in AURORA 06GRC" xfId="25"/>
    <cellStyle name="_Costs not in AURORA 2006GRC 6.15.06" xfId="26"/>
    <cellStyle name="_Costs not in AURORA 2007 Rate Case" xfId="27"/>
    <cellStyle name="_Costs not in KWI3000 '06Budget" xfId="28"/>
    <cellStyle name="_Costs not in KWI3000 '06Budget_Laid Off Employees + CEO" xfId="29"/>
    <cellStyle name="_Costs not in KWI3000 '06Budget_Misc. Exp Airport Parking" xfId="30"/>
    <cellStyle name="_DEM-08C Power Cost Comparison" xfId="31"/>
    <cellStyle name="_DEM-WP (C) Power Cost 2006GRC Order" xfId="32"/>
    <cellStyle name="_DEM-WP Revised (HC) Wild Horse 2006GRC" xfId="33"/>
    <cellStyle name="_DEM-WP(C) Costs not in AURORA 2006GRC" xfId="34"/>
    <cellStyle name="_DEM-WP(C) Costs not in AURORA 2007GRC" xfId="35"/>
    <cellStyle name="_DEM-WP(C) Costs not in AURORA 2007PCORC-5.07Update" xfId="36"/>
    <cellStyle name="_DEM-WP(C) Sumas Proforma 11.14.07" xfId="37"/>
    <cellStyle name="_DEM-WP(C) Sumas Proforma 11.5.07" xfId="38"/>
    <cellStyle name="_DEM-WP(C) Westside Hydro Data_051007" xfId="39"/>
    <cellStyle name="_Fuel Prices 4-14" xfId="40"/>
    <cellStyle name="_PC DRAFT 10 15 07" xfId="41"/>
    <cellStyle name="_Power Cost Value Copy 11.30.05 gas 1.09.06 AURORA at 1.10.06" xfId="42"/>
    <cellStyle name="_Power Costs Rate Year 11-13-07" xfId="43"/>
    <cellStyle name="_Pro Forma Rev 07 GRC" xfId="44"/>
    <cellStyle name="_Recon to Darrin's 5.11.05 proforma" xfId="45"/>
    <cellStyle name="_Recon to Darrin's 5.11.05 proforma_Laid Off Employees + CEO" xfId="46"/>
    <cellStyle name="_Recon to Darrin's 5.11.05 proforma_Misc. Exp Airport Parking" xfId="47"/>
    <cellStyle name="_Revenue" xfId="48"/>
    <cellStyle name="_Revenue_Data" xfId="49"/>
    <cellStyle name="_Revenue_Data_1" xfId="50"/>
    <cellStyle name="_Revenue_Data_Pro Forma Rev 09 GRC" xfId="51"/>
    <cellStyle name="_Revenue_Data_Pro Forma Rev 2010 GRC" xfId="52"/>
    <cellStyle name="_Revenue_Data_Pro Forma Rev 2010 GRC_Preliminary" xfId="53"/>
    <cellStyle name="_Revenue_Data_Revenue (Feb 09 - Jan 10)" xfId="54"/>
    <cellStyle name="_Revenue_Data_Revenue (Jan 09 - Dec 09)" xfId="55"/>
    <cellStyle name="_Revenue_Data_Revenue (Mar 09 - Feb 10)" xfId="56"/>
    <cellStyle name="_Revenue_Data_Volume Exhibit (Jan09 - Dec09)" xfId="57"/>
    <cellStyle name="_Revenue_Mins" xfId="58"/>
    <cellStyle name="_Revenue_Pro Forma Rev 07 GRC" xfId="59"/>
    <cellStyle name="_Revenue_Pro Forma Rev 08 GRC" xfId="60"/>
    <cellStyle name="_Revenue_Pro Forma Rev 09 GRC" xfId="61"/>
    <cellStyle name="_Revenue_Pro Forma Rev 2010 GRC" xfId="62"/>
    <cellStyle name="_Revenue_Pro Forma Rev 2010 GRC_Preliminary" xfId="63"/>
    <cellStyle name="_Revenue_Revenue (Feb 09 - Jan 10)" xfId="64"/>
    <cellStyle name="_Revenue_Revenue (Jan 09 - Dec 09)" xfId="65"/>
    <cellStyle name="_Revenue_Revenue (Mar 09 - Feb 10)" xfId="66"/>
    <cellStyle name="_Revenue_Sheet2" xfId="67"/>
    <cellStyle name="_Revenue_Therms Data" xfId="68"/>
    <cellStyle name="_Revenue_Therms Data Rerun" xfId="69"/>
    <cellStyle name="_Revenue_Volume Exhibit (Jan09 - Dec09)" xfId="70"/>
    <cellStyle name="_Tenaska Comparison" xfId="71"/>
    <cellStyle name="_Therms Data" xfId="72"/>
    <cellStyle name="_Therms Data_Pro Forma Rev 09 GRC" xfId="73"/>
    <cellStyle name="_Therms Data_Pro Forma Rev 2010 GRC" xfId="74"/>
    <cellStyle name="_Therms Data_Pro Forma Rev 2010 GRC_Preliminary" xfId="75"/>
    <cellStyle name="_Therms Data_Revenue (Feb 09 - Jan 10)" xfId="76"/>
    <cellStyle name="_Therms Data_Revenue (Jan 09 - Dec 09)" xfId="77"/>
    <cellStyle name="_Therms Data_Revenue (Mar 09 - Feb 10)" xfId="78"/>
    <cellStyle name="_Therms Data_Volume Exhibit (Jan09 - Dec09)" xfId="79"/>
    <cellStyle name="_Value Copy 11 30 05 gas 12 09 05 AURORA at 12 14 05" xfId="80"/>
    <cellStyle name="_VC 2007GRC PC 10312007" xfId="81"/>
    <cellStyle name="_VC 6.15.06 update on 06GRC power costs.xls Chart 1" xfId="82"/>
    <cellStyle name="_VC 6.15.06 update on 06GRC power costs.xls Chart 2" xfId="83"/>
    <cellStyle name="_VC 6.15.06 update on 06GRC power costs.xls Chart 3" xfId="84"/>
    <cellStyle name="0,0&#13;&#10;NA&#13;&#10;" xfId="85"/>
    <cellStyle name="0000" xfId="86"/>
    <cellStyle name="000000" xfId="87"/>
    <cellStyle name="20% - Accent1" xfId="88"/>
    <cellStyle name="20% - Accent1 2" xfId="89"/>
    <cellStyle name="20% - Accent1 3" xfId="90"/>
    <cellStyle name="20% - Accent1_L+G 2012 to 2013 AMR Forecast" xfId="91"/>
    <cellStyle name="20% - Accent2" xfId="92"/>
    <cellStyle name="20% - Accent2 2" xfId="93"/>
    <cellStyle name="20% - Accent2 3" xfId="94"/>
    <cellStyle name="20% - Accent2_L+G 2012 to 2013 AMR Forecast" xfId="95"/>
    <cellStyle name="20% - Accent3" xfId="96"/>
    <cellStyle name="20% - Accent3 2" xfId="97"/>
    <cellStyle name="20% - Accent3 3" xfId="98"/>
    <cellStyle name="20% - Accent3_L+G 2012 to 2013 AMR Forecast" xfId="99"/>
    <cellStyle name="20% - Accent4" xfId="100"/>
    <cellStyle name="20% - Accent4 2" xfId="101"/>
    <cellStyle name="20% - Accent4 3" xfId="102"/>
    <cellStyle name="20% - Accent4_L+G 2012 to 2013 AMR Forecast" xfId="103"/>
    <cellStyle name="20% - Accent5" xfId="104"/>
    <cellStyle name="20% - Accent5 2" xfId="105"/>
    <cellStyle name="20% - Accent5 3" xfId="106"/>
    <cellStyle name="20% - Accent6" xfId="107"/>
    <cellStyle name="20% - Accent6 2" xfId="108"/>
    <cellStyle name="20% - Accent6 3" xfId="109"/>
    <cellStyle name="20% - Accent6_L+G 2012 to 2013 AMR Forecast" xfId="110"/>
    <cellStyle name="40% - Accent1" xfId="111"/>
    <cellStyle name="40% - Accent1 2" xfId="112"/>
    <cellStyle name="40% - Accent1 3" xfId="113"/>
    <cellStyle name="40% - Accent1_L+G 2012 to 2013 AMR Forecast" xfId="114"/>
    <cellStyle name="40% - Accent2" xfId="115"/>
    <cellStyle name="40% - Accent2 2" xfId="116"/>
    <cellStyle name="40% - Accent2 3" xfId="117"/>
    <cellStyle name="40% - Accent3" xfId="118"/>
    <cellStyle name="40% - Accent3 2" xfId="119"/>
    <cellStyle name="40% - Accent3 3" xfId="120"/>
    <cellStyle name="40% - Accent3_L+G 2012 to 2013 AMR Forecast" xfId="121"/>
    <cellStyle name="40% - Accent4" xfId="122"/>
    <cellStyle name="40% - Accent4 2" xfId="123"/>
    <cellStyle name="40% - Accent4 3" xfId="124"/>
    <cellStyle name="40% - Accent4_L+G 2012 to 2013 AMR Forecast" xfId="125"/>
    <cellStyle name="40% - Accent5" xfId="126"/>
    <cellStyle name="40% - Accent5 2" xfId="127"/>
    <cellStyle name="40% - Accent5 3" xfId="128"/>
    <cellStyle name="40% - Accent5_L+G 2012 to 2013 AMR Forecast" xfId="129"/>
    <cellStyle name="40% - Accent6" xfId="130"/>
    <cellStyle name="40% - Accent6 2" xfId="131"/>
    <cellStyle name="40% - Accent6 3" xfId="132"/>
    <cellStyle name="40% - Accent6_L+G 2012 to 2013 AMR Forecast" xfId="133"/>
    <cellStyle name="60% - Accent1" xfId="134"/>
    <cellStyle name="60% - Accent2" xfId="135"/>
    <cellStyle name="60% - Accent3" xfId="136"/>
    <cellStyle name="60% - Accent4" xfId="137"/>
    <cellStyle name="60% - Accent5" xfId="138"/>
    <cellStyle name="60% - Accent6" xfId="139"/>
    <cellStyle name="Accent1" xfId="140"/>
    <cellStyle name="Accent1 - 20%" xfId="141"/>
    <cellStyle name="Accent1 - 40%" xfId="142"/>
    <cellStyle name="Accent1 - 60%" xfId="143"/>
    <cellStyle name="Accent1_L+G 2012 to 2013 AMR Forecast" xfId="144"/>
    <cellStyle name="Accent2" xfId="145"/>
    <cellStyle name="Accent2 - 20%" xfId="146"/>
    <cellStyle name="Accent2 - 40%" xfId="147"/>
    <cellStyle name="Accent2 - 60%" xfId="148"/>
    <cellStyle name="Accent2_L+G 2012 to 2013 AMR Forecast" xfId="149"/>
    <cellStyle name="Accent3" xfId="150"/>
    <cellStyle name="Accent3 - 20%" xfId="151"/>
    <cellStyle name="Accent3 - 40%" xfId="152"/>
    <cellStyle name="Accent3 - 60%" xfId="153"/>
    <cellStyle name="Accent3_L+G 2012 to 2013 AMR Forecast" xfId="154"/>
    <cellStyle name="Accent4" xfId="155"/>
    <cellStyle name="Accent4 - 20%" xfId="156"/>
    <cellStyle name="Accent4 - 40%" xfId="157"/>
    <cellStyle name="Accent4 - 60%" xfId="158"/>
    <cellStyle name="Accent4_L+G 2012 to 2013 AMR Forecast" xfId="159"/>
    <cellStyle name="Accent5" xfId="160"/>
    <cellStyle name="Accent5 - 20%" xfId="161"/>
    <cellStyle name="Accent5 - 40%" xfId="162"/>
    <cellStyle name="Accent5 - 60%" xfId="163"/>
    <cellStyle name="Accent6" xfId="164"/>
    <cellStyle name="Accent6 - 20%" xfId="165"/>
    <cellStyle name="Accent6 - 40%" xfId="166"/>
    <cellStyle name="Accent6 - 60%" xfId="167"/>
    <cellStyle name="Accent6_L+G 2012 to 2013 AMR Forecast" xfId="168"/>
    <cellStyle name="Actual Date" xfId="169"/>
    <cellStyle name="Bad" xfId="170"/>
    <cellStyle name="blank" xfId="171"/>
    <cellStyle name="Calc Currency (0)" xfId="172"/>
    <cellStyle name="Calculation" xfId="173"/>
    <cellStyle name="Check Cell" xfId="174"/>
    <cellStyle name="CheckCell" xfId="175"/>
    <cellStyle name="Comma" xfId="176"/>
    <cellStyle name="Comma [0]" xfId="177"/>
    <cellStyle name="Comma 10" xfId="178"/>
    <cellStyle name="Comma 11" xfId="179"/>
    <cellStyle name="Comma 12" xfId="180"/>
    <cellStyle name="Comma 2" xfId="181"/>
    <cellStyle name="Comma 2 2" xfId="182"/>
    <cellStyle name="Comma 3" xfId="183"/>
    <cellStyle name="Comma 3 2" xfId="184"/>
    <cellStyle name="Comma 4" xfId="185"/>
    <cellStyle name="Comma 5" xfId="186"/>
    <cellStyle name="Comma 6" xfId="187"/>
    <cellStyle name="Comma 7" xfId="188"/>
    <cellStyle name="Comma 8" xfId="189"/>
    <cellStyle name="Comma 9" xfId="190"/>
    <cellStyle name="Comma_Common Allocators GRC TY 0903" xfId="191"/>
    <cellStyle name="Comma0" xfId="192"/>
    <cellStyle name="Comma0 - Style2" xfId="193"/>
    <cellStyle name="Comma0 - Style4" xfId="194"/>
    <cellStyle name="Comma0 - Style5" xfId="195"/>
    <cellStyle name="Comma0_00COS Ind Allocators" xfId="196"/>
    <cellStyle name="Comma1 - Style1" xfId="197"/>
    <cellStyle name="Copied" xfId="198"/>
    <cellStyle name="COST1" xfId="199"/>
    <cellStyle name="Curren - Style1" xfId="200"/>
    <cellStyle name="Curren - Style2" xfId="201"/>
    <cellStyle name="Curren - Style5" xfId="202"/>
    <cellStyle name="Curren - Style6" xfId="203"/>
    <cellStyle name="Currency" xfId="204"/>
    <cellStyle name="Currency [0]" xfId="205"/>
    <cellStyle name="Currency 10" xfId="206"/>
    <cellStyle name="Currency 2" xfId="207"/>
    <cellStyle name="Currency 3" xfId="208"/>
    <cellStyle name="Currency 4" xfId="209"/>
    <cellStyle name="Currency 5" xfId="210"/>
    <cellStyle name="Currency 6" xfId="211"/>
    <cellStyle name="Currency 7" xfId="212"/>
    <cellStyle name="Currency 8" xfId="213"/>
    <cellStyle name="Currency 9" xfId="214"/>
    <cellStyle name="Currency_Common Allocators GRC TY 0903" xfId="215"/>
    <cellStyle name="Currency0" xfId="216"/>
    <cellStyle name="Date" xfId="217"/>
    <cellStyle name="Emphasis 1" xfId="218"/>
    <cellStyle name="Emphasis 2" xfId="219"/>
    <cellStyle name="Emphasis 3" xfId="220"/>
    <cellStyle name="Entered" xfId="221"/>
    <cellStyle name="Explanatory Text" xfId="222"/>
    <cellStyle name="Fixed" xfId="223"/>
    <cellStyle name="Fixed3 - Style3" xfId="224"/>
    <cellStyle name="Followed Hyperlink" xfId="225"/>
    <cellStyle name="Good" xfId="226"/>
    <cellStyle name="Grey" xfId="227"/>
    <cellStyle name="Header" xfId="228"/>
    <cellStyle name="Header1" xfId="229"/>
    <cellStyle name="Header2" xfId="230"/>
    <cellStyle name="Heading" xfId="231"/>
    <cellStyle name="Heading 1" xfId="232"/>
    <cellStyle name="Heading 1 2" xfId="233"/>
    <cellStyle name="Heading 1_L+G 2012 to 2013 AMR Forecast" xfId="234"/>
    <cellStyle name="Heading 2" xfId="235"/>
    <cellStyle name="Heading 2 2" xfId="236"/>
    <cellStyle name="Heading 2_L+G 2012 to 2013 AMR Forecast" xfId="237"/>
    <cellStyle name="Heading 3" xfId="238"/>
    <cellStyle name="Heading 4" xfId="239"/>
    <cellStyle name="Heading1" xfId="240"/>
    <cellStyle name="Heading2" xfId="241"/>
    <cellStyle name="HIGHLIGHT" xfId="242"/>
    <cellStyle name="Hyperlink" xfId="243"/>
    <cellStyle name="Hyperlink 2" xfId="244"/>
    <cellStyle name="Input" xfId="245"/>
    <cellStyle name="Input [yellow]" xfId="246"/>
    <cellStyle name="Input Cells" xfId="247"/>
    <cellStyle name="Input Cells Percent" xfId="248"/>
    <cellStyle name="Input_L+G 2012 to 2013 AMR Forecast" xfId="249"/>
    <cellStyle name="Lines" xfId="250"/>
    <cellStyle name="LINKED" xfId="251"/>
    <cellStyle name="Linked Cell" xfId="252"/>
    <cellStyle name="modified border" xfId="253"/>
    <cellStyle name="modified border1" xfId="254"/>
    <cellStyle name="Neutral" xfId="255"/>
    <cellStyle name="no dec" xfId="256"/>
    <cellStyle name="Normal - Style1" xfId="257"/>
    <cellStyle name="Normal 10" xfId="258"/>
    <cellStyle name="Normal 11" xfId="259"/>
    <cellStyle name="Normal 12" xfId="260"/>
    <cellStyle name="Normal 13" xfId="261"/>
    <cellStyle name="Normal 2" xfId="262"/>
    <cellStyle name="Normal 2 2" xfId="263"/>
    <cellStyle name="Normal 2 2 2" xfId="264"/>
    <cellStyle name="Normal 2 2 3" xfId="265"/>
    <cellStyle name="Normal 2 2_Laid Off Employees + CEO" xfId="266"/>
    <cellStyle name="Normal 2 3" xfId="267"/>
    <cellStyle name="Normal 2 4" xfId="268"/>
    <cellStyle name="Normal 2 5" xfId="269"/>
    <cellStyle name="Normal 2 6" xfId="270"/>
    <cellStyle name="Normal 2 7" xfId="271"/>
    <cellStyle name="Normal 2_2011 GRC TY Board Meeting Meals" xfId="272"/>
    <cellStyle name="Normal 2_Laid Off Employees + CEO" xfId="273"/>
    <cellStyle name="Normal 3" xfId="274"/>
    <cellStyle name="Normal 3 2" xfId="275"/>
    <cellStyle name="Normal 3 3" xfId="276"/>
    <cellStyle name="Normal 3 4" xfId="277"/>
    <cellStyle name="Normal 3 5" xfId="278"/>
    <cellStyle name="Normal 3_Net Classified Plant" xfId="279"/>
    <cellStyle name="Normal 4" xfId="280"/>
    <cellStyle name="Normal 4 2" xfId="281"/>
    <cellStyle name="Normal 4_Laid Off Employees + CEO" xfId="282"/>
    <cellStyle name="Normal 5" xfId="283"/>
    <cellStyle name="Normal 6" xfId="284"/>
    <cellStyle name="Normal 7" xfId="285"/>
    <cellStyle name="Normal 8" xfId="286"/>
    <cellStyle name="Normal 9" xfId="287"/>
    <cellStyle name="Normal_3.01 Income Statement Ele &amp; Gas" xfId="288"/>
    <cellStyle name="Normal_Income Statement 12ME Sept_07" xfId="289"/>
    <cellStyle name="Normal_Income Statement 2011 CBR" xfId="290"/>
    <cellStyle name="Normal_Kimberly Harris Salary" xfId="291"/>
    <cellStyle name="Normal_Laid Off Employees + CEO" xfId="292"/>
    <cellStyle name="Normal_Sheet2" xfId="293"/>
    <cellStyle name="Normal_Sheet3_1" xfId="294"/>
    <cellStyle name="Note" xfId="295"/>
    <cellStyle name="Note 10" xfId="296"/>
    <cellStyle name="Note 11" xfId="297"/>
    <cellStyle name="Note 12" xfId="298"/>
    <cellStyle name="Note 2" xfId="299"/>
    <cellStyle name="Note 3" xfId="300"/>
    <cellStyle name="Note 4" xfId="301"/>
    <cellStyle name="Note 5" xfId="302"/>
    <cellStyle name="Note 6" xfId="303"/>
    <cellStyle name="Note 7" xfId="304"/>
    <cellStyle name="Note 8" xfId="305"/>
    <cellStyle name="Note 9" xfId="306"/>
    <cellStyle name="Note_L+G 2012 to 2013 AMR Forecast" xfId="307"/>
    <cellStyle name="Output" xfId="308"/>
    <cellStyle name="Percen - Style1" xfId="309"/>
    <cellStyle name="Percen - Style2" xfId="310"/>
    <cellStyle name="Percen - Style3" xfId="311"/>
    <cellStyle name="Percent" xfId="312"/>
    <cellStyle name="Percent (0)" xfId="313"/>
    <cellStyle name="Percent [2]" xfId="314"/>
    <cellStyle name="Percent 2" xfId="315"/>
    <cellStyle name="Percent 3" xfId="316"/>
    <cellStyle name="Percent 3 2" xfId="317"/>
    <cellStyle name="Percent 4" xfId="318"/>
    <cellStyle name="Percent 5" xfId="319"/>
    <cellStyle name="Percent 6" xfId="320"/>
    <cellStyle name="Percent 7" xfId="321"/>
    <cellStyle name="Percent 8" xfId="322"/>
    <cellStyle name="Percent 9" xfId="323"/>
    <cellStyle name="Processing" xfId="324"/>
    <cellStyle name="PSChar" xfId="325"/>
    <cellStyle name="PSDate" xfId="326"/>
    <cellStyle name="PSDec" xfId="327"/>
    <cellStyle name="PSHeading" xfId="328"/>
    <cellStyle name="PSInt" xfId="329"/>
    <cellStyle name="PSSpacer" xfId="330"/>
    <cellStyle name="purple - Style8" xfId="331"/>
    <cellStyle name="RED" xfId="332"/>
    <cellStyle name="Red - Style7" xfId="333"/>
    <cellStyle name="Report" xfId="334"/>
    <cellStyle name="Report Bar" xfId="335"/>
    <cellStyle name="Report Heading" xfId="336"/>
    <cellStyle name="Report Percent" xfId="337"/>
    <cellStyle name="Report Unit Cost" xfId="338"/>
    <cellStyle name="Reports" xfId="339"/>
    <cellStyle name="Reports Total" xfId="340"/>
    <cellStyle name="Reports Unit Cost Total" xfId="341"/>
    <cellStyle name="RevList" xfId="342"/>
    <cellStyle name="round100" xfId="343"/>
    <cellStyle name="SAPBEXaggData" xfId="344"/>
    <cellStyle name="SAPBEXaggDataEmph" xfId="345"/>
    <cellStyle name="SAPBEXaggItem" xfId="346"/>
    <cellStyle name="SAPBEXaggItemX" xfId="347"/>
    <cellStyle name="SAPBEXchaText" xfId="348"/>
    <cellStyle name="SAPBEXchaText 2" xfId="349"/>
    <cellStyle name="SAPBEXchaText_Laid Off Employees + CEO" xfId="350"/>
    <cellStyle name="SAPBEXexcBad7" xfId="351"/>
    <cellStyle name="SAPBEXexcBad8" xfId="352"/>
    <cellStyle name="SAPBEXexcBad9" xfId="353"/>
    <cellStyle name="SAPBEXexcCritical4" xfId="354"/>
    <cellStyle name="SAPBEXexcCritical5" xfId="355"/>
    <cellStyle name="SAPBEXexcCritical6" xfId="356"/>
    <cellStyle name="SAPBEXexcGood1" xfId="357"/>
    <cellStyle name="SAPBEXexcGood2" xfId="358"/>
    <cellStyle name="SAPBEXexcGood3" xfId="359"/>
    <cellStyle name="SAPBEXfilterDrill" xfId="360"/>
    <cellStyle name="SAPBEXfilterItem" xfId="361"/>
    <cellStyle name="SAPBEXfilterText" xfId="362"/>
    <cellStyle name="SAPBEXformats" xfId="363"/>
    <cellStyle name="SAPBEXheaderItem" xfId="364"/>
    <cellStyle name="SAPBEXheaderText" xfId="365"/>
    <cellStyle name="SAPBEXHLevel0" xfId="366"/>
    <cellStyle name="SAPBEXHLevel0X" xfId="367"/>
    <cellStyle name="SAPBEXHLevel1" xfId="368"/>
    <cellStyle name="SAPBEXHLevel1X" xfId="369"/>
    <cellStyle name="SAPBEXHLevel2" xfId="370"/>
    <cellStyle name="SAPBEXHLevel2X" xfId="371"/>
    <cellStyle name="SAPBEXHLevel3" xfId="372"/>
    <cellStyle name="SAPBEXHLevel3X" xfId="373"/>
    <cellStyle name="SAPBEXinputData" xfId="374"/>
    <cellStyle name="SAPBEXresData" xfId="375"/>
    <cellStyle name="SAPBEXresDataEmph" xfId="376"/>
    <cellStyle name="SAPBEXresItem" xfId="377"/>
    <cellStyle name="SAPBEXresItemX" xfId="378"/>
    <cellStyle name="SAPBEXstdData" xfId="379"/>
    <cellStyle name="SAPBEXstdDataEmph" xfId="380"/>
    <cellStyle name="SAPBEXstdItem" xfId="381"/>
    <cellStyle name="SAPBEXstdItemX" xfId="382"/>
    <cellStyle name="SAPBEXtitle" xfId="383"/>
    <cellStyle name="SAPBEXundefined" xfId="384"/>
    <cellStyle name="shade" xfId="385"/>
    <cellStyle name="Sheet Title" xfId="386"/>
    <cellStyle name="StmtTtl1" xfId="387"/>
    <cellStyle name="StmtTtl2" xfId="388"/>
    <cellStyle name="STYL1 - Style1" xfId="389"/>
    <cellStyle name="Style 1" xfId="390"/>
    <cellStyle name="Style 1 2" xfId="391"/>
    <cellStyle name="Style 1 3" xfId="392"/>
    <cellStyle name="Style 1_Laid Off Employees + CEO" xfId="393"/>
    <cellStyle name="Subtotal" xfId="394"/>
    <cellStyle name="Sub-total" xfId="395"/>
    <cellStyle name="taples Plaza" xfId="396"/>
    <cellStyle name="Tickmark" xfId="397"/>
    <cellStyle name="Title" xfId="398"/>
    <cellStyle name="Title: Major" xfId="399"/>
    <cellStyle name="Title: Minor" xfId="400"/>
    <cellStyle name="Title: Worksheet" xfId="401"/>
    <cellStyle name="Title_L+G 2012 to 2013 AMR Forecast" xfId="402"/>
    <cellStyle name="Total" xfId="403"/>
    <cellStyle name="Total 2" xfId="404"/>
    <cellStyle name="Total_L+G 2012 to 2013 AMR Forecast" xfId="405"/>
    <cellStyle name="Total4 - Style4" xfId="406"/>
    <cellStyle name="Unprot" xfId="407"/>
    <cellStyle name="Unprot$" xfId="408"/>
    <cellStyle name="Unprotect" xfId="409"/>
    <cellStyle name="Warning Text" xfId="4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externalLink" Target="externalLinks/externalLink5.xml" /><Relationship Id="rId24" Type="http://schemas.openxmlformats.org/officeDocument/2006/relationships/externalLink" Target="externalLinks/externalLink6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rpRevnu\PUBLIC\Monthly%20Regulatory%20Reports\2010%20IS%20and%20Balance%20Sheet%20Reports\WC\4th%20Quarter\MRM-04%20Repairs%20Removal%20v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GrpRevnu\PUBLIC\#%202010%20GTIF\Original2010GTIF-Oct\Models%20&amp;%20Adjustments%20Oct-10%20filing\3.03%203.04%20RB%20&amp;%20WC-RC%20June%2010%20Working%20Fil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st%20Accounting\Resource%20Costs\QF\QF%20Nooksack\Nooksack_wbook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GrpRevnu\PUBLIC\Monthly%20Regulatory%20Reports\2010%20IS%20and%20Balance%20Sheet%20Reports\WC\4th%20Quarter\WC-RC%20December%202010%20Add%20Entry%20Cash%201%2019%201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GrpRevnu\PUBLIC\#%202011%20GRC\OriginalFiling2011GRC\3.05%20Allocation%20Method%202011%20GR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mary_of_Tax_Adjustment"/>
      <sheetName val="ADIT_Summary_for_Electric"/>
      <sheetName val="ADIT_Summary_for_Gas"/>
      <sheetName val="Summary of Tax Adjustment"/>
      <sheetName val="ADIT Summary for Electric"/>
      <sheetName val="ADIT Summary for Ga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ocedures"/>
      <sheetName val="Review Checklist"/>
      <sheetName val="GRB EOP"/>
      <sheetName val="ERB EOP"/>
      <sheetName val="CWC EOP"/>
      <sheetName val="Gas RB Recon to WC"/>
      <sheetName val="El RB Recon to WC"/>
      <sheetName val="ERB"/>
      <sheetName val="GRB"/>
      <sheetName val="CWC"/>
      <sheetName val="BS"/>
      <sheetName val="Invested Capital"/>
      <sheetName val="Detailed Electric RB"/>
      <sheetName val="Detailed Gas RB"/>
      <sheetName val="Working Capital"/>
      <sheetName val="Summary Flux sheet"/>
      <sheetName val="El Flux Analysis"/>
      <sheetName val="Gas Flux Analysis"/>
      <sheetName val="Attachment A Page 1"/>
      <sheetName val="Attachment A Page 2"/>
      <sheetName val="PPXLSaveData0"/>
      <sheetName val="Chg Code"/>
      <sheetName val="PPXLFunctions"/>
      <sheetName val="PPXLOpen"/>
      <sheetName val="E Input"/>
      <sheetName val="E Recon PWR Plt"/>
      <sheetName val="G Recon PWR Plt"/>
      <sheetName val="G Input"/>
      <sheetName val="Power Plant Info"/>
      <sheetName val="GasMerchInv"/>
      <sheetName val="May10"/>
      <sheetName val="Jun10"/>
      <sheetName val="Sheet2"/>
      <sheetName val="Allocation Factor"/>
      <sheetName val="Dec09"/>
      <sheetName val="Jan10"/>
      <sheetName val="Feb10"/>
      <sheetName val="Mar10"/>
      <sheetName val="Apr10"/>
    </sheetNames>
    <sheetDataSet>
      <sheetData sheetId="10">
        <row r="7">
          <cell r="Q7">
            <v>0</v>
          </cell>
          <cell r="S7">
            <v>0</v>
          </cell>
          <cell r="U7">
            <v>0</v>
          </cell>
          <cell r="V7">
            <v>0</v>
          </cell>
          <cell r="W7">
            <v>0</v>
          </cell>
          <cell r="Y7">
            <v>0</v>
          </cell>
          <cell r="AA7">
            <v>0</v>
          </cell>
          <cell r="AJ7">
            <v>-1655144.4233333336</v>
          </cell>
          <cell r="AL7">
            <v>-1426484.548333333</v>
          </cell>
          <cell r="AN7">
            <v>-1112572.0991666669</v>
          </cell>
          <cell r="AR7">
            <v>-427912.3458333334</v>
          </cell>
          <cell r="AV7">
            <v>0</v>
          </cell>
          <cell r="AZ7">
            <v>0</v>
          </cell>
          <cell r="BD7">
            <v>4</v>
          </cell>
        </row>
        <row r="8">
          <cell r="Q8">
            <v>0</v>
          </cell>
          <cell r="S8">
            <v>0</v>
          </cell>
          <cell r="U8">
            <v>0</v>
          </cell>
          <cell r="V8">
            <v>0</v>
          </cell>
          <cell r="W8">
            <v>0</v>
          </cell>
          <cell r="Y8">
            <v>0</v>
          </cell>
          <cell r="AA8">
            <v>0</v>
          </cell>
          <cell r="AJ8">
            <v>1655144.4233333336</v>
          </cell>
          <cell r="AL8">
            <v>1426484.548333333</v>
          </cell>
          <cell r="AN8">
            <v>1112572.0991666669</v>
          </cell>
          <cell r="AR8">
            <v>427912.3458333334</v>
          </cell>
          <cell r="AV8">
            <v>0</v>
          </cell>
          <cell r="AZ8">
            <v>0</v>
          </cell>
        </row>
        <row r="9">
          <cell r="Q9">
            <v>0</v>
          </cell>
          <cell r="S9">
            <v>0</v>
          </cell>
          <cell r="U9">
            <v>0</v>
          </cell>
          <cell r="V9">
            <v>0</v>
          </cell>
          <cell r="W9">
            <v>0</v>
          </cell>
          <cell r="Y9">
            <v>0</v>
          </cell>
          <cell r="AA9">
            <v>0</v>
          </cell>
          <cell r="AJ9">
            <v>0</v>
          </cell>
          <cell r="AL9">
            <v>0</v>
          </cell>
          <cell r="AN9">
            <v>0</v>
          </cell>
          <cell r="AR9">
            <v>0</v>
          </cell>
          <cell r="AV9">
            <v>0</v>
          </cell>
          <cell r="AZ9">
            <v>0</v>
          </cell>
          <cell r="BD9">
            <v>4</v>
          </cell>
        </row>
        <row r="10">
          <cell r="Q10">
            <v>0</v>
          </cell>
          <cell r="S10">
            <v>0</v>
          </cell>
          <cell r="U10">
            <v>0</v>
          </cell>
          <cell r="V10">
            <v>0</v>
          </cell>
          <cell r="W10">
            <v>0</v>
          </cell>
          <cell r="Y10">
            <v>0</v>
          </cell>
          <cell r="AA10">
            <v>0</v>
          </cell>
          <cell r="AJ10">
            <v>0</v>
          </cell>
          <cell r="AL10">
            <v>0</v>
          </cell>
          <cell r="AN10">
            <v>0</v>
          </cell>
          <cell r="AR10">
            <v>0</v>
          </cell>
          <cell r="AV10">
            <v>0</v>
          </cell>
          <cell r="AZ10">
            <v>0</v>
          </cell>
        </row>
        <row r="11">
          <cell r="Q11">
            <v>0</v>
          </cell>
          <cell r="S11">
            <v>0</v>
          </cell>
          <cell r="U11">
            <v>0</v>
          </cell>
          <cell r="V11">
            <v>0</v>
          </cell>
          <cell r="W11">
            <v>0</v>
          </cell>
          <cell r="Y11">
            <v>0</v>
          </cell>
          <cell r="AA11">
            <v>0</v>
          </cell>
          <cell r="AJ11">
            <v>0</v>
          </cell>
          <cell r="AL11">
            <v>0</v>
          </cell>
          <cell r="AN11">
            <v>0</v>
          </cell>
          <cell r="AR11">
            <v>0</v>
          </cell>
          <cell r="AV11">
            <v>0</v>
          </cell>
          <cell r="AZ11">
            <v>0</v>
          </cell>
        </row>
        <row r="12">
          <cell r="Q12">
            <v>0</v>
          </cell>
          <cell r="S12">
            <v>0</v>
          </cell>
          <cell r="U12">
            <v>0</v>
          </cell>
          <cell r="V12">
            <v>0</v>
          </cell>
          <cell r="W12">
            <v>0</v>
          </cell>
          <cell r="Y12">
            <v>0</v>
          </cell>
          <cell r="AA12">
            <v>0</v>
          </cell>
          <cell r="AJ12">
            <v>-14045.986666666666</v>
          </cell>
          <cell r="AL12">
            <v>-11370.444999999998</v>
          </cell>
          <cell r="AN12">
            <v>-8694.957916666666</v>
          </cell>
          <cell r="AR12">
            <v>-3344.214583333333</v>
          </cell>
          <cell r="AV12">
            <v>0</v>
          </cell>
          <cell r="AZ12">
            <v>0</v>
          </cell>
          <cell r="BD12">
            <v>5</v>
          </cell>
        </row>
        <row r="13">
          <cell r="Q13">
            <v>0</v>
          </cell>
          <cell r="S13">
            <v>0</v>
          </cell>
          <cell r="U13">
            <v>0</v>
          </cell>
          <cell r="V13">
            <v>0</v>
          </cell>
          <cell r="W13">
            <v>0</v>
          </cell>
          <cell r="Y13">
            <v>0</v>
          </cell>
          <cell r="AA13">
            <v>0</v>
          </cell>
          <cell r="AJ13">
            <v>14045.986666666666</v>
          </cell>
          <cell r="AL13">
            <v>11370.444999999998</v>
          </cell>
          <cell r="AN13">
            <v>8694.957916666666</v>
          </cell>
          <cell r="AR13">
            <v>3344.214583333333</v>
          </cell>
          <cell r="AV13">
            <v>0</v>
          </cell>
          <cell r="AZ13">
            <v>0</v>
          </cell>
        </row>
        <row r="14">
          <cell r="Q14">
            <v>6048482342.63</v>
          </cell>
          <cell r="S14">
            <v>6112284992.51</v>
          </cell>
          <cell r="U14">
            <v>6152862298.76</v>
          </cell>
          <cell r="V14">
            <v>6174410669.91</v>
          </cell>
          <cell r="W14">
            <v>6198743579.6</v>
          </cell>
          <cell r="Y14">
            <v>6236096297.61</v>
          </cell>
          <cell r="AA14">
            <v>6237478128.42</v>
          </cell>
          <cell r="AJ14">
            <v>5719028068.44</v>
          </cell>
          <cell r="AL14">
            <v>5805203372.494583</v>
          </cell>
          <cell r="AN14">
            <v>5894396029.585834</v>
          </cell>
          <cell r="AR14">
            <v>6064762060.565417</v>
          </cell>
          <cell r="AV14">
            <v>6183419903.525001</v>
          </cell>
          <cell r="AZ14">
            <v>6269690857.254582</v>
          </cell>
          <cell r="BD14">
            <v>4</v>
          </cell>
        </row>
        <row r="15">
          <cell r="Q15">
            <v>2381048218.02</v>
          </cell>
          <cell r="S15">
            <v>2435784787.59</v>
          </cell>
          <cell r="U15">
            <v>2474902337.43</v>
          </cell>
          <cell r="V15">
            <v>2484963662.1</v>
          </cell>
          <cell r="W15">
            <v>2493181952.15</v>
          </cell>
          <cell r="Y15">
            <v>2514524005.77</v>
          </cell>
          <cell r="AA15">
            <v>2514547820.6</v>
          </cell>
          <cell r="AJ15">
            <v>2288973794.975</v>
          </cell>
          <cell r="AL15">
            <v>2321439050.9045835</v>
          </cell>
          <cell r="AN15">
            <v>2355372812.0329165</v>
          </cell>
          <cell r="AR15">
            <v>2421384077.4991665</v>
          </cell>
          <cell r="AV15">
            <v>2483390271.71875</v>
          </cell>
          <cell r="AZ15">
            <v>2529875020.672917</v>
          </cell>
        </row>
        <row r="16">
          <cell r="Q16">
            <v>513616773.94</v>
          </cell>
          <cell r="S16">
            <v>518036205.13</v>
          </cell>
          <cell r="U16">
            <v>525922628.55</v>
          </cell>
          <cell r="V16">
            <v>529582609.93</v>
          </cell>
          <cell r="W16">
            <v>537617929.95</v>
          </cell>
          <cell r="Y16">
            <v>542664666.14</v>
          </cell>
          <cell r="AA16">
            <v>514834540.25</v>
          </cell>
          <cell r="AJ16">
            <v>489348331.2679167</v>
          </cell>
          <cell r="AL16">
            <v>495126578.3483333</v>
          </cell>
          <cell r="AN16">
            <v>501615958.7829167</v>
          </cell>
          <cell r="AR16">
            <v>517729821.5183334</v>
          </cell>
          <cell r="AV16">
            <v>525400157.5670833</v>
          </cell>
          <cell r="AZ16">
            <v>519694689.2516667</v>
          </cell>
          <cell r="BD16">
            <v>5</v>
          </cell>
        </row>
        <row r="17">
          <cell r="Q17">
            <v>22664862.56</v>
          </cell>
          <cell r="S17">
            <v>0</v>
          </cell>
          <cell r="U17">
            <v>0</v>
          </cell>
          <cell r="V17">
            <v>0</v>
          </cell>
          <cell r="W17">
            <v>0</v>
          </cell>
          <cell r="Y17">
            <v>0</v>
          </cell>
          <cell r="AA17">
            <v>0</v>
          </cell>
          <cell r="AJ17">
            <v>22753499.379166666</v>
          </cell>
          <cell r="AL17">
            <v>21781106.371666666</v>
          </cell>
          <cell r="AN17">
            <v>17981630.57041667</v>
          </cell>
          <cell r="AR17">
            <v>10397093.240416666</v>
          </cell>
          <cell r="AV17">
            <v>2831869.2733333334</v>
          </cell>
          <cell r="AZ17">
            <v>0</v>
          </cell>
        </row>
        <row r="18">
          <cell r="U18">
            <v>15249131.16</v>
          </cell>
          <cell r="V18">
            <v>14900726.14</v>
          </cell>
          <cell r="W18">
            <v>14552321.12</v>
          </cell>
          <cell r="Y18">
            <v>13855511.08</v>
          </cell>
          <cell r="AA18">
            <v>13198518.76</v>
          </cell>
          <cell r="AJ18">
            <v>0</v>
          </cell>
          <cell r="AL18">
            <v>0</v>
          </cell>
          <cell r="AN18">
            <v>1935175.1466666665</v>
          </cell>
          <cell r="AR18">
            <v>6785948.853333334</v>
          </cell>
          <cell r="AV18">
            <v>11171154.418333335</v>
          </cell>
          <cell r="AZ18">
            <v>9743412.649166668</v>
          </cell>
        </row>
        <row r="19">
          <cell r="Q19">
            <v>45843563.66</v>
          </cell>
          <cell r="S19">
            <v>45251084.62</v>
          </cell>
          <cell r="U19">
            <v>44021559.1</v>
          </cell>
          <cell r="V19">
            <v>43703710.55</v>
          </cell>
          <cell r="W19">
            <v>44066126.56</v>
          </cell>
          <cell r="Y19">
            <v>43473647.52</v>
          </cell>
          <cell r="AA19">
            <v>43002485.62</v>
          </cell>
          <cell r="AJ19">
            <v>1910148.485833333</v>
          </cell>
          <cell r="AL19">
            <v>9501369.175833333</v>
          </cell>
          <cell r="AN19">
            <v>16989380.979166668</v>
          </cell>
          <cell r="AR19">
            <v>31596658.2675</v>
          </cell>
          <cell r="AV19">
            <v>44015306.288333334</v>
          </cell>
          <cell r="AZ19">
            <v>30702376.695000004</v>
          </cell>
        </row>
        <row r="20">
          <cell r="Q20">
            <v>1403431.75</v>
          </cell>
          <cell r="S20">
            <v>1315717.25</v>
          </cell>
          <cell r="U20">
            <v>1228002.75</v>
          </cell>
          <cell r="V20">
            <v>1179534.43</v>
          </cell>
          <cell r="W20">
            <v>1062128.33</v>
          </cell>
          <cell r="Y20">
            <v>974413.83</v>
          </cell>
          <cell r="AA20">
            <v>870291.25</v>
          </cell>
          <cell r="AJ20">
            <v>58476.322916666664</v>
          </cell>
          <cell r="AL20">
            <v>285072.0729166667</v>
          </cell>
          <cell r="AN20">
            <v>497048.7395833333</v>
          </cell>
          <cell r="AR20">
            <v>860477.2504166666</v>
          </cell>
          <cell r="AV20">
            <v>1095976.40625</v>
          </cell>
          <cell r="AZ20">
            <v>691838.7395833334</v>
          </cell>
        </row>
        <row r="21">
          <cell r="Q21">
            <v>0</v>
          </cell>
          <cell r="S21">
            <v>0</v>
          </cell>
          <cell r="U21">
            <v>0</v>
          </cell>
          <cell r="V21">
            <v>0</v>
          </cell>
          <cell r="W21">
            <v>0</v>
          </cell>
          <cell r="Y21">
            <v>0</v>
          </cell>
          <cell r="AA21">
            <v>0</v>
          </cell>
          <cell r="AJ21">
            <v>0</v>
          </cell>
          <cell r="AL21">
            <v>0</v>
          </cell>
          <cell r="AN21">
            <v>0</v>
          </cell>
          <cell r="AR21">
            <v>0</v>
          </cell>
          <cell r="AV21">
            <v>0</v>
          </cell>
          <cell r="AZ21">
            <v>0</v>
          </cell>
          <cell r="BD21">
            <v>4</v>
          </cell>
        </row>
        <row r="22">
          <cell r="Q22">
            <v>0</v>
          </cell>
          <cell r="S22">
            <v>0</v>
          </cell>
          <cell r="U22">
            <v>0</v>
          </cell>
          <cell r="V22">
            <v>0</v>
          </cell>
          <cell r="W22">
            <v>0</v>
          </cell>
          <cell r="Y22">
            <v>0</v>
          </cell>
          <cell r="AA22">
            <v>0</v>
          </cell>
          <cell r="AJ22">
            <v>0</v>
          </cell>
          <cell r="AL22">
            <v>0</v>
          </cell>
          <cell r="AN22">
            <v>0</v>
          </cell>
          <cell r="AR22">
            <v>0</v>
          </cell>
          <cell r="AV22">
            <v>0</v>
          </cell>
          <cell r="AZ22">
            <v>0</v>
          </cell>
          <cell r="BD22">
            <v>4</v>
          </cell>
        </row>
        <row r="23">
          <cell r="Q23">
            <v>0</v>
          </cell>
          <cell r="S23">
            <v>0</v>
          </cell>
          <cell r="U23">
            <v>0</v>
          </cell>
          <cell r="V23">
            <v>0</v>
          </cell>
          <cell r="W23">
            <v>0</v>
          </cell>
          <cell r="Y23">
            <v>0</v>
          </cell>
          <cell r="AA23">
            <v>0</v>
          </cell>
          <cell r="AJ23">
            <v>0</v>
          </cell>
          <cell r="AL23">
            <v>0</v>
          </cell>
          <cell r="AN23">
            <v>0</v>
          </cell>
          <cell r="AR23">
            <v>0</v>
          </cell>
          <cell r="AV23">
            <v>0</v>
          </cell>
          <cell r="AZ23">
            <v>0</v>
          </cell>
          <cell r="BD23">
            <v>4</v>
          </cell>
        </row>
        <row r="24">
          <cell r="Q24">
            <v>0</v>
          </cell>
          <cell r="S24">
            <v>0</v>
          </cell>
          <cell r="U24">
            <v>0</v>
          </cell>
          <cell r="V24">
            <v>0</v>
          </cell>
          <cell r="W24">
            <v>0</v>
          </cell>
          <cell r="Y24">
            <v>0</v>
          </cell>
          <cell r="AA24">
            <v>0</v>
          </cell>
          <cell r="AJ24">
            <v>-1389542.64</v>
          </cell>
          <cell r="AL24">
            <v>-1389542.64</v>
          </cell>
          <cell r="AN24">
            <v>-1389542.64</v>
          </cell>
          <cell r="AR24">
            <v>608.2008333333333</v>
          </cell>
          <cell r="AV24">
            <v>0</v>
          </cell>
          <cell r="AZ24">
            <v>0</v>
          </cell>
          <cell r="BD24">
            <v>4</v>
          </cell>
        </row>
        <row r="25">
          <cell r="Q25">
            <v>0</v>
          </cell>
          <cell r="S25">
            <v>0</v>
          </cell>
          <cell r="U25">
            <v>0</v>
          </cell>
          <cell r="V25">
            <v>0</v>
          </cell>
          <cell r="W25">
            <v>0</v>
          </cell>
          <cell r="Y25">
            <v>0</v>
          </cell>
          <cell r="AA25">
            <v>0</v>
          </cell>
          <cell r="AJ25">
            <v>0</v>
          </cell>
          <cell r="AL25">
            <v>0</v>
          </cell>
          <cell r="AN25">
            <v>0</v>
          </cell>
          <cell r="AR25">
            <v>0</v>
          </cell>
          <cell r="AV25">
            <v>0</v>
          </cell>
          <cell r="AZ25">
            <v>0</v>
          </cell>
          <cell r="BD25">
            <v>14</v>
          </cell>
        </row>
        <row r="26">
          <cell r="Q26">
            <v>0</v>
          </cell>
          <cell r="S26">
            <v>0</v>
          </cell>
          <cell r="U26">
            <v>0</v>
          </cell>
          <cell r="V26">
            <v>0</v>
          </cell>
          <cell r="W26">
            <v>0</v>
          </cell>
          <cell r="Y26">
            <v>0</v>
          </cell>
          <cell r="AA26">
            <v>0</v>
          </cell>
          <cell r="AJ26">
            <v>0</v>
          </cell>
          <cell r="AL26">
            <v>0</v>
          </cell>
          <cell r="AN26">
            <v>0</v>
          </cell>
          <cell r="AR26">
            <v>0</v>
          </cell>
          <cell r="AV26">
            <v>0</v>
          </cell>
          <cell r="AZ26">
            <v>0</v>
          </cell>
        </row>
        <row r="27">
          <cell r="Q27">
            <v>16765057.87</v>
          </cell>
          <cell r="S27">
            <v>17256636.49</v>
          </cell>
          <cell r="U27">
            <v>19495555.45</v>
          </cell>
          <cell r="V27">
            <v>19620988.96</v>
          </cell>
          <cell r="W27">
            <v>20429519.73</v>
          </cell>
          <cell r="Y27">
            <v>17492510</v>
          </cell>
          <cell r="AA27">
            <v>17262721.38</v>
          </cell>
          <cell r="AJ27">
            <v>14617008.54458333</v>
          </cell>
          <cell r="AL27">
            <v>16043779.782083334</v>
          </cell>
          <cell r="AN27">
            <v>16753858.175833335</v>
          </cell>
          <cell r="AR27">
            <v>17790269.279166665</v>
          </cell>
          <cell r="AV27">
            <v>18385490.341250002</v>
          </cell>
          <cell r="AZ27">
            <v>21658841.24083333</v>
          </cell>
          <cell r="BD27">
            <v>14</v>
          </cell>
        </row>
        <row r="28">
          <cell r="Q28">
            <v>64439.34</v>
          </cell>
          <cell r="S28">
            <v>64439.34</v>
          </cell>
          <cell r="U28">
            <v>12508209.27</v>
          </cell>
          <cell r="V28">
            <v>12515268.88</v>
          </cell>
          <cell r="W28">
            <v>12524418.74</v>
          </cell>
          <cell r="Y28">
            <v>12549068.02</v>
          </cell>
          <cell r="AA28">
            <v>12553236.54</v>
          </cell>
          <cell r="AJ28">
            <v>64439.339999999975</v>
          </cell>
          <cell r="AL28">
            <v>64439.339999999975</v>
          </cell>
          <cell r="AN28">
            <v>1618967.7462499999</v>
          </cell>
          <cell r="AR28">
            <v>5772632.740833334</v>
          </cell>
          <cell r="AV28">
            <v>9937356.935416667</v>
          </cell>
          <cell r="AZ28">
            <v>12554577.226249998</v>
          </cell>
        </row>
        <row r="29">
          <cell r="Q29">
            <v>0</v>
          </cell>
          <cell r="S29">
            <v>0</v>
          </cell>
          <cell r="U29">
            <v>0</v>
          </cell>
          <cell r="V29">
            <v>0</v>
          </cell>
          <cell r="W29">
            <v>0</v>
          </cell>
          <cell r="Y29">
            <v>0</v>
          </cell>
          <cell r="AA29">
            <v>0</v>
          </cell>
          <cell r="AJ29">
            <v>0</v>
          </cell>
          <cell r="AL29">
            <v>0</v>
          </cell>
          <cell r="AN29">
            <v>0</v>
          </cell>
          <cell r="AR29">
            <v>0</v>
          </cell>
          <cell r="AV29">
            <v>0</v>
          </cell>
          <cell r="AZ29">
            <v>0</v>
          </cell>
          <cell r="BD29">
            <v>5</v>
          </cell>
        </row>
        <row r="30">
          <cell r="Q30">
            <v>58874298.37</v>
          </cell>
          <cell r="S30">
            <v>54969123.93</v>
          </cell>
          <cell r="U30">
            <v>50453340.71</v>
          </cell>
          <cell r="V30">
            <v>51975617.58</v>
          </cell>
          <cell r="W30">
            <v>50997799.93</v>
          </cell>
          <cell r="Y30">
            <v>51186234.41</v>
          </cell>
          <cell r="AA30">
            <v>53556066.38</v>
          </cell>
          <cell r="AJ30">
            <v>78711148.00874999</v>
          </cell>
          <cell r="AL30">
            <v>78067643.29249999</v>
          </cell>
          <cell r="AN30">
            <v>72712576.87208332</v>
          </cell>
          <cell r="AR30">
            <v>55923519.37166666</v>
          </cell>
          <cell r="AV30">
            <v>64060716.900000006</v>
          </cell>
          <cell r="AZ30">
            <v>99710527.88958335</v>
          </cell>
          <cell r="BD30" t="str">
            <v>16</v>
          </cell>
        </row>
        <row r="31">
          <cell r="Q31">
            <v>65726595.93</v>
          </cell>
          <cell r="S31">
            <v>29559072.73</v>
          </cell>
          <cell r="U31">
            <v>21543318.69</v>
          </cell>
          <cell r="V31">
            <v>22303893.37</v>
          </cell>
          <cell r="W31">
            <v>26885033.3</v>
          </cell>
          <cell r="Y31">
            <v>27258841.6</v>
          </cell>
          <cell r="AA31">
            <v>46190107.42</v>
          </cell>
          <cell r="AJ31">
            <v>39275308.79625001</v>
          </cell>
          <cell r="AL31">
            <v>35018107.11958333</v>
          </cell>
          <cell r="AN31">
            <v>31639103.298333332</v>
          </cell>
          <cell r="AR31">
            <v>30609243.839166667</v>
          </cell>
          <cell r="AV31">
            <v>32399909.249166667</v>
          </cell>
          <cell r="AZ31">
            <v>30257034.33</v>
          </cell>
        </row>
        <row r="32">
          <cell r="Q32">
            <v>1451001.06</v>
          </cell>
          <cell r="S32">
            <v>0</v>
          </cell>
          <cell r="U32">
            <v>0</v>
          </cell>
          <cell r="V32">
            <v>0</v>
          </cell>
          <cell r="W32">
            <v>0</v>
          </cell>
          <cell r="Y32">
            <v>0</v>
          </cell>
          <cell r="AA32">
            <v>0</v>
          </cell>
          <cell r="AJ32">
            <v>2209322.075833334</v>
          </cell>
          <cell r="AL32">
            <v>2380047.6358333337</v>
          </cell>
          <cell r="AN32">
            <v>2380047.6358333337</v>
          </cell>
          <cell r="AR32">
            <v>417063.34708333336</v>
          </cell>
          <cell r="AV32">
            <v>181719.17666666667</v>
          </cell>
          <cell r="AZ32">
            <v>0</v>
          </cell>
          <cell r="BD32" t="str">
            <v>16a</v>
          </cell>
        </row>
        <row r="33">
          <cell r="Q33">
            <v>0</v>
          </cell>
          <cell r="S33">
            <v>0</v>
          </cell>
          <cell r="U33">
            <v>0</v>
          </cell>
          <cell r="V33">
            <v>0</v>
          </cell>
          <cell r="W33">
            <v>0</v>
          </cell>
          <cell r="Y33">
            <v>0</v>
          </cell>
          <cell r="AA33">
            <v>0</v>
          </cell>
          <cell r="AJ33">
            <v>0</v>
          </cell>
          <cell r="AL33">
            <v>0</v>
          </cell>
          <cell r="AN33">
            <v>0</v>
          </cell>
          <cell r="AR33">
            <v>0</v>
          </cell>
          <cell r="AV33">
            <v>0</v>
          </cell>
          <cell r="AZ33">
            <v>0</v>
          </cell>
        </row>
        <row r="34">
          <cell r="Q34">
            <v>0</v>
          </cell>
          <cell r="S34">
            <v>0</v>
          </cell>
          <cell r="U34">
            <v>0</v>
          </cell>
          <cell r="V34">
            <v>0</v>
          </cell>
          <cell r="W34">
            <v>0</v>
          </cell>
          <cell r="Y34">
            <v>0</v>
          </cell>
          <cell r="AA34">
            <v>0</v>
          </cell>
          <cell r="AJ34">
            <v>0</v>
          </cell>
          <cell r="AL34">
            <v>0</v>
          </cell>
          <cell r="AN34">
            <v>0</v>
          </cell>
          <cell r="AR34">
            <v>0</v>
          </cell>
          <cell r="AV34">
            <v>0</v>
          </cell>
          <cell r="AZ34">
            <v>0</v>
          </cell>
        </row>
        <row r="35">
          <cell r="Q35">
            <v>0</v>
          </cell>
          <cell r="S35">
            <v>0</v>
          </cell>
          <cell r="U35">
            <v>0</v>
          </cell>
          <cell r="V35">
            <v>0</v>
          </cell>
          <cell r="W35">
            <v>0</v>
          </cell>
          <cell r="Y35">
            <v>0</v>
          </cell>
          <cell r="AA35">
            <v>0</v>
          </cell>
          <cell r="AJ35">
            <v>0</v>
          </cell>
          <cell r="AL35">
            <v>0</v>
          </cell>
          <cell r="AN35">
            <v>0</v>
          </cell>
          <cell r="AR35">
            <v>0</v>
          </cell>
          <cell r="AV35">
            <v>0</v>
          </cell>
          <cell r="AZ35">
            <v>0</v>
          </cell>
        </row>
        <row r="36">
          <cell r="Q36">
            <v>-3618727.54</v>
          </cell>
          <cell r="S36">
            <v>3686056.39</v>
          </cell>
          <cell r="U36">
            <v>4851014.84</v>
          </cell>
          <cell r="V36">
            <v>6528300.45</v>
          </cell>
          <cell r="W36">
            <v>5097670.09</v>
          </cell>
          <cell r="Y36">
            <v>1938599.12</v>
          </cell>
          <cell r="AA36">
            <v>1409909.17</v>
          </cell>
          <cell r="AJ36">
            <v>5000207.189166667</v>
          </cell>
          <cell r="AL36">
            <v>4267902.827916667</v>
          </cell>
          <cell r="AN36">
            <v>3748203.252083333</v>
          </cell>
          <cell r="AR36">
            <v>2938438.6991666667</v>
          </cell>
          <cell r="AV36">
            <v>2720509.90125</v>
          </cell>
          <cell r="AZ36">
            <v>4798695.066666666</v>
          </cell>
        </row>
        <row r="37">
          <cell r="Q37">
            <v>0</v>
          </cell>
          <cell r="S37">
            <v>0</v>
          </cell>
          <cell r="U37">
            <v>0</v>
          </cell>
          <cell r="V37">
            <v>0</v>
          </cell>
          <cell r="W37">
            <v>0</v>
          </cell>
          <cell r="Y37">
            <v>0</v>
          </cell>
          <cell r="AA37">
            <v>52114.37</v>
          </cell>
          <cell r="AJ37">
            <v>198640.4725</v>
          </cell>
          <cell r="AL37">
            <v>175011.39916666667</v>
          </cell>
          <cell r="AN37">
            <v>138517.34375</v>
          </cell>
          <cell r="AR37">
            <v>64641.427083333336</v>
          </cell>
          <cell r="AV37">
            <v>12679.655416666666</v>
          </cell>
          <cell r="AZ37">
            <v>35146.938749999994</v>
          </cell>
        </row>
        <row r="38">
          <cell r="Q38">
            <v>0</v>
          </cell>
          <cell r="S38">
            <v>0</v>
          </cell>
          <cell r="U38">
            <v>0</v>
          </cell>
          <cell r="V38">
            <v>0</v>
          </cell>
          <cell r="W38">
            <v>0</v>
          </cell>
          <cell r="Y38">
            <v>0</v>
          </cell>
          <cell r="AA38">
            <v>0</v>
          </cell>
          <cell r="AJ38">
            <v>0</v>
          </cell>
          <cell r="AL38">
            <v>0</v>
          </cell>
          <cell r="AN38">
            <v>0</v>
          </cell>
          <cell r="AR38">
            <v>0</v>
          </cell>
          <cell r="AV38">
            <v>840.18375</v>
          </cell>
          <cell r="AZ38">
            <v>7561.65375</v>
          </cell>
        </row>
        <row r="39">
          <cell r="Q39">
            <v>0</v>
          </cell>
          <cell r="S39">
            <v>4843442.62</v>
          </cell>
          <cell r="U39">
            <v>5485108.09</v>
          </cell>
          <cell r="V39">
            <v>7464692.6</v>
          </cell>
          <cell r="W39">
            <v>5044592.86</v>
          </cell>
          <cell r="Y39">
            <v>5717721.28</v>
          </cell>
          <cell r="AA39">
            <v>9940459.78</v>
          </cell>
          <cell r="AJ39">
            <v>7587555.927500002</v>
          </cell>
          <cell r="AN39">
            <v>6561521.320833333</v>
          </cell>
          <cell r="AR39">
            <v>5936816.624583334</v>
          </cell>
          <cell r="AV39">
            <v>6032104.459583334</v>
          </cell>
          <cell r="AZ39">
            <v>8691128.690833334</v>
          </cell>
        </row>
        <row r="40">
          <cell r="Q40">
            <v>2632179.79</v>
          </cell>
          <cell r="S40">
            <v>24201487.95</v>
          </cell>
          <cell r="U40">
            <v>20293182.44</v>
          </cell>
          <cell r="V40">
            <v>20614318.94</v>
          </cell>
          <cell r="W40">
            <v>17216151.35</v>
          </cell>
          <cell r="Y40">
            <v>16758634.74</v>
          </cell>
          <cell r="AA40">
            <v>20309879.79</v>
          </cell>
          <cell r="AJ40">
            <v>18480397.57125</v>
          </cell>
          <cell r="AN40">
            <v>20762406.35291666</v>
          </cell>
          <cell r="AR40">
            <v>20262857.04</v>
          </cell>
          <cell r="AV40">
            <v>18474176.257499997</v>
          </cell>
          <cell r="AZ40">
            <v>14615712.965416668</v>
          </cell>
        </row>
        <row r="41">
          <cell r="Q41">
            <v>173554074.58</v>
          </cell>
          <cell r="S41">
            <v>181847461.86</v>
          </cell>
          <cell r="U41">
            <v>191951143.94</v>
          </cell>
          <cell r="V41">
            <v>188677194.83</v>
          </cell>
          <cell r="W41">
            <v>241258447.32</v>
          </cell>
          <cell r="Y41">
            <v>313907707.43</v>
          </cell>
          <cell r="AA41">
            <v>356713708.89</v>
          </cell>
          <cell r="AJ41">
            <v>180113585.50166667</v>
          </cell>
          <cell r="AN41">
            <v>177202190.4366667</v>
          </cell>
          <cell r="AR41">
            <v>198371822.27416667</v>
          </cell>
          <cell r="AV41">
            <v>244375467.77666667</v>
          </cell>
          <cell r="AZ41">
            <v>275023348.38458335</v>
          </cell>
        </row>
        <row r="42">
          <cell r="Q42">
            <v>43727339.83</v>
          </cell>
          <cell r="S42">
            <v>31803811.09</v>
          </cell>
          <cell r="U42">
            <v>20644362.14</v>
          </cell>
          <cell r="V42">
            <v>20508757.19</v>
          </cell>
          <cell r="W42">
            <v>22504845.75</v>
          </cell>
          <cell r="Y42">
            <v>31328763.01</v>
          </cell>
          <cell r="AA42">
            <v>18702871.7</v>
          </cell>
          <cell r="AJ42">
            <v>42780384.9075</v>
          </cell>
          <cell r="AN42">
            <v>43855117.81208333</v>
          </cell>
          <cell r="AR42">
            <v>38406500.98333333</v>
          </cell>
          <cell r="AV42">
            <v>28539252.64</v>
          </cell>
          <cell r="AZ42">
            <v>26362907.767083332</v>
          </cell>
        </row>
        <row r="43">
          <cell r="Q43">
            <v>38918779.08</v>
          </cell>
          <cell r="S43">
            <v>44712278.21</v>
          </cell>
          <cell r="U43">
            <v>46400890.99</v>
          </cell>
          <cell r="V43">
            <v>48912862.1</v>
          </cell>
          <cell r="W43">
            <v>44497880.82</v>
          </cell>
          <cell r="Y43">
            <v>49901234.52</v>
          </cell>
          <cell r="AA43">
            <v>55785412.83</v>
          </cell>
          <cell r="AJ43">
            <v>26851092.516666666</v>
          </cell>
          <cell r="AN43">
            <v>33943335.18791666</v>
          </cell>
          <cell r="AR43">
            <v>41897219.33458334</v>
          </cell>
          <cell r="AV43">
            <v>48617043.23041666</v>
          </cell>
          <cell r="AZ43">
            <v>44971691.068749994</v>
          </cell>
        </row>
        <row r="44">
          <cell r="Q44">
            <v>0</v>
          </cell>
          <cell r="S44">
            <v>0</v>
          </cell>
          <cell r="U44">
            <v>0</v>
          </cell>
          <cell r="V44">
            <v>0</v>
          </cell>
          <cell r="W44">
            <v>0</v>
          </cell>
          <cell r="Y44">
            <v>0</v>
          </cell>
          <cell r="AA44">
            <v>0</v>
          </cell>
          <cell r="AJ44">
            <v>115788.93124999998</v>
          </cell>
          <cell r="AN44">
            <v>77306.92583333333</v>
          </cell>
          <cell r="AR44">
            <v>31627.226666666666</v>
          </cell>
          <cell r="AV44">
            <v>0</v>
          </cell>
          <cell r="AZ44">
            <v>0</v>
          </cell>
          <cell r="BD44">
            <v>17</v>
          </cell>
        </row>
        <row r="45">
          <cell r="Q45">
            <v>0</v>
          </cell>
          <cell r="S45">
            <v>0</v>
          </cell>
          <cell r="U45">
            <v>0</v>
          </cell>
          <cell r="V45">
            <v>0</v>
          </cell>
          <cell r="W45">
            <v>0</v>
          </cell>
          <cell r="Y45">
            <v>0</v>
          </cell>
          <cell r="AA45">
            <v>0</v>
          </cell>
          <cell r="AJ45">
            <v>-115788.93124999998</v>
          </cell>
          <cell r="AN45">
            <v>-77306.92583333333</v>
          </cell>
          <cell r="AR45">
            <v>-31627.226666666666</v>
          </cell>
          <cell r="AV45">
            <v>0</v>
          </cell>
          <cell r="AZ45">
            <v>0</v>
          </cell>
        </row>
        <row r="46">
          <cell r="Q46">
            <v>0</v>
          </cell>
          <cell r="S46">
            <v>0</v>
          </cell>
          <cell r="U46">
            <v>0</v>
          </cell>
          <cell r="V46">
            <v>0</v>
          </cell>
          <cell r="W46">
            <v>0</v>
          </cell>
          <cell r="Y46">
            <v>0</v>
          </cell>
          <cell r="AA46">
            <v>0</v>
          </cell>
          <cell r="AJ46">
            <v>0</v>
          </cell>
          <cell r="AN46">
            <v>0</v>
          </cell>
          <cell r="AR46">
            <v>0</v>
          </cell>
          <cell r="AV46">
            <v>0</v>
          </cell>
          <cell r="AZ46">
            <v>0</v>
          </cell>
        </row>
        <row r="47">
          <cell r="Q47">
            <v>0</v>
          </cell>
          <cell r="S47">
            <v>0</v>
          </cell>
          <cell r="U47">
            <v>0</v>
          </cell>
          <cell r="V47">
            <v>0</v>
          </cell>
          <cell r="W47">
            <v>0</v>
          </cell>
          <cell r="Y47">
            <v>0</v>
          </cell>
          <cell r="AA47">
            <v>0</v>
          </cell>
          <cell r="AJ47">
            <v>11013.111666666664</v>
          </cell>
          <cell r="AN47">
            <v>6969.975833333333</v>
          </cell>
          <cell r="AR47">
            <v>2729.1066666666666</v>
          </cell>
          <cell r="AV47">
            <v>0</v>
          </cell>
          <cell r="AZ47">
            <v>0</v>
          </cell>
          <cell r="BD47">
            <v>18</v>
          </cell>
        </row>
        <row r="48">
          <cell r="Q48">
            <v>0</v>
          </cell>
          <cell r="S48">
            <v>0</v>
          </cell>
          <cell r="U48">
            <v>0</v>
          </cell>
          <cell r="V48">
            <v>0</v>
          </cell>
          <cell r="W48">
            <v>0</v>
          </cell>
          <cell r="Y48">
            <v>0</v>
          </cell>
          <cell r="AA48">
            <v>0</v>
          </cell>
          <cell r="AJ48">
            <v>-11013.111666666664</v>
          </cell>
          <cell r="AN48">
            <v>-6969.975833333333</v>
          </cell>
          <cell r="AR48">
            <v>-2729.1066666666666</v>
          </cell>
          <cell r="AV48">
            <v>0</v>
          </cell>
          <cell r="AZ48">
            <v>0</v>
          </cell>
        </row>
        <row r="49">
          <cell r="Q49">
            <v>0</v>
          </cell>
          <cell r="S49">
            <v>0</v>
          </cell>
          <cell r="U49">
            <v>0</v>
          </cell>
          <cell r="V49">
            <v>0</v>
          </cell>
          <cell r="W49">
            <v>0</v>
          </cell>
          <cell r="Y49">
            <v>0</v>
          </cell>
          <cell r="AA49">
            <v>0</v>
          </cell>
          <cell r="AJ49">
            <v>0</v>
          </cell>
          <cell r="AN49">
            <v>0</v>
          </cell>
          <cell r="AR49">
            <v>0</v>
          </cell>
          <cell r="AV49">
            <v>0</v>
          </cell>
          <cell r="AZ49">
            <v>0</v>
          </cell>
          <cell r="BD49">
            <v>17</v>
          </cell>
        </row>
        <row r="50">
          <cell r="Q50">
            <v>0</v>
          </cell>
          <cell r="S50">
            <v>0</v>
          </cell>
          <cell r="U50">
            <v>0</v>
          </cell>
          <cell r="V50">
            <v>0</v>
          </cell>
          <cell r="W50">
            <v>0</v>
          </cell>
          <cell r="Y50">
            <v>0</v>
          </cell>
          <cell r="AA50">
            <v>0</v>
          </cell>
          <cell r="AJ50">
            <v>0</v>
          </cell>
          <cell r="AN50">
            <v>0</v>
          </cell>
          <cell r="AR50">
            <v>0</v>
          </cell>
          <cell r="AV50">
            <v>0</v>
          </cell>
          <cell r="AZ50">
            <v>0</v>
          </cell>
        </row>
        <row r="51">
          <cell r="Q51">
            <v>0</v>
          </cell>
          <cell r="S51">
            <v>0</v>
          </cell>
          <cell r="U51">
            <v>0</v>
          </cell>
          <cell r="V51">
            <v>0</v>
          </cell>
          <cell r="W51">
            <v>0</v>
          </cell>
          <cell r="Y51">
            <v>0</v>
          </cell>
          <cell r="AA51">
            <v>0</v>
          </cell>
          <cell r="AJ51">
            <v>0</v>
          </cell>
          <cell r="AN51">
            <v>0</v>
          </cell>
          <cell r="AR51">
            <v>0</v>
          </cell>
          <cell r="AV51">
            <v>0</v>
          </cell>
          <cell r="AZ51">
            <v>0</v>
          </cell>
          <cell r="BD51">
            <v>18</v>
          </cell>
        </row>
        <row r="52">
          <cell r="Q52">
            <v>0</v>
          </cell>
          <cell r="S52">
            <v>0</v>
          </cell>
          <cell r="U52">
            <v>0</v>
          </cell>
          <cell r="V52">
            <v>0</v>
          </cell>
          <cell r="W52">
            <v>0</v>
          </cell>
          <cell r="Y52">
            <v>0</v>
          </cell>
          <cell r="AA52">
            <v>0</v>
          </cell>
          <cell r="AJ52">
            <v>0</v>
          </cell>
          <cell r="AN52">
            <v>0</v>
          </cell>
          <cell r="AR52">
            <v>0</v>
          </cell>
          <cell r="AV52">
            <v>0</v>
          </cell>
          <cell r="AZ52">
            <v>0</v>
          </cell>
          <cell r="BD52">
            <v>17</v>
          </cell>
        </row>
        <row r="53">
          <cell r="Q53">
            <v>0</v>
          </cell>
          <cell r="S53">
            <v>0</v>
          </cell>
          <cell r="U53">
            <v>0</v>
          </cell>
          <cell r="V53">
            <v>0</v>
          </cell>
          <cell r="W53">
            <v>0</v>
          </cell>
          <cell r="Y53">
            <v>0</v>
          </cell>
          <cell r="AA53">
            <v>0</v>
          </cell>
          <cell r="AJ53">
            <v>0</v>
          </cell>
          <cell r="AN53">
            <v>0</v>
          </cell>
          <cell r="AR53">
            <v>0</v>
          </cell>
          <cell r="AV53">
            <v>0</v>
          </cell>
          <cell r="AZ53">
            <v>0</v>
          </cell>
        </row>
        <row r="54">
          <cell r="Q54">
            <v>-42834236</v>
          </cell>
          <cell r="S54">
            <v>-42834236</v>
          </cell>
          <cell r="U54">
            <v>-42151986</v>
          </cell>
          <cell r="V54">
            <v>-42151986</v>
          </cell>
          <cell r="W54">
            <v>-43721207</v>
          </cell>
          <cell r="Y54">
            <v>-43721207</v>
          </cell>
          <cell r="AA54">
            <v>-44262577</v>
          </cell>
          <cell r="AJ54">
            <v>-34194580.916666664</v>
          </cell>
          <cell r="AN54">
            <v>-37155500.75</v>
          </cell>
          <cell r="AR54">
            <v>-40943851.416666664</v>
          </cell>
          <cell r="AV54">
            <v>-43322620.708333336</v>
          </cell>
          <cell r="AZ54">
            <v>-44136554.625</v>
          </cell>
          <cell r="BD54">
            <v>17</v>
          </cell>
        </row>
        <row r="55">
          <cell r="Q55">
            <v>-113835552</v>
          </cell>
          <cell r="S55">
            <v>-113835552</v>
          </cell>
          <cell r="U55">
            <v>-119243460</v>
          </cell>
          <cell r="V55">
            <v>-119243460</v>
          </cell>
          <cell r="W55">
            <v>-121613173</v>
          </cell>
          <cell r="Y55">
            <v>-121613173</v>
          </cell>
          <cell r="AA55">
            <v>-125407887</v>
          </cell>
          <cell r="AJ55">
            <v>-108938605.70833333</v>
          </cell>
          <cell r="AN55">
            <v>-112190645.75</v>
          </cell>
          <cell r="AR55">
            <v>-116127997.66666667</v>
          </cell>
          <cell r="AV55">
            <v>-120640753.29166667</v>
          </cell>
          <cell r="AZ55">
            <v>-125804431.375</v>
          </cell>
        </row>
        <row r="56">
          <cell r="Q56">
            <v>42834236</v>
          </cell>
          <cell r="S56">
            <v>42834236</v>
          </cell>
          <cell r="U56">
            <v>42151986</v>
          </cell>
          <cell r="V56">
            <v>42151986</v>
          </cell>
          <cell r="W56">
            <v>43721207</v>
          </cell>
          <cell r="Y56">
            <v>43721207</v>
          </cell>
          <cell r="AA56">
            <v>44262577</v>
          </cell>
          <cell r="AJ56">
            <v>34194580.916666664</v>
          </cell>
          <cell r="AN56">
            <v>37155500.75</v>
          </cell>
          <cell r="AR56">
            <v>40943851.416666664</v>
          </cell>
          <cell r="AV56">
            <v>43322620.708333336</v>
          </cell>
          <cell r="AZ56">
            <v>44136554.625</v>
          </cell>
          <cell r="BD56">
            <v>17</v>
          </cell>
        </row>
        <row r="57">
          <cell r="Q57">
            <v>113835552</v>
          </cell>
          <cell r="S57">
            <v>113835552</v>
          </cell>
          <cell r="U57">
            <v>119243460</v>
          </cell>
          <cell r="V57">
            <v>119243460</v>
          </cell>
          <cell r="W57">
            <v>121613173</v>
          </cell>
          <cell r="Y57">
            <v>121613173</v>
          </cell>
          <cell r="AA57">
            <v>125407887</v>
          </cell>
          <cell r="AJ57">
            <v>108938605.70833333</v>
          </cell>
          <cell r="AN57">
            <v>112190645.75</v>
          </cell>
          <cell r="AR57">
            <v>116127997.66666667</v>
          </cell>
          <cell r="AV57">
            <v>120640753.29166667</v>
          </cell>
          <cell r="AZ57">
            <v>125804431.375</v>
          </cell>
        </row>
        <row r="58">
          <cell r="Q58">
            <v>0</v>
          </cell>
          <cell r="S58">
            <v>0</v>
          </cell>
          <cell r="U58">
            <v>0</v>
          </cell>
          <cell r="V58">
            <v>0</v>
          </cell>
          <cell r="W58">
            <v>0</v>
          </cell>
          <cell r="Y58">
            <v>0</v>
          </cell>
          <cell r="AA58">
            <v>0</v>
          </cell>
          <cell r="AJ58">
            <v>0</v>
          </cell>
          <cell r="AN58">
            <v>0</v>
          </cell>
          <cell r="AR58">
            <v>0</v>
          </cell>
          <cell r="AV58">
            <v>0</v>
          </cell>
          <cell r="AZ58">
            <v>0</v>
          </cell>
          <cell r="BD58">
            <v>17</v>
          </cell>
        </row>
        <row r="59">
          <cell r="Q59">
            <v>0</v>
          </cell>
          <cell r="S59">
            <v>0</v>
          </cell>
          <cell r="U59">
            <v>0</v>
          </cell>
          <cell r="V59">
            <v>0</v>
          </cell>
          <cell r="W59">
            <v>0</v>
          </cell>
          <cell r="Y59">
            <v>0</v>
          </cell>
          <cell r="AA59">
            <v>0</v>
          </cell>
          <cell r="AJ59">
            <v>0</v>
          </cell>
          <cell r="AN59">
            <v>0</v>
          </cell>
          <cell r="AR59">
            <v>0</v>
          </cell>
          <cell r="AV59">
            <v>0</v>
          </cell>
          <cell r="AZ59">
            <v>0</v>
          </cell>
        </row>
        <row r="60">
          <cell r="Q60">
            <v>0</v>
          </cell>
          <cell r="S60">
            <v>0</v>
          </cell>
          <cell r="U60">
            <v>0</v>
          </cell>
          <cell r="V60">
            <v>0</v>
          </cell>
          <cell r="W60">
            <v>0</v>
          </cell>
          <cell r="Y60">
            <v>0</v>
          </cell>
          <cell r="AA60">
            <v>0</v>
          </cell>
          <cell r="AJ60">
            <v>0</v>
          </cell>
          <cell r="AN60">
            <v>0</v>
          </cell>
          <cell r="AR60">
            <v>0</v>
          </cell>
          <cell r="AV60">
            <v>0</v>
          </cell>
          <cell r="AZ60">
            <v>0</v>
          </cell>
          <cell r="BD60">
            <v>18</v>
          </cell>
        </row>
        <row r="61">
          <cell r="Q61">
            <v>-2399292910.74</v>
          </cell>
          <cell r="S61">
            <v>-2443387078.15</v>
          </cell>
          <cell r="U61">
            <v>-2460937497.76</v>
          </cell>
          <cell r="V61">
            <v>-2472919628.82</v>
          </cell>
          <cell r="W61">
            <v>-2484160269.97</v>
          </cell>
          <cell r="Y61">
            <v>-2492691837.29</v>
          </cell>
          <cell r="AA61">
            <v>-2483933421.32</v>
          </cell>
          <cell r="AJ61">
            <v>-2307299187.2479167</v>
          </cell>
          <cell r="AN61">
            <v>-2372766361.971667</v>
          </cell>
          <cell r="AR61">
            <v>-2432915611.58</v>
          </cell>
          <cell r="AV61">
            <v>-2468266330.108333</v>
          </cell>
          <cell r="AZ61">
            <v>-2498656466.7287498</v>
          </cell>
          <cell r="BD61" t="str">
            <v>17</v>
          </cell>
        </row>
        <row r="62">
          <cell r="Q62">
            <v>-765122592.56</v>
          </cell>
          <cell r="S62">
            <v>-774544795.53</v>
          </cell>
          <cell r="U62">
            <v>-789808505.13</v>
          </cell>
          <cell r="V62">
            <v>-796519695.51</v>
          </cell>
          <cell r="W62">
            <v>-803072108.48</v>
          </cell>
          <cell r="Y62">
            <v>-813967053.75</v>
          </cell>
          <cell r="AA62">
            <v>-800349616.56</v>
          </cell>
          <cell r="AJ62">
            <v>-733170211.4308333</v>
          </cell>
          <cell r="AN62">
            <v>-754402253.4141666</v>
          </cell>
          <cell r="AR62">
            <v>-777574961.5745834</v>
          </cell>
          <cell r="AV62">
            <v>-796330090.1454167</v>
          </cell>
          <cell r="AZ62">
            <v>-811645489.1966667</v>
          </cell>
        </row>
        <row r="63">
          <cell r="Q63">
            <v>-38660758.91</v>
          </cell>
          <cell r="S63">
            <v>-41038835.22</v>
          </cell>
          <cell r="U63">
            <v>-43428517.01</v>
          </cell>
          <cell r="V63">
            <v>-44866667.15</v>
          </cell>
          <cell r="W63">
            <v>-45971763.85</v>
          </cell>
          <cell r="Y63">
            <v>-48306515.12</v>
          </cell>
          <cell r="AA63">
            <v>-21110117.27</v>
          </cell>
          <cell r="AJ63">
            <v>-34797096.578333326</v>
          </cell>
          <cell r="AN63">
            <v>-37697507.099999994</v>
          </cell>
          <cell r="AR63">
            <v>-41418967.67666667</v>
          </cell>
          <cell r="AV63">
            <v>-39702344.885416664</v>
          </cell>
          <cell r="AZ63">
            <v>-32907999.748333335</v>
          </cell>
          <cell r="BD63">
            <v>18</v>
          </cell>
        </row>
        <row r="64">
          <cell r="Q64">
            <v>8207425.32</v>
          </cell>
          <cell r="S64">
            <v>6906797.12</v>
          </cell>
          <cell r="U64">
            <v>4501065.28</v>
          </cell>
          <cell r="V64">
            <v>5184694.14</v>
          </cell>
          <cell r="W64">
            <v>4925868.76</v>
          </cell>
          <cell r="Y64">
            <v>1222825.09</v>
          </cell>
          <cell r="AA64">
            <v>-640403.2</v>
          </cell>
          <cell r="AJ64">
            <v>-347810.29333333333</v>
          </cell>
          <cell r="AN64">
            <v>3085592.8700000006</v>
          </cell>
          <cell r="AR64">
            <v>5620029.395</v>
          </cell>
          <cell r="AV64">
            <v>3932941.6895833337</v>
          </cell>
          <cell r="AZ64">
            <v>3817754.950833333</v>
          </cell>
          <cell r="BD64" t="str">
            <v>17</v>
          </cell>
        </row>
        <row r="65">
          <cell r="Q65">
            <v>21478.19</v>
          </cell>
          <cell r="S65">
            <v>21876.85</v>
          </cell>
          <cell r="U65">
            <v>35873.72</v>
          </cell>
          <cell r="V65">
            <v>34754.29</v>
          </cell>
          <cell r="W65">
            <v>32280.97</v>
          </cell>
          <cell r="Y65">
            <v>34177.59</v>
          </cell>
          <cell r="AA65">
            <v>30390.34</v>
          </cell>
          <cell r="AJ65">
            <v>12294.800833333335</v>
          </cell>
          <cell r="AN65">
            <v>18332.91</v>
          </cell>
          <cell r="AR65">
            <v>25755.20041666667</v>
          </cell>
          <cell r="AV65">
            <v>39893.20208333334</v>
          </cell>
          <cell r="AZ65">
            <v>77687.45375</v>
          </cell>
          <cell r="BD65">
            <v>18</v>
          </cell>
        </row>
        <row r="66">
          <cell r="Q66">
            <v>1658139.1</v>
          </cell>
          <cell r="S66">
            <v>1434648.84</v>
          </cell>
          <cell r="U66">
            <v>1323754.18</v>
          </cell>
          <cell r="V66">
            <v>1285193.06</v>
          </cell>
          <cell r="W66">
            <v>1597358.61</v>
          </cell>
          <cell r="Y66">
            <v>1282146.75</v>
          </cell>
          <cell r="AA66">
            <v>1133602.08</v>
          </cell>
          <cell r="AJ66">
            <v>3013183.98</v>
          </cell>
          <cell r="AN66">
            <v>2851712.9800000004</v>
          </cell>
          <cell r="AR66">
            <v>1755711.6804166667</v>
          </cell>
          <cell r="AV66">
            <v>1317723.40625</v>
          </cell>
          <cell r="AZ66">
            <v>1167744.8045833332</v>
          </cell>
        </row>
        <row r="67">
          <cell r="Q67">
            <v>0</v>
          </cell>
          <cell r="S67">
            <v>0</v>
          </cell>
          <cell r="U67">
            <v>0</v>
          </cell>
          <cell r="V67">
            <v>0</v>
          </cell>
          <cell r="W67">
            <v>0</v>
          </cell>
          <cell r="Y67">
            <v>0</v>
          </cell>
          <cell r="AA67">
            <v>0</v>
          </cell>
          <cell r="AJ67">
            <v>0</v>
          </cell>
          <cell r="AN67">
            <v>0</v>
          </cell>
          <cell r="AR67">
            <v>0</v>
          </cell>
          <cell r="AV67">
            <v>0</v>
          </cell>
          <cell r="AZ67">
            <v>0</v>
          </cell>
          <cell r="BD67">
            <v>17</v>
          </cell>
        </row>
        <row r="68">
          <cell r="Q68">
            <v>0</v>
          </cell>
          <cell r="S68">
            <v>0</v>
          </cell>
          <cell r="U68">
            <v>0</v>
          </cell>
          <cell r="V68">
            <v>0</v>
          </cell>
          <cell r="W68">
            <v>0</v>
          </cell>
          <cell r="Y68">
            <v>0</v>
          </cell>
          <cell r="AA68">
            <v>0</v>
          </cell>
          <cell r="AJ68">
            <v>0</v>
          </cell>
          <cell r="AN68">
            <v>0</v>
          </cell>
          <cell r="AR68">
            <v>0</v>
          </cell>
          <cell r="AV68">
            <v>0</v>
          </cell>
          <cell r="AZ68">
            <v>0</v>
          </cell>
          <cell r="BD68">
            <v>19</v>
          </cell>
        </row>
        <row r="69">
          <cell r="Q69">
            <v>0</v>
          </cell>
          <cell r="S69">
            <v>0</v>
          </cell>
          <cell r="U69">
            <v>0</v>
          </cell>
          <cell r="V69">
            <v>0</v>
          </cell>
          <cell r="W69">
            <v>0</v>
          </cell>
          <cell r="Y69">
            <v>0</v>
          </cell>
          <cell r="AA69">
            <v>0</v>
          </cell>
          <cell r="AJ69">
            <v>0</v>
          </cell>
          <cell r="AN69">
            <v>0</v>
          </cell>
          <cell r="AR69">
            <v>0</v>
          </cell>
          <cell r="AV69">
            <v>0</v>
          </cell>
          <cell r="AZ69">
            <v>0</v>
          </cell>
        </row>
        <row r="70">
          <cell r="Q70">
            <v>0</v>
          </cell>
          <cell r="S70">
            <v>0</v>
          </cell>
          <cell r="U70">
            <v>0</v>
          </cell>
          <cell r="V70">
            <v>0</v>
          </cell>
          <cell r="W70">
            <v>0</v>
          </cell>
          <cell r="Y70">
            <v>0</v>
          </cell>
          <cell r="AA70">
            <v>0</v>
          </cell>
          <cell r="AJ70">
            <v>0</v>
          </cell>
          <cell r="AN70">
            <v>0</v>
          </cell>
          <cell r="AR70">
            <v>0</v>
          </cell>
          <cell r="AV70">
            <v>0</v>
          </cell>
          <cell r="AZ70">
            <v>0</v>
          </cell>
          <cell r="BD70">
            <v>20</v>
          </cell>
        </row>
        <row r="71">
          <cell r="Q71">
            <v>0</v>
          </cell>
          <cell r="S71">
            <v>0</v>
          </cell>
          <cell r="U71">
            <v>0</v>
          </cell>
          <cell r="V71">
            <v>0</v>
          </cell>
          <cell r="W71">
            <v>0</v>
          </cell>
          <cell r="Y71">
            <v>0</v>
          </cell>
          <cell r="AA71">
            <v>0</v>
          </cell>
          <cell r="AJ71">
            <v>0</v>
          </cell>
          <cell r="AN71">
            <v>0</v>
          </cell>
          <cell r="AR71">
            <v>0</v>
          </cell>
          <cell r="AV71">
            <v>0</v>
          </cell>
          <cell r="AZ71">
            <v>0</v>
          </cell>
          <cell r="BD71">
            <v>19</v>
          </cell>
        </row>
        <row r="72">
          <cell r="Q72">
            <v>0</v>
          </cell>
          <cell r="S72">
            <v>0</v>
          </cell>
          <cell r="U72">
            <v>0</v>
          </cell>
          <cell r="V72">
            <v>0</v>
          </cell>
          <cell r="W72">
            <v>0</v>
          </cell>
          <cell r="Y72">
            <v>0</v>
          </cell>
          <cell r="AA72">
            <v>0</v>
          </cell>
          <cell r="AJ72">
            <v>0</v>
          </cell>
          <cell r="AN72">
            <v>0</v>
          </cell>
          <cell r="AR72">
            <v>0</v>
          </cell>
          <cell r="AV72">
            <v>0</v>
          </cell>
          <cell r="AZ72">
            <v>0</v>
          </cell>
        </row>
        <row r="73">
          <cell r="Q73">
            <v>-11122157.73</v>
          </cell>
          <cell r="S73">
            <v>-11671485.69</v>
          </cell>
          <cell r="U73">
            <v>-12231487.66</v>
          </cell>
          <cell r="V73">
            <v>-12509185.36</v>
          </cell>
          <cell r="W73">
            <v>-12786869</v>
          </cell>
          <cell r="Y73">
            <v>-13396355.72</v>
          </cell>
          <cell r="AA73">
            <v>-13763391.44</v>
          </cell>
          <cell r="AJ73">
            <v>-9973002.493333332</v>
          </cell>
          <cell r="AN73">
            <v>-10727984.81</v>
          </cell>
          <cell r="AR73">
            <v>-11716370.014999999</v>
          </cell>
          <cell r="AV73">
            <v>-12638695.392916666</v>
          </cell>
          <cell r="AZ73">
            <v>-12854519.89625</v>
          </cell>
          <cell r="BD73">
            <v>19</v>
          </cell>
        </row>
        <row r="74">
          <cell r="Q74">
            <v>-11058142.37</v>
          </cell>
          <cell r="S74">
            <v>-11449324.71</v>
          </cell>
          <cell r="U74">
            <v>-11642727.7</v>
          </cell>
          <cell r="V74">
            <v>-11739651.77</v>
          </cell>
          <cell r="W74">
            <v>-11836615.32</v>
          </cell>
          <cell r="Y74">
            <v>-12030480.03</v>
          </cell>
          <cell r="AA74">
            <v>-12224431.59</v>
          </cell>
          <cell r="AJ74">
            <v>-10414650.3525</v>
          </cell>
          <cell r="AN74">
            <v>-10897912.2825</v>
          </cell>
          <cell r="AR74">
            <v>-11361582.42</v>
          </cell>
          <cell r="AV74">
            <v>-11762514.584166668</v>
          </cell>
          <cell r="AZ74">
            <v>-11146954.502083333</v>
          </cell>
        </row>
        <row r="75">
          <cell r="Q75">
            <v>-258857944.91</v>
          </cell>
          <cell r="S75">
            <v>-265592332.41</v>
          </cell>
          <cell r="U75">
            <v>-272399119.79</v>
          </cell>
          <cell r="V75">
            <v>-275881590.41</v>
          </cell>
          <cell r="W75">
            <v>-279455032</v>
          </cell>
          <cell r="Y75">
            <v>-286718469.36</v>
          </cell>
          <cell r="AA75">
            <v>-293987278.89</v>
          </cell>
          <cell r="AJ75">
            <v>-238681174.88291666</v>
          </cell>
          <cell r="AN75">
            <v>-252109742.57999995</v>
          </cell>
          <cell r="AR75">
            <v>-265763013.53958333</v>
          </cell>
          <cell r="AV75">
            <v>-277541678.49375004</v>
          </cell>
          <cell r="AZ75">
            <v>-272912456.98166674</v>
          </cell>
          <cell r="BD75">
            <v>20</v>
          </cell>
        </row>
        <row r="76">
          <cell r="Q76">
            <v>946172.25</v>
          </cell>
          <cell r="S76">
            <v>946172.25</v>
          </cell>
          <cell r="U76">
            <v>946172.25</v>
          </cell>
          <cell r="V76">
            <v>946172.25</v>
          </cell>
          <cell r="W76">
            <v>946172.25</v>
          </cell>
          <cell r="Y76">
            <v>946172.25</v>
          </cell>
          <cell r="AA76">
            <v>946172.25</v>
          </cell>
          <cell r="AJ76">
            <v>946172.25</v>
          </cell>
          <cell r="AN76">
            <v>946172.25</v>
          </cell>
          <cell r="AR76">
            <v>946172.25</v>
          </cell>
          <cell r="AV76">
            <v>946172.25</v>
          </cell>
          <cell r="AZ76">
            <v>946172.25</v>
          </cell>
          <cell r="BD76">
            <v>6</v>
          </cell>
        </row>
        <row r="77">
          <cell r="Q77">
            <v>0</v>
          </cell>
          <cell r="S77">
            <v>0</v>
          </cell>
          <cell r="U77">
            <v>0</v>
          </cell>
          <cell r="V77">
            <v>0</v>
          </cell>
          <cell r="W77">
            <v>0</v>
          </cell>
          <cell r="Y77">
            <v>0</v>
          </cell>
          <cell r="AA77">
            <v>0</v>
          </cell>
          <cell r="AJ77">
            <v>0</v>
          </cell>
          <cell r="AN77">
            <v>0</v>
          </cell>
          <cell r="AR77">
            <v>0</v>
          </cell>
          <cell r="AV77">
            <v>0</v>
          </cell>
          <cell r="AZ77">
            <v>0</v>
          </cell>
        </row>
        <row r="78">
          <cell r="Q78">
            <v>302358.01</v>
          </cell>
          <cell r="S78">
            <v>302358.01</v>
          </cell>
          <cell r="U78">
            <v>302358.01</v>
          </cell>
          <cell r="V78">
            <v>302358.01</v>
          </cell>
          <cell r="W78">
            <v>302358.01</v>
          </cell>
          <cell r="Y78">
            <v>302358.01</v>
          </cell>
          <cell r="AA78">
            <v>302358.01</v>
          </cell>
          <cell r="AJ78">
            <v>302358.00999999995</v>
          </cell>
          <cell r="AN78">
            <v>302358.00999999995</v>
          </cell>
          <cell r="AR78">
            <v>302358.00999999995</v>
          </cell>
          <cell r="AV78">
            <v>302358.00999999995</v>
          </cell>
          <cell r="AZ78">
            <v>302358.00999999995</v>
          </cell>
          <cell r="BD78">
            <v>6</v>
          </cell>
        </row>
        <row r="79">
          <cell r="Q79">
            <v>76622596.84</v>
          </cell>
          <cell r="S79">
            <v>76622596.84</v>
          </cell>
          <cell r="U79">
            <v>76622596.84</v>
          </cell>
          <cell r="V79">
            <v>76622596.84</v>
          </cell>
          <cell r="W79">
            <v>76622596.84</v>
          </cell>
          <cell r="Y79">
            <v>76622596.84</v>
          </cell>
          <cell r="AA79">
            <v>76622596.84</v>
          </cell>
          <cell r="AJ79">
            <v>76622596.84000002</v>
          </cell>
          <cell r="AN79">
            <v>76622596.84000002</v>
          </cell>
          <cell r="AR79">
            <v>76622596.84000002</v>
          </cell>
          <cell r="AV79">
            <v>76622596.84000002</v>
          </cell>
          <cell r="AZ79">
            <v>76622596.84000002</v>
          </cell>
          <cell r="BD79">
            <v>6</v>
          </cell>
        </row>
        <row r="80">
          <cell r="Q80">
            <v>0</v>
          </cell>
          <cell r="S80">
            <v>0</v>
          </cell>
          <cell r="U80">
            <v>0</v>
          </cell>
          <cell r="V80">
            <v>0</v>
          </cell>
          <cell r="W80">
            <v>0</v>
          </cell>
          <cell r="Y80">
            <v>0</v>
          </cell>
          <cell r="AA80">
            <v>0</v>
          </cell>
          <cell r="AJ80">
            <v>0</v>
          </cell>
          <cell r="AN80">
            <v>0</v>
          </cell>
          <cell r="AR80">
            <v>0</v>
          </cell>
          <cell r="AV80">
            <v>0</v>
          </cell>
          <cell r="AZ80">
            <v>0</v>
          </cell>
          <cell r="BD80">
            <v>6</v>
          </cell>
        </row>
        <row r="81">
          <cell r="Q81">
            <v>150900617.56</v>
          </cell>
          <cell r="S81">
            <v>154416733.77</v>
          </cell>
          <cell r="U81">
            <v>155115857.46</v>
          </cell>
          <cell r="V81">
            <v>154633591.39</v>
          </cell>
          <cell r="W81">
            <v>154925691.68</v>
          </cell>
          <cell r="Y81">
            <v>155175892.68</v>
          </cell>
          <cell r="AA81">
            <v>155148727.8</v>
          </cell>
          <cell r="AJ81">
            <v>6287525.731666666</v>
          </cell>
          <cell r="AN81">
            <v>57401152.73500001</v>
          </cell>
          <cell r="AR81">
            <v>109053776.0225</v>
          </cell>
          <cell r="AV81">
            <v>154553362.19041663</v>
          </cell>
          <cell r="AZ81">
            <v>155751081.82</v>
          </cell>
          <cell r="BD81">
            <v>6</v>
          </cell>
        </row>
        <row r="82">
          <cell r="S82">
            <v>16935620.39</v>
          </cell>
          <cell r="U82">
            <v>16950272.94</v>
          </cell>
          <cell r="V82">
            <v>16950332.44</v>
          </cell>
          <cell r="W82">
            <v>16950332.9</v>
          </cell>
          <cell r="Y82">
            <v>16950332.9</v>
          </cell>
          <cell r="AA82">
            <v>16950332.9</v>
          </cell>
          <cell r="AJ82">
            <v>0</v>
          </cell>
          <cell r="AN82">
            <v>3528864.7708333335</v>
          </cell>
          <cell r="AR82">
            <v>9178973.200833334</v>
          </cell>
          <cell r="AV82">
            <v>14829084.167500002</v>
          </cell>
          <cell r="AZ82">
            <v>16950330.363333333</v>
          </cell>
          <cell r="BD82">
            <v>6</v>
          </cell>
        </row>
        <row r="83">
          <cell r="AV83">
            <v>0</v>
          </cell>
          <cell r="AZ83">
            <v>0</v>
          </cell>
          <cell r="BD83" t="str">
            <v>6</v>
          </cell>
        </row>
        <row r="84">
          <cell r="Q84">
            <v>-693189</v>
          </cell>
          <cell r="S84">
            <v>-697489</v>
          </cell>
          <cell r="U84">
            <v>-701789</v>
          </cell>
          <cell r="V84">
            <v>-703939</v>
          </cell>
          <cell r="W84">
            <v>-706089</v>
          </cell>
          <cell r="Y84">
            <v>-710389</v>
          </cell>
          <cell r="AA84">
            <v>-714689</v>
          </cell>
          <cell r="AJ84">
            <v>-680289</v>
          </cell>
          <cell r="AN84">
            <v>-688889</v>
          </cell>
          <cell r="AR84">
            <v>-697489</v>
          </cell>
          <cell r="AV84">
            <v>-706089</v>
          </cell>
          <cell r="AZ84">
            <v>-714689</v>
          </cell>
          <cell r="BD84">
            <v>21</v>
          </cell>
        </row>
        <row r="85">
          <cell r="Q85">
            <v>0</v>
          </cell>
          <cell r="S85">
            <v>0</v>
          </cell>
          <cell r="U85">
            <v>0</v>
          </cell>
          <cell r="V85">
            <v>0</v>
          </cell>
          <cell r="W85">
            <v>0</v>
          </cell>
          <cell r="Y85">
            <v>0</v>
          </cell>
          <cell r="AA85">
            <v>0</v>
          </cell>
          <cell r="AJ85">
            <v>0</v>
          </cell>
          <cell r="AN85">
            <v>0</v>
          </cell>
          <cell r="AR85">
            <v>0</v>
          </cell>
          <cell r="AV85">
            <v>0</v>
          </cell>
          <cell r="AZ85">
            <v>0</v>
          </cell>
        </row>
        <row r="86">
          <cell r="Q86">
            <v>-271599.04</v>
          </cell>
          <cell r="S86">
            <v>-273465.7</v>
          </cell>
          <cell r="U86">
            <v>-275332.36</v>
          </cell>
          <cell r="V86">
            <v>-276265.69</v>
          </cell>
          <cell r="W86">
            <v>-277199.02</v>
          </cell>
          <cell r="Y86">
            <v>-279065.68</v>
          </cell>
          <cell r="AA86">
            <v>-280932.34</v>
          </cell>
          <cell r="AJ86">
            <v>-265999.06</v>
          </cell>
          <cell r="AN86">
            <v>-269732.38000000006</v>
          </cell>
          <cell r="AR86">
            <v>-273465.69999999995</v>
          </cell>
          <cell r="AV86">
            <v>-277199.01999999996</v>
          </cell>
          <cell r="AZ86">
            <v>-280932.34</v>
          </cell>
          <cell r="BD86">
            <v>21</v>
          </cell>
        </row>
        <row r="87">
          <cell r="Q87">
            <v>-39924138.66</v>
          </cell>
          <cell r="S87">
            <v>-40366288.66</v>
          </cell>
          <cell r="U87">
            <v>-40808438.66</v>
          </cell>
          <cell r="V87">
            <v>-41029513.66</v>
          </cell>
          <cell r="W87">
            <v>-41250588.66</v>
          </cell>
          <cell r="Y87">
            <v>-41692738.66</v>
          </cell>
          <cell r="AA87">
            <v>-42134888.66</v>
          </cell>
          <cell r="AJ87">
            <v>-38597688.65999999</v>
          </cell>
          <cell r="AN87">
            <v>-39481988.65999999</v>
          </cell>
          <cell r="AR87">
            <v>-40366288.65999999</v>
          </cell>
          <cell r="AV87">
            <v>-41250588.65999999</v>
          </cell>
          <cell r="AZ87">
            <v>-42134888.65999999</v>
          </cell>
          <cell r="BD87">
            <v>21</v>
          </cell>
        </row>
        <row r="88">
          <cell r="Q88">
            <v>-369830.2</v>
          </cell>
          <cell r="S88">
            <v>-1063937.04</v>
          </cell>
          <cell r="U88">
            <v>-1823795.66</v>
          </cell>
          <cell r="V88">
            <v>-2202800.02</v>
          </cell>
          <cell r="W88">
            <v>-2582520.31</v>
          </cell>
          <cell r="Y88">
            <v>-3343065.87</v>
          </cell>
          <cell r="AA88">
            <v>-4103533.69</v>
          </cell>
          <cell r="AJ88">
            <v>-15409.591666666667</v>
          </cell>
          <cell r="AN88">
            <v>-383380.55916666664</v>
          </cell>
          <cell r="AR88">
            <v>-1244337.5120833335</v>
          </cell>
          <cell r="AV88">
            <v>-2596951.9291666667</v>
          </cell>
          <cell r="AZ88">
            <v>-4108176.6945833336</v>
          </cell>
          <cell r="BD88" t="str">
            <v>21</v>
          </cell>
        </row>
        <row r="89">
          <cell r="S89">
            <v>-168873.65</v>
          </cell>
          <cell r="U89">
            <v>-550565.36</v>
          </cell>
          <cell r="V89">
            <v>-744625.77</v>
          </cell>
          <cell r="W89">
            <v>-932426.17</v>
          </cell>
          <cell r="Y89">
            <v>-1320546.99</v>
          </cell>
          <cell r="AA89">
            <v>-1702407.8</v>
          </cell>
          <cell r="AJ89">
            <v>0</v>
          </cell>
          <cell r="AN89">
            <v>-67243.49583333333</v>
          </cell>
          <cell r="AR89">
            <v>-378834.72041666665</v>
          </cell>
          <cell r="AV89">
            <v>-945782.3195833332</v>
          </cell>
          <cell r="AZ89">
            <v>-1700234.187083333</v>
          </cell>
          <cell r="BD89" t="str">
            <v>21</v>
          </cell>
        </row>
        <row r="90">
          <cell r="Q90">
            <v>0</v>
          </cell>
          <cell r="S90">
            <v>0</v>
          </cell>
          <cell r="U90">
            <v>0</v>
          </cell>
          <cell r="V90">
            <v>0</v>
          </cell>
          <cell r="W90">
            <v>0</v>
          </cell>
          <cell r="Y90">
            <v>0</v>
          </cell>
          <cell r="AA90">
            <v>0</v>
          </cell>
          <cell r="AJ90">
            <v>0</v>
          </cell>
          <cell r="AN90">
            <v>0</v>
          </cell>
          <cell r="AR90">
            <v>0</v>
          </cell>
          <cell r="AV90">
            <v>0</v>
          </cell>
          <cell r="AZ90">
            <v>0</v>
          </cell>
          <cell r="BD90">
            <v>21</v>
          </cell>
        </row>
        <row r="91">
          <cell r="Q91">
            <v>7036930.9</v>
          </cell>
          <cell r="S91">
            <v>7125542.04</v>
          </cell>
          <cell r="U91">
            <v>7172985.85</v>
          </cell>
          <cell r="V91">
            <v>7200270.3</v>
          </cell>
          <cell r="W91">
            <v>7238534.71</v>
          </cell>
          <cell r="Y91">
            <v>7309932.33</v>
          </cell>
          <cell r="AA91">
            <v>7389392.63</v>
          </cell>
          <cell r="AJ91">
            <v>6692694.442083334</v>
          </cell>
          <cell r="AN91">
            <v>6926245.083749999</v>
          </cell>
          <cell r="AR91">
            <v>7098600.449999998</v>
          </cell>
          <cell r="AV91">
            <v>7252173.301666667</v>
          </cell>
          <cell r="AZ91">
            <v>7425869.2975</v>
          </cell>
        </row>
        <row r="92">
          <cell r="Q92">
            <v>0</v>
          </cell>
          <cell r="S92">
            <v>0</v>
          </cell>
          <cell r="U92">
            <v>0</v>
          </cell>
          <cell r="V92">
            <v>0</v>
          </cell>
          <cell r="W92">
            <v>0</v>
          </cell>
          <cell r="Y92">
            <v>0</v>
          </cell>
          <cell r="AA92">
            <v>0</v>
          </cell>
          <cell r="AJ92">
            <v>0</v>
          </cell>
          <cell r="AN92">
            <v>0</v>
          </cell>
          <cell r="AR92">
            <v>0</v>
          </cell>
          <cell r="AV92">
            <v>0</v>
          </cell>
          <cell r="AZ92">
            <v>0</v>
          </cell>
        </row>
        <row r="93">
          <cell r="Q93">
            <v>0</v>
          </cell>
          <cell r="S93">
            <v>0</v>
          </cell>
          <cell r="U93">
            <v>0</v>
          </cell>
          <cell r="V93">
            <v>0</v>
          </cell>
          <cell r="W93">
            <v>0</v>
          </cell>
          <cell r="Y93">
            <v>0</v>
          </cell>
          <cell r="AA93">
            <v>0</v>
          </cell>
          <cell r="AJ93">
            <v>0</v>
          </cell>
          <cell r="AN93">
            <v>0</v>
          </cell>
          <cell r="AR93">
            <v>0</v>
          </cell>
          <cell r="AV93">
            <v>0</v>
          </cell>
          <cell r="AZ93">
            <v>0</v>
          </cell>
        </row>
        <row r="94">
          <cell r="Q94">
            <v>-1112033.15</v>
          </cell>
          <cell r="S94">
            <v>-1084531.12</v>
          </cell>
          <cell r="U94">
            <v>-883395.11</v>
          </cell>
          <cell r="V94">
            <v>-434125.04</v>
          </cell>
          <cell r="W94">
            <v>-434425.04</v>
          </cell>
          <cell r="Y94">
            <v>-96513.65</v>
          </cell>
          <cell r="AA94">
            <v>-98522.54</v>
          </cell>
          <cell r="AJ94">
            <v>-100449.5175</v>
          </cell>
          <cell r="AN94">
            <v>-334331.17</v>
          </cell>
          <cell r="AR94">
            <v>-495626.53833333333</v>
          </cell>
          <cell r="AV94">
            <v>-496102.46541666664</v>
          </cell>
          <cell r="AZ94">
            <v>-191176.62583333332</v>
          </cell>
        </row>
        <row r="95">
          <cell r="Q95">
            <v>2855572.49</v>
          </cell>
          <cell r="S95">
            <v>2837811.66</v>
          </cell>
          <cell r="U95">
            <v>2837811.66</v>
          </cell>
          <cell r="V95">
            <v>2837811.66</v>
          </cell>
          <cell r="W95">
            <v>2840031.21</v>
          </cell>
          <cell r="Y95">
            <v>2843623.56</v>
          </cell>
          <cell r="AA95">
            <v>2843623.56</v>
          </cell>
          <cell r="AJ95">
            <v>2844471.971250001</v>
          </cell>
          <cell r="AN95">
            <v>2846692.0750000007</v>
          </cell>
          <cell r="AR95">
            <v>2846863.4904166665</v>
          </cell>
          <cell r="AV95">
            <v>2864503.849583333</v>
          </cell>
          <cell r="AZ95">
            <v>3037207.7325</v>
          </cell>
        </row>
        <row r="96">
          <cell r="Q96">
            <v>0</v>
          </cell>
          <cell r="S96">
            <v>0</v>
          </cell>
          <cell r="U96">
            <v>0</v>
          </cell>
          <cell r="V96">
            <v>0</v>
          </cell>
          <cell r="W96">
            <v>0</v>
          </cell>
          <cell r="Y96">
            <v>0</v>
          </cell>
          <cell r="AA96">
            <v>0</v>
          </cell>
          <cell r="AJ96">
            <v>0</v>
          </cell>
          <cell r="AN96">
            <v>0</v>
          </cell>
          <cell r="AR96">
            <v>0</v>
          </cell>
          <cell r="AV96">
            <v>0</v>
          </cell>
          <cell r="AZ96">
            <v>0</v>
          </cell>
        </row>
        <row r="97">
          <cell r="Q97">
            <v>-446720.92</v>
          </cell>
          <cell r="S97">
            <v>-446720.92</v>
          </cell>
          <cell r="U97">
            <v>-446720.92</v>
          </cell>
          <cell r="V97">
            <v>-446720.92</v>
          </cell>
          <cell r="W97">
            <v>-446720.92</v>
          </cell>
          <cell r="Y97">
            <v>-446720.92</v>
          </cell>
          <cell r="AA97">
            <v>-446720.92</v>
          </cell>
          <cell r="AJ97">
            <v>-446393.65958333336</v>
          </cell>
          <cell r="AN97">
            <v>-446720.92</v>
          </cell>
          <cell r="AR97">
            <v>-446720.92</v>
          </cell>
          <cell r="AV97">
            <v>-449847.57875000004</v>
          </cell>
          <cell r="AZ97">
            <v>-474860.84874999995</v>
          </cell>
        </row>
        <row r="98">
          <cell r="Q98">
            <v>443838568.28</v>
          </cell>
          <cell r="S98">
            <v>58011193.45</v>
          </cell>
          <cell r="U98">
            <v>58093445.39</v>
          </cell>
          <cell r="V98">
            <v>58093445.39</v>
          </cell>
          <cell r="W98">
            <v>56218650.36</v>
          </cell>
          <cell r="Y98">
            <v>56218650.36</v>
          </cell>
          <cell r="AA98">
            <v>55982106.93</v>
          </cell>
          <cell r="AJ98">
            <v>308853960.92083335</v>
          </cell>
          <cell r="AN98">
            <v>235847422.48833334</v>
          </cell>
          <cell r="AR98">
            <v>161508387.23458335</v>
          </cell>
          <cell r="AV98">
            <v>104178300.27374999</v>
          </cell>
          <cell r="AZ98">
            <v>54352868.52791667</v>
          </cell>
        </row>
        <row r="99">
          <cell r="Q99">
            <v>0</v>
          </cell>
          <cell r="S99">
            <v>0</v>
          </cell>
          <cell r="U99">
            <v>0</v>
          </cell>
          <cell r="V99">
            <v>0</v>
          </cell>
          <cell r="W99">
            <v>0</v>
          </cell>
          <cell r="Y99">
            <v>0</v>
          </cell>
          <cell r="AA99">
            <v>0</v>
          </cell>
          <cell r="AJ99">
            <v>0</v>
          </cell>
          <cell r="AN99">
            <v>0</v>
          </cell>
          <cell r="AR99">
            <v>0</v>
          </cell>
          <cell r="AV99">
            <v>0</v>
          </cell>
          <cell r="AZ99">
            <v>0</v>
          </cell>
        </row>
        <row r="100">
          <cell r="Q100">
            <v>100000</v>
          </cell>
          <cell r="S100">
            <v>100000</v>
          </cell>
          <cell r="U100">
            <v>100000</v>
          </cell>
          <cell r="V100">
            <v>100000</v>
          </cell>
          <cell r="W100">
            <v>100000</v>
          </cell>
          <cell r="Y100">
            <v>100000</v>
          </cell>
          <cell r="AA100">
            <v>100000</v>
          </cell>
          <cell r="AJ100">
            <v>100000</v>
          </cell>
          <cell r="AN100">
            <v>100000</v>
          </cell>
          <cell r="AR100">
            <v>100000</v>
          </cell>
          <cell r="AV100">
            <v>100000</v>
          </cell>
          <cell r="AZ100">
            <v>100000</v>
          </cell>
        </row>
        <row r="101">
          <cell r="Q101">
            <v>61983052.93</v>
          </cell>
          <cell r="S101">
            <v>61983052.93</v>
          </cell>
          <cell r="U101">
            <v>61735413.33</v>
          </cell>
          <cell r="V101">
            <v>61735413.33</v>
          </cell>
          <cell r="W101">
            <v>63312723.69</v>
          </cell>
          <cell r="Y101">
            <v>63313188.24</v>
          </cell>
          <cell r="AA101">
            <v>64350130.06</v>
          </cell>
          <cell r="AJ101">
            <v>60353776.01833332</v>
          </cell>
          <cell r="AN101">
            <v>61360062.96416666</v>
          </cell>
          <cell r="AR101">
            <v>61922912.796666674</v>
          </cell>
          <cell r="AV101">
            <v>62998582.94624999</v>
          </cell>
          <cell r="AZ101">
            <v>64252836.65166667</v>
          </cell>
        </row>
        <row r="102">
          <cell r="Q102">
            <v>-100000</v>
          </cell>
          <cell r="S102">
            <v>-100000</v>
          </cell>
          <cell r="U102">
            <v>-100000</v>
          </cell>
          <cell r="V102">
            <v>-100000</v>
          </cell>
          <cell r="W102">
            <v>-100000</v>
          </cell>
          <cell r="Y102">
            <v>-100000</v>
          </cell>
          <cell r="AA102">
            <v>-100000</v>
          </cell>
          <cell r="AJ102">
            <v>-100000</v>
          </cell>
          <cell r="AN102">
            <v>-100000</v>
          </cell>
          <cell r="AR102">
            <v>-100000</v>
          </cell>
          <cell r="AV102">
            <v>-100000</v>
          </cell>
          <cell r="AZ102">
            <v>-100000</v>
          </cell>
        </row>
        <row r="103">
          <cell r="Q103">
            <v>-5515.47</v>
          </cell>
          <cell r="S103">
            <v>-5515.47</v>
          </cell>
          <cell r="U103">
            <v>-5515.47</v>
          </cell>
          <cell r="V103">
            <v>-5515.47</v>
          </cell>
          <cell r="W103">
            <v>-5515.47</v>
          </cell>
          <cell r="Y103">
            <v>-5515.47</v>
          </cell>
          <cell r="AA103">
            <v>-2041.19</v>
          </cell>
          <cell r="AJ103">
            <v>-5192.026666666668</v>
          </cell>
          <cell r="AN103">
            <v>-5328.213333333334</v>
          </cell>
          <cell r="AR103">
            <v>-5464.400000000001</v>
          </cell>
          <cell r="AV103">
            <v>-4791.661666666668</v>
          </cell>
          <cell r="AZ103">
            <v>-3633.568333333334</v>
          </cell>
        </row>
        <row r="104">
          <cell r="Q104">
            <v>0</v>
          </cell>
          <cell r="S104">
            <v>0</v>
          </cell>
          <cell r="U104">
            <v>0</v>
          </cell>
          <cell r="V104">
            <v>0</v>
          </cell>
          <cell r="W104">
            <v>0</v>
          </cell>
          <cell r="Y104">
            <v>0</v>
          </cell>
          <cell r="AA104">
            <v>0</v>
          </cell>
          <cell r="AJ104">
            <v>0</v>
          </cell>
          <cell r="AN104">
            <v>0</v>
          </cell>
          <cell r="AR104">
            <v>0</v>
          </cell>
          <cell r="AV104">
            <v>0</v>
          </cell>
          <cell r="AZ104">
            <v>0</v>
          </cell>
        </row>
        <row r="105">
          <cell r="Q105">
            <v>6324.69</v>
          </cell>
          <cell r="S105">
            <v>6324.69</v>
          </cell>
          <cell r="U105">
            <v>6848.69</v>
          </cell>
          <cell r="V105">
            <v>6848.69</v>
          </cell>
          <cell r="W105">
            <v>4796.6</v>
          </cell>
          <cell r="Y105">
            <v>4796.6</v>
          </cell>
          <cell r="AA105">
            <v>3668.33</v>
          </cell>
          <cell r="AJ105">
            <v>11385.790416666669</v>
          </cell>
          <cell r="AN105">
            <v>8591.49875</v>
          </cell>
          <cell r="AR105">
            <v>6768.790000000002</v>
          </cell>
          <cell r="AV105">
            <v>4970.4475</v>
          </cell>
          <cell r="AZ105">
            <v>3944.6662499999998</v>
          </cell>
        </row>
        <row r="106">
          <cell r="Q106">
            <v>1072111.53</v>
          </cell>
          <cell r="S106">
            <v>1058021.77</v>
          </cell>
          <cell r="U106">
            <v>1047414.85</v>
          </cell>
          <cell r="V106">
            <v>995116.85</v>
          </cell>
          <cell r="W106">
            <v>989834.27</v>
          </cell>
          <cell r="Y106">
            <v>955202.46</v>
          </cell>
          <cell r="AA106">
            <v>972182.77</v>
          </cell>
          <cell r="AJ106">
            <v>1134157.6466666667</v>
          </cell>
          <cell r="AN106">
            <v>1076055.7125000001</v>
          </cell>
          <cell r="AR106">
            <v>1026075.2716666665</v>
          </cell>
          <cell r="AV106">
            <v>993473.8595833331</v>
          </cell>
          <cell r="AZ106">
            <v>953598.19125</v>
          </cell>
        </row>
        <row r="107">
          <cell r="Q107">
            <v>0</v>
          </cell>
          <cell r="S107">
            <v>0</v>
          </cell>
          <cell r="U107">
            <v>0</v>
          </cell>
          <cell r="V107">
            <v>0</v>
          </cell>
          <cell r="W107">
            <v>0</v>
          </cell>
          <cell r="Y107">
            <v>0</v>
          </cell>
          <cell r="AA107">
            <v>0</v>
          </cell>
          <cell r="AJ107">
            <v>0</v>
          </cell>
          <cell r="AN107">
            <v>0</v>
          </cell>
          <cell r="AR107">
            <v>0</v>
          </cell>
          <cell r="AV107">
            <v>0</v>
          </cell>
          <cell r="AZ107">
            <v>0</v>
          </cell>
        </row>
        <row r="108">
          <cell r="Q108">
            <v>3524603.19</v>
          </cell>
          <cell r="S108">
            <v>3403625.25</v>
          </cell>
          <cell r="U108">
            <v>3368316.7</v>
          </cell>
          <cell r="V108">
            <v>3310738.5</v>
          </cell>
          <cell r="W108">
            <v>3328488.78</v>
          </cell>
          <cell r="Y108">
            <v>3213332.38</v>
          </cell>
          <cell r="AA108">
            <v>3626882.37</v>
          </cell>
          <cell r="AJ108">
            <v>1368225.8395833333</v>
          </cell>
          <cell r="AN108">
            <v>2351068.033333333</v>
          </cell>
          <cell r="AR108">
            <v>3300134.4370833333</v>
          </cell>
          <cell r="AV108">
            <v>3434754.5216666665</v>
          </cell>
          <cell r="AZ108">
            <v>3450180.0291666663</v>
          </cell>
        </row>
        <row r="109">
          <cell r="Q109">
            <v>0</v>
          </cell>
          <cell r="S109">
            <v>0</v>
          </cell>
          <cell r="U109">
            <v>0</v>
          </cell>
          <cell r="V109">
            <v>0</v>
          </cell>
          <cell r="W109">
            <v>0</v>
          </cell>
          <cell r="Y109">
            <v>0</v>
          </cell>
          <cell r="AA109">
            <v>0</v>
          </cell>
          <cell r="AJ109">
            <v>0</v>
          </cell>
          <cell r="AN109">
            <v>0</v>
          </cell>
          <cell r="AR109">
            <v>0</v>
          </cell>
          <cell r="AV109">
            <v>0</v>
          </cell>
          <cell r="AZ109">
            <v>0</v>
          </cell>
        </row>
        <row r="110">
          <cell r="Q110">
            <v>0</v>
          </cell>
          <cell r="S110">
            <v>0</v>
          </cell>
          <cell r="U110">
            <v>0</v>
          </cell>
          <cell r="V110">
            <v>0</v>
          </cell>
          <cell r="W110">
            <v>0</v>
          </cell>
          <cell r="Y110">
            <v>0</v>
          </cell>
          <cell r="AA110">
            <v>0</v>
          </cell>
          <cell r="AJ110">
            <v>0</v>
          </cell>
          <cell r="AN110">
            <v>0</v>
          </cell>
          <cell r="AR110">
            <v>0</v>
          </cell>
          <cell r="AV110">
            <v>0</v>
          </cell>
          <cell r="AZ110">
            <v>0</v>
          </cell>
        </row>
        <row r="111">
          <cell r="Q111">
            <v>0</v>
          </cell>
          <cell r="S111">
            <v>0</v>
          </cell>
          <cell r="U111">
            <v>0</v>
          </cell>
          <cell r="V111">
            <v>0</v>
          </cell>
          <cell r="W111">
            <v>0</v>
          </cell>
          <cell r="Y111">
            <v>0</v>
          </cell>
          <cell r="AA111">
            <v>0</v>
          </cell>
          <cell r="AJ111">
            <v>0</v>
          </cell>
          <cell r="AN111">
            <v>0</v>
          </cell>
          <cell r="AR111">
            <v>0</v>
          </cell>
          <cell r="AV111">
            <v>0</v>
          </cell>
          <cell r="AZ111">
            <v>0</v>
          </cell>
        </row>
        <row r="112">
          <cell r="Q112">
            <v>0</v>
          </cell>
          <cell r="S112">
            <v>0</v>
          </cell>
          <cell r="U112">
            <v>0</v>
          </cell>
          <cell r="V112">
            <v>0</v>
          </cell>
          <cell r="W112">
            <v>0</v>
          </cell>
          <cell r="Y112">
            <v>0</v>
          </cell>
          <cell r="AA112">
            <v>0</v>
          </cell>
          <cell r="AJ112">
            <v>0</v>
          </cell>
          <cell r="AN112">
            <v>0</v>
          </cell>
          <cell r="AR112">
            <v>0</v>
          </cell>
          <cell r="AV112">
            <v>0</v>
          </cell>
          <cell r="AZ112">
            <v>0</v>
          </cell>
        </row>
        <row r="113">
          <cell r="Q113">
            <v>7556.66</v>
          </cell>
          <cell r="S113">
            <v>7556.66</v>
          </cell>
          <cell r="U113">
            <v>7556.66</v>
          </cell>
          <cell r="V113">
            <v>7556.66</v>
          </cell>
          <cell r="W113">
            <v>7556.66</v>
          </cell>
          <cell r="Y113">
            <v>7556.66</v>
          </cell>
          <cell r="AA113">
            <v>2041.19</v>
          </cell>
          <cell r="AJ113">
            <v>11599.630416666667</v>
          </cell>
          <cell r="AN113">
            <v>9897.327083333335</v>
          </cell>
          <cell r="AR113">
            <v>8195.023750000002</v>
          </cell>
          <cell r="AV113">
            <v>6407.603750000002</v>
          </cell>
          <cell r="AZ113">
            <v>4569.113750000001</v>
          </cell>
        </row>
        <row r="114">
          <cell r="Q114">
            <v>0</v>
          </cell>
          <cell r="S114">
            <v>0</v>
          </cell>
          <cell r="U114">
            <v>0</v>
          </cell>
          <cell r="V114">
            <v>0</v>
          </cell>
          <cell r="W114">
            <v>0</v>
          </cell>
          <cell r="Y114">
            <v>0</v>
          </cell>
          <cell r="AA114">
            <v>0</v>
          </cell>
          <cell r="AJ114">
            <v>0</v>
          </cell>
          <cell r="AN114">
            <v>0</v>
          </cell>
          <cell r="AR114">
            <v>0</v>
          </cell>
          <cell r="AV114">
            <v>0</v>
          </cell>
          <cell r="AZ114">
            <v>0</v>
          </cell>
        </row>
        <row r="115">
          <cell r="Q115">
            <v>0</v>
          </cell>
          <cell r="S115">
            <v>0</v>
          </cell>
          <cell r="U115">
            <v>0</v>
          </cell>
          <cell r="V115">
            <v>0</v>
          </cell>
          <cell r="W115">
            <v>0</v>
          </cell>
          <cell r="Y115">
            <v>0</v>
          </cell>
          <cell r="AA115">
            <v>0</v>
          </cell>
          <cell r="AJ115">
            <v>0</v>
          </cell>
          <cell r="AN115">
            <v>0</v>
          </cell>
          <cell r="AR115">
            <v>0</v>
          </cell>
          <cell r="AV115">
            <v>0</v>
          </cell>
          <cell r="AZ115">
            <v>0</v>
          </cell>
        </row>
        <row r="116">
          <cell r="Q116">
            <v>0</v>
          </cell>
          <cell r="S116">
            <v>0</v>
          </cell>
          <cell r="U116">
            <v>0</v>
          </cell>
          <cell r="V116">
            <v>0</v>
          </cell>
          <cell r="W116">
            <v>0</v>
          </cell>
          <cell r="Y116">
            <v>0</v>
          </cell>
          <cell r="AA116">
            <v>0</v>
          </cell>
          <cell r="AJ116">
            <v>0</v>
          </cell>
          <cell r="AN116">
            <v>0</v>
          </cell>
          <cell r="AR116">
            <v>0</v>
          </cell>
          <cell r="AV116">
            <v>0</v>
          </cell>
          <cell r="AZ116">
            <v>0</v>
          </cell>
        </row>
        <row r="117">
          <cell r="Q117">
            <v>0</v>
          </cell>
          <cell r="S117">
            <v>0</v>
          </cell>
          <cell r="U117">
            <v>0</v>
          </cell>
          <cell r="V117">
            <v>0</v>
          </cell>
          <cell r="W117">
            <v>0</v>
          </cell>
          <cell r="Y117">
            <v>0</v>
          </cell>
          <cell r="AA117">
            <v>0</v>
          </cell>
          <cell r="AJ117">
            <v>120225729.49166666</v>
          </cell>
          <cell r="AN117">
            <v>75933203.93249999</v>
          </cell>
          <cell r="AR117">
            <v>34073843.135</v>
          </cell>
          <cell r="AV117">
            <v>0</v>
          </cell>
          <cell r="AZ117">
            <v>0</v>
          </cell>
        </row>
        <row r="118">
          <cell r="Q118">
            <v>0</v>
          </cell>
          <cell r="S118">
            <v>0</v>
          </cell>
          <cell r="U118">
            <v>0</v>
          </cell>
          <cell r="V118">
            <v>0</v>
          </cell>
          <cell r="W118">
            <v>0</v>
          </cell>
          <cell r="Y118">
            <v>0</v>
          </cell>
          <cell r="AA118">
            <v>0</v>
          </cell>
          <cell r="AJ118">
            <v>0</v>
          </cell>
          <cell r="AN118">
            <v>0</v>
          </cell>
          <cell r="AR118">
            <v>0</v>
          </cell>
          <cell r="AV118">
            <v>0</v>
          </cell>
          <cell r="AZ118">
            <v>0</v>
          </cell>
        </row>
        <row r="119">
          <cell r="Q119">
            <v>0</v>
          </cell>
          <cell r="S119">
            <v>0</v>
          </cell>
          <cell r="U119">
            <v>0</v>
          </cell>
          <cell r="V119">
            <v>0</v>
          </cell>
          <cell r="W119">
            <v>0</v>
          </cell>
          <cell r="Y119">
            <v>0</v>
          </cell>
          <cell r="AA119">
            <v>0</v>
          </cell>
          <cell r="AJ119">
            <v>0</v>
          </cell>
          <cell r="AN119">
            <v>0</v>
          </cell>
          <cell r="AR119">
            <v>0</v>
          </cell>
          <cell r="AV119">
            <v>0</v>
          </cell>
          <cell r="AZ119">
            <v>0</v>
          </cell>
        </row>
        <row r="120">
          <cell r="Q120">
            <v>0</v>
          </cell>
          <cell r="S120">
            <v>0</v>
          </cell>
          <cell r="U120">
            <v>0</v>
          </cell>
          <cell r="V120">
            <v>0</v>
          </cell>
          <cell r="W120">
            <v>0</v>
          </cell>
          <cell r="Y120">
            <v>0</v>
          </cell>
          <cell r="AA120">
            <v>0</v>
          </cell>
          <cell r="AJ120">
            <v>0</v>
          </cell>
          <cell r="AN120">
            <v>0</v>
          </cell>
          <cell r="AR120">
            <v>0</v>
          </cell>
          <cell r="AV120">
            <v>0</v>
          </cell>
          <cell r="AZ120">
            <v>0</v>
          </cell>
        </row>
        <row r="121">
          <cell r="Q121">
            <v>0</v>
          </cell>
          <cell r="S121">
            <v>0</v>
          </cell>
          <cell r="U121">
            <v>0</v>
          </cell>
          <cell r="V121">
            <v>0</v>
          </cell>
          <cell r="W121">
            <v>0</v>
          </cell>
          <cell r="Y121">
            <v>0</v>
          </cell>
          <cell r="AA121">
            <v>0</v>
          </cell>
          <cell r="AJ121">
            <v>0</v>
          </cell>
          <cell r="AN121">
            <v>0</v>
          </cell>
          <cell r="AR121">
            <v>0</v>
          </cell>
          <cell r="AV121">
            <v>0</v>
          </cell>
          <cell r="AZ121">
            <v>0</v>
          </cell>
        </row>
        <row r="122">
          <cell r="Q122">
            <v>0</v>
          </cell>
          <cell r="S122">
            <v>0</v>
          </cell>
          <cell r="U122">
            <v>0</v>
          </cell>
          <cell r="V122">
            <v>0</v>
          </cell>
          <cell r="W122">
            <v>0</v>
          </cell>
          <cell r="Y122">
            <v>0</v>
          </cell>
          <cell r="AA122">
            <v>0</v>
          </cell>
          <cell r="AJ122">
            <v>0</v>
          </cell>
          <cell r="AN122">
            <v>0</v>
          </cell>
          <cell r="AR122">
            <v>0</v>
          </cell>
          <cell r="AV122">
            <v>0</v>
          </cell>
          <cell r="AZ122">
            <v>0</v>
          </cell>
        </row>
        <row r="123">
          <cell r="Q123">
            <v>0</v>
          </cell>
          <cell r="S123">
            <v>0</v>
          </cell>
          <cell r="U123">
            <v>0</v>
          </cell>
          <cell r="V123">
            <v>0</v>
          </cell>
          <cell r="W123">
            <v>0</v>
          </cell>
          <cell r="Y123">
            <v>0</v>
          </cell>
          <cell r="AA123">
            <v>0</v>
          </cell>
          <cell r="AJ123">
            <v>0</v>
          </cell>
          <cell r="AN123">
            <v>0</v>
          </cell>
          <cell r="AR123">
            <v>0</v>
          </cell>
          <cell r="AV123">
            <v>0</v>
          </cell>
          <cell r="AZ123">
            <v>0</v>
          </cell>
        </row>
        <row r="124">
          <cell r="Q124">
            <v>0</v>
          </cell>
          <cell r="S124">
            <v>0</v>
          </cell>
          <cell r="U124">
            <v>0</v>
          </cell>
          <cell r="V124">
            <v>0</v>
          </cell>
          <cell r="W124">
            <v>0</v>
          </cell>
          <cell r="Y124">
            <v>0</v>
          </cell>
          <cell r="AA124">
            <v>0</v>
          </cell>
          <cell r="AJ124">
            <v>0</v>
          </cell>
          <cell r="AN124">
            <v>0</v>
          </cell>
          <cell r="AR124">
            <v>0</v>
          </cell>
          <cell r="AV124">
            <v>0</v>
          </cell>
          <cell r="AZ124">
            <v>0</v>
          </cell>
        </row>
        <row r="125">
          <cell r="Q125">
            <v>30664.54</v>
          </cell>
          <cell r="S125">
            <v>33333.03</v>
          </cell>
          <cell r="U125">
            <v>35951.64</v>
          </cell>
          <cell r="V125">
            <v>45047.76</v>
          </cell>
          <cell r="W125">
            <v>59036.48</v>
          </cell>
          <cell r="Y125">
            <v>139839.61</v>
          </cell>
          <cell r="AA125">
            <v>149606.25</v>
          </cell>
          <cell r="AJ125">
            <v>202001.08624999996</v>
          </cell>
          <cell r="AN125">
            <v>158775.54041666668</v>
          </cell>
          <cell r="AR125">
            <v>117355.02</v>
          </cell>
          <cell r="AV125">
            <v>78901.60291666667</v>
          </cell>
          <cell r="AZ125">
            <v>73636.82250000002</v>
          </cell>
        </row>
        <row r="126">
          <cell r="Q126">
            <v>230200.63</v>
          </cell>
          <cell r="S126">
            <v>884028.37</v>
          </cell>
          <cell r="U126">
            <v>361987.33</v>
          </cell>
          <cell r="V126">
            <v>698611.46</v>
          </cell>
          <cell r="W126">
            <v>987145.77</v>
          </cell>
          <cell r="Y126">
            <v>1452299.59</v>
          </cell>
          <cell r="AA126">
            <v>679033.6</v>
          </cell>
          <cell r="AJ126">
            <v>952886.5654166666</v>
          </cell>
          <cell r="AN126">
            <v>737866.1225</v>
          </cell>
          <cell r="AR126">
            <v>798015.4808333333</v>
          </cell>
          <cell r="AV126">
            <v>911134.7000000001</v>
          </cell>
          <cell r="AZ126">
            <v>1048272.6566666666</v>
          </cell>
        </row>
        <row r="127">
          <cell r="Q127">
            <v>20430.1</v>
          </cell>
          <cell r="S127">
            <v>7240.61</v>
          </cell>
          <cell r="U127">
            <v>17264.88</v>
          </cell>
          <cell r="V127">
            <v>16515.4</v>
          </cell>
          <cell r="W127">
            <v>16155.03</v>
          </cell>
          <cell r="Y127">
            <v>16517.59</v>
          </cell>
          <cell r="AA127">
            <v>17024.05</v>
          </cell>
          <cell r="AJ127">
            <v>-204688.80416666667</v>
          </cell>
          <cell r="AN127">
            <v>15874.249999999998</v>
          </cell>
          <cell r="AR127">
            <v>16793.34791666667</v>
          </cell>
          <cell r="AV127">
            <v>15420.023333333333</v>
          </cell>
          <cell r="AZ127">
            <v>14101.696666666669</v>
          </cell>
        </row>
        <row r="128">
          <cell r="Q128">
            <v>0</v>
          </cell>
          <cell r="S128">
            <v>0</v>
          </cell>
          <cell r="U128">
            <v>0</v>
          </cell>
          <cell r="V128">
            <v>0</v>
          </cell>
          <cell r="W128">
            <v>0</v>
          </cell>
          <cell r="Y128">
            <v>0</v>
          </cell>
          <cell r="AA128">
            <v>0</v>
          </cell>
          <cell r="AJ128">
            <v>0</v>
          </cell>
          <cell r="AN128">
            <v>0</v>
          </cell>
          <cell r="AR128">
            <v>0</v>
          </cell>
          <cell r="AV128">
            <v>0</v>
          </cell>
          <cell r="AZ128">
            <v>0</v>
          </cell>
        </row>
        <row r="129">
          <cell r="Q129">
            <v>0</v>
          </cell>
          <cell r="S129">
            <v>0</v>
          </cell>
          <cell r="U129">
            <v>0</v>
          </cell>
          <cell r="V129">
            <v>0</v>
          </cell>
          <cell r="W129">
            <v>0</v>
          </cell>
          <cell r="Y129">
            <v>0</v>
          </cell>
          <cell r="AA129">
            <v>0</v>
          </cell>
          <cell r="AJ129">
            <v>0</v>
          </cell>
          <cell r="AN129">
            <v>0</v>
          </cell>
          <cell r="AR129">
            <v>0</v>
          </cell>
          <cell r="AV129">
            <v>0</v>
          </cell>
          <cell r="AZ129">
            <v>0</v>
          </cell>
        </row>
        <row r="130">
          <cell r="Q130">
            <v>0</v>
          </cell>
          <cell r="S130">
            <v>0</v>
          </cell>
          <cell r="U130">
            <v>0</v>
          </cell>
          <cell r="V130">
            <v>0</v>
          </cell>
          <cell r="W130">
            <v>0</v>
          </cell>
          <cell r="Y130">
            <v>0</v>
          </cell>
          <cell r="AA130">
            <v>0</v>
          </cell>
          <cell r="AJ130">
            <v>1461381.803333333</v>
          </cell>
          <cell r="AN130">
            <v>730690.96</v>
          </cell>
          <cell r="AR130">
            <v>0</v>
          </cell>
          <cell r="AV130">
            <v>0</v>
          </cell>
          <cell r="AZ130">
            <v>0</v>
          </cell>
        </row>
        <row r="131">
          <cell r="Q131">
            <v>0</v>
          </cell>
          <cell r="S131">
            <v>0</v>
          </cell>
          <cell r="U131">
            <v>0</v>
          </cell>
          <cell r="V131">
            <v>0</v>
          </cell>
          <cell r="W131">
            <v>0</v>
          </cell>
          <cell r="Y131">
            <v>0</v>
          </cell>
          <cell r="AA131">
            <v>0</v>
          </cell>
          <cell r="AJ131">
            <v>0</v>
          </cell>
          <cell r="AN131">
            <v>0</v>
          </cell>
          <cell r="AR131">
            <v>0</v>
          </cell>
          <cell r="AV131">
            <v>0</v>
          </cell>
          <cell r="AZ131">
            <v>0</v>
          </cell>
        </row>
        <row r="132">
          <cell r="Q132">
            <v>8312521.16</v>
          </cell>
          <cell r="S132">
            <v>12631775.25</v>
          </cell>
          <cell r="U132">
            <v>13076930.8</v>
          </cell>
          <cell r="V132">
            <v>9811604.61</v>
          </cell>
          <cell r="W132">
            <v>9114943.53</v>
          </cell>
          <cell r="Y132">
            <v>6039258.04</v>
          </cell>
          <cell r="AA132">
            <v>5624014.7</v>
          </cell>
          <cell r="AJ132">
            <v>9409494.521666665</v>
          </cell>
          <cell r="AN132">
            <v>9570336.072916666</v>
          </cell>
          <cell r="AR132">
            <v>9533781.694166666</v>
          </cell>
          <cell r="AV132">
            <v>9705793.881666668</v>
          </cell>
          <cell r="AZ132">
            <v>9150256.649166668</v>
          </cell>
        </row>
        <row r="133">
          <cell r="Q133">
            <v>0</v>
          </cell>
          <cell r="S133">
            <v>-20867</v>
          </cell>
          <cell r="U133">
            <v>0</v>
          </cell>
          <cell r="V133">
            <v>0</v>
          </cell>
          <cell r="W133">
            <v>0</v>
          </cell>
          <cell r="Y133">
            <v>173094.36</v>
          </cell>
          <cell r="AA133">
            <v>-9722.91</v>
          </cell>
          <cell r="AJ133">
            <v>14997.707499999999</v>
          </cell>
          <cell r="AN133">
            <v>13258.797499999995</v>
          </cell>
          <cell r="AR133">
            <v>2587.634166666663</v>
          </cell>
          <cell r="AV133">
            <v>43810.87416666667</v>
          </cell>
          <cell r="AZ133">
            <v>45571.42749999999</v>
          </cell>
        </row>
        <row r="134">
          <cell r="Q134">
            <v>1928011.44</v>
          </cell>
          <cell r="S134">
            <v>1623415.99</v>
          </cell>
          <cell r="U134">
            <v>2357686.73</v>
          </cell>
          <cell r="V134">
            <v>1622508.29</v>
          </cell>
          <cell r="W134">
            <v>2329383.03</v>
          </cell>
          <cell r="Y134">
            <v>1485702.44</v>
          </cell>
          <cell r="AA134">
            <v>1724883.34</v>
          </cell>
          <cell r="AJ134">
            <v>1468474.4000000001</v>
          </cell>
          <cell r="AN134">
            <v>1867150.2333333336</v>
          </cell>
          <cell r="AR134">
            <v>1943524.0675</v>
          </cell>
          <cell r="AV134">
            <v>3012015.0383333326</v>
          </cell>
          <cell r="AZ134">
            <v>5386417.140833334</v>
          </cell>
        </row>
        <row r="135">
          <cell r="Q135">
            <v>781337.92</v>
          </cell>
          <cell r="S135">
            <v>800320.63</v>
          </cell>
          <cell r="U135">
            <v>909674.57</v>
          </cell>
          <cell r="V135">
            <v>1225053.55</v>
          </cell>
          <cell r="W135">
            <v>-245933.44</v>
          </cell>
          <cell r="Y135">
            <v>595934.7</v>
          </cell>
          <cell r="AA135">
            <v>379886.97</v>
          </cell>
          <cell r="AJ135">
            <v>843492.2654166665</v>
          </cell>
          <cell r="AN135">
            <v>809677.9645833331</v>
          </cell>
          <cell r="AR135">
            <v>774894.7558333334</v>
          </cell>
          <cell r="AV135">
            <v>680083.1879166666</v>
          </cell>
          <cell r="AZ135">
            <v>598616.4504166667</v>
          </cell>
        </row>
        <row r="136">
          <cell r="Q136">
            <v>0</v>
          </cell>
          <cell r="S136">
            <v>0</v>
          </cell>
          <cell r="U136">
            <v>0</v>
          </cell>
          <cell r="V136">
            <v>0</v>
          </cell>
          <cell r="W136">
            <v>0</v>
          </cell>
          <cell r="Y136">
            <v>0</v>
          </cell>
          <cell r="AA136">
            <v>0</v>
          </cell>
          <cell r="AJ136">
            <v>0</v>
          </cell>
          <cell r="AN136">
            <v>0</v>
          </cell>
          <cell r="AR136">
            <v>0</v>
          </cell>
          <cell r="AV136">
            <v>0</v>
          </cell>
          <cell r="AZ136">
            <v>0</v>
          </cell>
        </row>
        <row r="137">
          <cell r="Q137">
            <v>0</v>
          </cell>
          <cell r="S137">
            <v>0</v>
          </cell>
          <cell r="U137">
            <v>0</v>
          </cell>
          <cell r="V137">
            <v>0</v>
          </cell>
          <cell r="W137">
            <v>0</v>
          </cell>
          <cell r="Y137">
            <v>0</v>
          </cell>
          <cell r="AA137">
            <v>0</v>
          </cell>
          <cell r="AJ137">
            <v>0</v>
          </cell>
          <cell r="AN137">
            <v>0</v>
          </cell>
          <cell r="AR137">
            <v>0</v>
          </cell>
          <cell r="AV137">
            <v>0</v>
          </cell>
          <cell r="AZ137">
            <v>0</v>
          </cell>
        </row>
        <row r="138">
          <cell r="Q138">
            <v>54.1</v>
          </cell>
          <cell r="S138">
            <v>-40.96</v>
          </cell>
          <cell r="U138">
            <v>1588.57</v>
          </cell>
          <cell r="V138">
            <v>331.63</v>
          </cell>
          <cell r="W138">
            <v>4959.42</v>
          </cell>
          <cell r="Y138">
            <v>4320.77</v>
          </cell>
          <cell r="AA138">
            <v>0</v>
          </cell>
          <cell r="AJ138">
            <v>606.6954166666666</v>
          </cell>
          <cell r="AN138">
            <v>629.00625</v>
          </cell>
          <cell r="AR138">
            <v>1034.6083333333333</v>
          </cell>
          <cell r="AV138">
            <v>1007.7533333333332</v>
          </cell>
          <cell r="AZ138">
            <v>922.3262500000001</v>
          </cell>
        </row>
        <row r="139">
          <cell r="Q139">
            <v>0</v>
          </cell>
          <cell r="S139">
            <v>0</v>
          </cell>
          <cell r="U139">
            <v>0</v>
          </cell>
          <cell r="V139">
            <v>0</v>
          </cell>
          <cell r="W139">
            <v>0</v>
          </cell>
          <cell r="Y139">
            <v>0</v>
          </cell>
          <cell r="AA139">
            <v>0</v>
          </cell>
          <cell r="AJ139">
            <v>45216.795000000006</v>
          </cell>
          <cell r="AN139">
            <v>45216.795000000006</v>
          </cell>
          <cell r="AR139">
            <v>10364.275833333333</v>
          </cell>
          <cell r="AV139">
            <v>0</v>
          </cell>
          <cell r="AZ139">
            <v>0</v>
          </cell>
        </row>
        <row r="140">
          <cell r="Q140">
            <v>12299.23</v>
          </cell>
          <cell r="S140">
            <v>399.5</v>
          </cell>
          <cell r="U140">
            <v>-3257.28</v>
          </cell>
          <cell r="V140">
            <v>7425.92</v>
          </cell>
          <cell r="W140">
            <v>-466.28</v>
          </cell>
          <cell r="Y140">
            <v>-194.56</v>
          </cell>
          <cell r="AA140">
            <v>3278.27</v>
          </cell>
          <cell r="AJ140">
            <v>-12450.414583333337</v>
          </cell>
          <cell r="AN140">
            <v>-18202.108333333334</v>
          </cell>
          <cell r="AR140">
            <v>-23183.01583333334</v>
          </cell>
          <cell r="AV140">
            <v>1615.7245833333334</v>
          </cell>
          <cell r="AZ140">
            <v>140.7366666666666</v>
          </cell>
        </row>
        <row r="141">
          <cell r="Q141">
            <v>3465.18</v>
          </cell>
          <cell r="S141">
            <v>-2234.25</v>
          </cell>
          <cell r="U141">
            <v>-4425.43</v>
          </cell>
          <cell r="V141">
            <v>-545.92</v>
          </cell>
          <cell r="W141">
            <v>-2817055.73</v>
          </cell>
          <cell r="Y141">
            <v>-4535.71</v>
          </cell>
          <cell r="AA141">
            <v>-294.02</v>
          </cell>
          <cell r="AJ141">
            <v>-8562.4</v>
          </cell>
          <cell r="AN141">
            <v>-6039.09125</v>
          </cell>
          <cell r="AR141">
            <v>-238983.63791666666</v>
          </cell>
          <cell r="AV141">
            <v>-235657.41708333333</v>
          </cell>
          <cell r="AZ141">
            <v>-238930.35541666663</v>
          </cell>
        </row>
        <row r="142">
          <cell r="Q142">
            <v>0</v>
          </cell>
          <cell r="S142">
            <v>0</v>
          </cell>
          <cell r="U142">
            <v>0</v>
          </cell>
          <cell r="V142">
            <v>0</v>
          </cell>
          <cell r="W142">
            <v>0</v>
          </cell>
          <cell r="Y142">
            <v>0</v>
          </cell>
          <cell r="AA142">
            <v>0</v>
          </cell>
          <cell r="AJ142">
            <v>0</v>
          </cell>
          <cell r="AN142">
            <v>0</v>
          </cell>
          <cell r="AR142">
            <v>0</v>
          </cell>
          <cell r="AV142">
            <v>0</v>
          </cell>
          <cell r="AZ142">
            <v>0</v>
          </cell>
        </row>
        <row r="143">
          <cell r="Q143">
            <v>-7287084.52</v>
          </cell>
          <cell r="S143">
            <v>-6412744.84</v>
          </cell>
          <cell r="U143">
            <v>-33832390.56</v>
          </cell>
          <cell r="V143">
            <v>-15136569.13</v>
          </cell>
          <cell r="W143">
            <v>-4760648.89</v>
          </cell>
          <cell r="Y143">
            <v>-4604507.87</v>
          </cell>
          <cell r="AA143">
            <v>-29125867.59</v>
          </cell>
          <cell r="AJ143">
            <v>-11010148.284999998</v>
          </cell>
          <cell r="AN143">
            <v>-10660073.790416667</v>
          </cell>
          <cell r="AR143">
            <v>-11304963.712083334</v>
          </cell>
          <cell r="AV143">
            <v>-13104490.7725</v>
          </cell>
          <cell r="AZ143">
            <v>-14222877.63833333</v>
          </cell>
        </row>
        <row r="144">
          <cell r="Q144">
            <v>-850240.57</v>
          </cell>
          <cell r="S144">
            <v>-1055092.53</v>
          </cell>
          <cell r="U144">
            <v>-1080440.06</v>
          </cell>
          <cell r="V144">
            <v>-956440.7</v>
          </cell>
          <cell r="W144">
            <v>-1344553.14</v>
          </cell>
          <cell r="Y144">
            <v>-1153144.62</v>
          </cell>
          <cell r="AA144">
            <v>-1064071.74</v>
          </cell>
          <cell r="AJ144">
            <v>-1170773.2141666666</v>
          </cell>
          <cell r="AN144">
            <v>-1107069.1054166667</v>
          </cell>
          <cell r="AR144">
            <v>-1044792.4254166667</v>
          </cell>
          <cell r="AV144">
            <v>-1079742.5174999998</v>
          </cell>
          <cell r="AZ144">
            <v>-1089779.3375000001</v>
          </cell>
        </row>
        <row r="145">
          <cell r="Q145">
            <v>0</v>
          </cell>
          <cell r="S145">
            <v>0</v>
          </cell>
          <cell r="U145">
            <v>0</v>
          </cell>
          <cell r="V145">
            <v>0</v>
          </cell>
          <cell r="W145">
            <v>0</v>
          </cell>
          <cell r="Y145">
            <v>0</v>
          </cell>
          <cell r="AA145">
            <v>0</v>
          </cell>
          <cell r="AJ145">
            <v>-103344.08166666667</v>
          </cell>
          <cell r="AN145">
            <v>-103344.08166666667</v>
          </cell>
          <cell r="AR145">
            <v>-105658.04166666667</v>
          </cell>
          <cell r="AV145">
            <v>-101634.3575</v>
          </cell>
          <cell r="AZ145">
            <v>-101566.0225</v>
          </cell>
        </row>
        <row r="146">
          <cell r="Q146">
            <v>664113.85</v>
          </cell>
          <cell r="S146">
            <v>1056858.71</v>
          </cell>
          <cell r="U146">
            <v>3131366.29</v>
          </cell>
          <cell r="V146">
            <v>14115946.25</v>
          </cell>
          <cell r="W146">
            <v>324636.11</v>
          </cell>
          <cell r="Y146">
            <v>0</v>
          </cell>
          <cell r="AA146">
            <v>0</v>
          </cell>
          <cell r="AJ146">
            <v>513238.63291666657</v>
          </cell>
          <cell r="AN146">
            <v>717093.5075</v>
          </cell>
          <cell r="AR146">
            <v>1901602.038333333</v>
          </cell>
          <cell r="AV146">
            <v>1742047.70625</v>
          </cell>
          <cell r="AZ146">
            <v>1335319.2170833333</v>
          </cell>
        </row>
        <row r="147">
          <cell r="Q147">
            <v>178621.09</v>
          </cell>
          <cell r="S147">
            <v>323296.16</v>
          </cell>
          <cell r="U147">
            <v>249000</v>
          </cell>
          <cell r="V147">
            <v>289805.52</v>
          </cell>
          <cell r="W147">
            <v>212891.99</v>
          </cell>
          <cell r="Y147">
            <v>491577.92</v>
          </cell>
          <cell r="AA147">
            <v>799.82</v>
          </cell>
          <cell r="AJ147">
            <v>15133.890416666667</v>
          </cell>
          <cell r="AN147">
            <v>112510.70124999998</v>
          </cell>
          <cell r="AR147">
            <v>210784.88499999998</v>
          </cell>
          <cell r="AV147">
            <v>216805.23958333328</v>
          </cell>
          <cell r="AZ147">
            <v>119408.84333333334</v>
          </cell>
        </row>
        <row r="148">
          <cell r="Q148">
            <v>32556.53</v>
          </cell>
          <cell r="S148">
            <v>-40252.53</v>
          </cell>
          <cell r="U148">
            <v>929.45</v>
          </cell>
          <cell r="V148">
            <v>15226.39</v>
          </cell>
          <cell r="W148">
            <v>21407.4</v>
          </cell>
          <cell r="Y148">
            <v>44237.9</v>
          </cell>
          <cell r="AA148">
            <v>30194.57</v>
          </cell>
          <cell r="AJ148">
            <v>31171.607083333336</v>
          </cell>
          <cell r="AN148">
            <v>21066.017083333336</v>
          </cell>
          <cell r="AR148">
            <v>19846.97625</v>
          </cell>
          <cell r="AV148">
            <v>18478.697916666668</v>
          </cell>
          <cell r="AZ148">
            <v>16166.21375</v>
          </cell>
        </row>
        <row r="149">
          <cell r="Y149">
            <v>0</v>
          </cell>
          <cell r="AA149">
            <v>595801.48</v>
          </cell>
          <cell r="AJ149">
            <v>0</v>
          </cell>
          <cell r="AN149">
            <v>0</v>
          </cell>
          <cell r="AR149">
            <v>0</v>
          </cell>
          <cell r="AV149">
            <v>185189.15625</v>
          </cell>
          <cell r="AZ149">
            <v>548986.52625</v>
          </cell>
        </row>
        <row r="150">
          <cell r="U150">
            <v>-2401720.16</v>
          </cell>
          <cell r="V150">
            <v>-13352828.77</v>
          </cell>
          <cell r="W150">
            <v>353882.56</v>
          </cell>
          <cell r="Y150">
            <v>317173.11</v>
          </cell>
          <cell r="AA150">
            <v>375188.24</v>
          </cell>
          <cell r="AJ150">
            <v>0</v>
          </cell>
          <cell r="AN150">
            <v>-100071.67333333334</v>
          </cell>
          <cell r="AR150">
            <v>-1239877.58625</v>
          </cell>
          <cell r="AV150">
            <v>-1100529.0545833334</v>
          </cell>
          <cell r="AZ150">
            <v>-778688.3645833334</v>
          </cell>
        </row>
        <row r="151">
          <cell r="U151">
            <v>0</v>
          </cell>
          <cell r="V151">
            <v>0</v>
          </cell>
          <cell r="W151">
            <v>0</v>
          </cell>
          <cell r="Y151">
            <v>0</v>
          </cell>
          <cell r="AA151">
            <v>0</v>
          </cell>
          <cell r="AJ151">
            <v>0</v>
          </cell>
          <cell r="AN151">
            <v>0</v>
          </cell>
          <cell r="AR151">
            <v>0</v>
          </cell>
          <cell r="AV151">
            <v>0</v>
          </cell>
          <cell r="AZ151">
            <v>0</v>
          </cell>
        </row>
        <row r="152">
          <cell r="Q152">
            <v>0</v>
          </cell>
          <cell r="S152">
            <v>0</v>
          </cell>
          <cell r="U152">
            <v>0</v>
          </cell>
          <cell r="V152">
            <v>0</v>
          </cell>
          <cell r="W152">
            <v>0</v>
          </cell>
          <cell r="Y152">
            <v>0</v>
          </cell>
          <cell r="AA152">
            <v>0</v>
          </cell>
          <cell r="AJ152">
            <v>0</v>
          </cell>
          <cell r="AN152">
            <v>0</v>
          </cell>
          <cell r="AR152">
            <v>0</v>
          </cell>
          <cell r="AV152">
            <v>0</v>
          </cell>
          <cell r="AZ152">
            <v>0</v>
          </cell>
        </row>
        <row r="153">
          <cell r="Q153">
            <v>0</v>
          </cell>
          <cell r="S153">
            <v>0</v>
          </cell>
          <cell r="U153">
            <v>0</v>
          </cell>
          <cell r="V153">
            <v>0</v>
          </cell>
          <cell r="W153">
            <v>0</v>
          </cell>
          <cell r="Y153">
            <v>0</v>
          </cell>
          <cell r="AA153">
            <v>0</v>
          </cell>
          <cell r="AJ153">
            <v>0</v>
          </cell>
          <cell r="AN153">
            <v>0</v>
          </cell>
          <cell r="AR153">
            <v>0</v>
          </cell>
          <cell r="AV153">
            <v>0</v>
          </cell>
          <cell r="AZ153">
            <v>0</v>
          </cell>
        </row>
        <row r="154">
          <cell r="Q154">
            <v>209156.53</v>
          </cell>
          <cell r="S154">
            <v>755998.95</v>
          </cell>
          <cell r="U154">
            <v>294420.3</v>
          </cell>
          <cell r="V154">
            <v>325503.94</v>
          </cell>
          <cell r="W154">
            <v>153188.81</v>
          </cell>
          <cell r="Y154">
            <v>213780.58</v>
          </cell>
          <cell r="AA154">
            <v>177914.57</v>
          </cell>
          <cell r="AJ154">
            <v>262728.1125</v>
          </cell>
          <cell r="AN154">
            <v>301305.4916666667</v>
          </cell>
          <cell r="AR154">
            <v>253894.90083333335</v>
          </cell>
          <cell r="AV154">
            <v>288173.96249999997</v>
          </cell>
          <cell r="AZ154">
            <v>271217.0029166667</v>
          </cell>
        </row>
        <row r="155">
          <cell r="Q155">
            <v>0</v>
          </cell>
          <cell r="S155">
            <v>0</v>
          </cell>
          <cell r="U155">
            <v>0</v>
          </cell>
          <cell r="V155">
            <v>0</v>
          </cell>
          <cell r="W155">
            <v>0</v>
          </cell>
          <cell r="Y155">
            <v>0</v>
          </cell>
          <cell r="AA155">
            <v>0</v>
          </cell>
          <cell r="AJ155">
            <v>0</v>
          </cell>
          <cell r="AN155">
            <v>0</v>
          </cell>
          <cell r="AR155">
            <v>0</v>
          </cell>
          <cell r="AV155">
            <v>0</v>
          </cell>
          <cell r="AZ155">
            <v>0</v>
          </cell>
        </row>
        <row r="156">
          <cell r="Q156">
            <v>0</v>
          </cell>
          <cell r="S156">
            <v>0</v>
          </cell>
          <cell r="U156">
            <v>0</v>
          </cell>
          <cell r="V156">
            <v>0</v>
          </cell>
          <cell r="W156">
            <v>0</v>
          </cell>
          <cell r="Y156">
            <v>0</v>
          </cell>
          <cell r="AA156">
            <v>0</v>
          </cell>
          <cell r="AJ156">
            <v>0</v>
          </cell>
          <cell r="AN156">
            <v>0</v>
          </cell>
          <cell r="AR156">
            <v>0</v>
          </cell>
          <cell r="AV156">
            <v>0</v>
          </cell>
          <cell r="AZ156">
            <v>0</v>
          </cell>
        </row>
        <row r="157">
          <cell r="Q157">
            <v>435367</v>
          </cell>
          <cell r="S157">
            <v>435367</v>
          </cell>
          <cell r="U157">
            <v>1551367</v>
          </cell>
          <cell r="V157">
            <v>1551367</v>
          </cell>
          <cell r="W157">
            <v>1551367</v>
          </cell>
          <cell r="Y157">
            <v>435367</v>
          </cell>
          <cell r="AA157">
            <v>435367</v>
          </cell>
          <cell r="AJ157">
            <v>414533.6666666667</v>
          </cell>
          <cell r="AN157">
            <v>574867</v>
          </cell>
          <cell r="AR157">
            <v>900367</v>
          </cell>
          <cell r="AV157">
            <v>900408.6666666666</v>
          </cell>
          <cell r="AZ157">
            <v>762492</v>
          </cell>
          <cell r="BD157" t="str">
            <v>6j</v>
          </cell>
        </row>
        <row r="158">
          <cell r="Q158">
            <v>-435367</v>
          </cell>
          <cell r="S158">
            <v>-435367</v>
          </cell>
          <cell r="U158">
            <v>-1551367</v>
          </cell>
          <cell r="V158">
            <v>-1551367</v>
          </cell>
          <cell r="W158">
            <v>-1551367</v>
          </cell>
          <cell r="Y158">
            <v>-435367</v>
          </cell>
          <cell r="AA158">
            <v>-435367</v>
          </cell>
          <cell r="AJ158">
            <v>-414533.6666666667</v>
          </cell>
          <cell r="AN158">
            <v>-574867</v>
          </cell>
          <cell r="AR158">
            <v>-900367</v>
          </cell>
          <cell r="AV158">
            <v>-900408.6666666666</v>
          </cell>
          <cell r="AZ158">
            <v>-762492</v>
          </cell>
          <cell r="BD158" t="str">
            <v>6j</v>
          </cell>
        </row>
        <row r="159">
          <cell r="Q159">
            <v>0</v>
          </cell>
          <cell r="S159">
            <v>0</v>
          </cell>
          <cell r="U159">
            <v>0</v>
          </cell>
          <cell r="V159">
            <v>0</v>
          </cell>
          <cell r="W159">
            <v>0</v>
          </cell>
          <cell r="Y159">
            <v>0</v>
          </cell>
          <cell r="AA159">
            <v>0</v>
          </cell>
          <cell r="AJ159">
            <v>144400</v>
          </cell>
          <cell r="AN159">
            <v>83600</v>
          </cell>
          <cell r="AR159">
            <v>22800</v>
          </cell>
          <cell r="AV159">
            <v>0</v>
          </cell>
          <cell r="AZ159">
            <v>0</v>
          </cell>
          <cell r="BD159" t="str">
            <v>6j</v>
          </cell>
        </row>
        <row r="160">
          <cell r="Q160">
            <v>0</v>
          </cell>
          <cell r="S160">
            <v>0</v>
          </cell>
          <cell r="U160">
            <v>0</v>
          </cell>
          <cell r="V160">
            <v>0</v>
          </cell>
          <cell r="W160">
            <v>0</v>
          </cell>
          <cell r="Y160">
            <v>0</v>
          </cell>
          <cell r="AA160">
            <v>0</v>
          </cell>
          <cell r="AJ160">
            <v>0</v>
          </cell>
          <cell r="AN160">
            <v>0</v>
          </cell>
          <cell r="AR160">
            <v>0</v>
          </cell>
          <cell r="AV160">
            <v>0</v>
          </cell>
          <cell r="AZ160">
            <v>0</v>
          </cell>
          <cell r="BD160" t="str">
            <v>6j</v>
          </cell>
        </row>
        <row r="161">
          <cell r="Q161">
            <v>8512</v>
          </cell>
          <cell r="S161">
            <v>8512</v>
          </cell>
          <cell r="U161">
            <v>0</v>
          </cell>
          <cell r="V161">
            <v>0</v>
          </cell>
          <cell r="W161">
            <v>0</v>
          </cell>
          <cell r="Y161">
            <v>0</v>
          </cell>
          <cell r="AA161">
            <v>0</v>
          </cell>
          <cell r="AJ161">
            <v>46012</v>
          </cell>
          <cell r="AN161">
            <v>24948</v>
          </cell>
          <cell r="AR161">
            <v>4610.666666666667</v>
          </cell>
          <cell r="AV161">
            <v>1773.3333333333333</v>
          </cell>
          <cell r="AZ161">
            <v>0</v>
          </cell>
          <cell r="BD161" t="str">
            <v>6j</v>
          </cell>
        </row>
        <row r="162">
          <cell r="Q162">
            <v>0</v>
          </cell>
          <cell r="S162">
            <v>0</v>
          </cell>
          <cell r="U162">
            <v>0</v>
          </cell>
          <cell r="V162">
            <v>0</v>
          </cell>
          <cell r="W162">
            <v>0</v>
          </cell>
          <cell r="Y162">
            <v>0</v>
          </cell>
          <cell r="AA162">
            <v>0</v>
          </cell>
          <cell r="AJ162">
            <v>0</v>
          </cell>
          <cell r="AN162">
            <v>0</v>
          </cell>
          <cell r="AR162">
            <v>0</v>
          </cell>
          <cell r="AV162">
            <v>0</v>
          </cell>
          <cell r="AZ162">
            <v>0</v>
          </cell>
        </row>
        <row r="163">
          <cell r="Q163">
            <v>0</v>
          </cell>
          <cell r="S163">
            <v>0</v>
          </cell>
          <cell r="U163">
            <v>0</v>
          </cell>
          <cell r="V163">
            <v>0</v>
          </cell>
          <cell r="W163">
            <v>0</v>
          </cell>
          <cell r="Y163">
            <v>0</v>
          </cell>
          <cell r="AA163">
            <v>0</v>
          </cell>
          <cell r="AJ163">
            <v>36885.333333333336</v>
          </cell>
          <cell r="AN163">
            <v>14186.666666666666</v>
          </cell>
          <cell r="AR163">
            <v>0</v>
          </cell>
          <cell r="AV163">
            <v>0</v>
          </cell>
          <cell r="AZ163">
            <v>0</v>
          </cell>
          <cell r="BD163" t="str">
            <v>6j</v>
          </cell>
        </row>
        <row r="164">
          <cell r="Q164">
            <v>4188093</v>
          </cell>
          <cell r="S164">
            <v>4196422.41</v>
          </cell>
          <cell r="U164">
            <v>3377938.23</v>
          </cell>
          <cell r="V164">
            <v>3346485.29</v>
          </cell>
          <cell r="W164">
            <v>3449840.06</v>
          </cell>
          <cell r="Y164">
            <v>3382260.03</v>
          </cell>
          <cell r="AA164">
            <v>3313529.66</v>
          </cell>
          <cell r="AJ164">
            <v>3709137.885</v>
          </cell>
          <cell r="AN164">
            <v>3863908.3504166664</v>
          </cell>
          <cell r="AR164">
            <v>3797870.2512500007</v>
          </cell>
          <cell r="AV164">
            <v>3535145.8045833334</v>
          </cell>
          <cell r="AZ164">
            <v>2603277.497916667</v>
          </cell>
        </row>
        <row r="165">
          <cell r="Q165">
            <v>0</v>
          </cell>
          <cell r="S165">
            <v>0</v>
          </cell>
          <cell r="U165">
            <v>0</v>
          </cell>
          <cell r="V165">
            <v>0</v>
          </cell>
          <cell r="W165">
            <v>0</v>
          </cell>
          <cell r="Y165">
            <v>0</v>
          </cell>
          <cell r="AA165">
            <v>0</v>
          </cell>
          <cell r="AJ165">
            <v>56066.666666666664</v>
          </cell>
          <cell r="AN165">
            <v>22750</v>
          </cell>
          <cell r="AR165">
            <v>416.6666666666667</v>
          </cell>
          <cell r="AV165">
            <v>0</v>
          </cell>
          <cell r="AZ165">
            <v>0</v>
          </cell>
          <cell r="BD165" t="str">
            <v>6j</v>
          </cell>
        </row>
        <row r="166">
          <cell r="Q166">
            <v>0</v>
          </cell>
          <cell r="S166">
            <v>0</v>
          </cell>
          <cell r="U166">
            <v>0</v>
          </cell>
          <cell r="V166">
            <v>0</v>
          </cell>
          <cell r="W166">
            <v>0</v>
          </cell>
          <cell r="Y166">
            <v>0</v>
          </cell>
          <cell r="AA166">
            <v>0</v>
          </cell>
          <cell r="AJ166">
            <v>16578.022500000003</v>
          </cell>
          <cell r="AN166">
            <v>6376.162500000001</v>
          </cell>
          <cell r="AR166">
            <v>0</v>
          </cell>
          <cell r="AV166">
            <v>0</v>
          </cell>
          <cell r="AZ166">
            <v>0</v>
          </cell>
        </row>
        <row r="167">
          <cell r="Q167">
            <v>0</v>
          </cell>
          <cell r="S167">
            <v>0</v>
          </cell>
          <cell r="U167">
            <v>0</v>
          </cell>
          <cell r="V167">
            <v>0</v>
          </cell>
          <cell r="W167">
            <v>0</v>
          </cell>
          <cell r="Y167">
            <v>0</v>
          </cell>
          <cell r="AA167">
            <v>0</v>
          </cell>
          <cell r="AJ167">
            <v>14166.666666666666</v>
          </cell>
          <cell r="AN167">
            <v>7500</v>
          </cell>
          <cell r="AR167">
            <v>833.3333333333334</v>
          </cell>
          <cell r="AV167">
            <v>0</v>
          </cell>
          <cell r="AZ167">
            <v>0</v>
          </cell>
          <cell r="BD167" t="str">
            <v>6j</v>
          </cell>
        </row>
        <row r="168">
          <cell r="Q168">
            <v>0</v>
          </cell>
          <cell r="S168">
            <v>0</v>
          </cell>
          <cell r="U168">
            <v>0</v>
          </cell>
          <cell r="V168">
            <v>0</v>
          </cell>
          <cell r="W168">
            <v>0</v>
          </cell>
          <cell r="Y168">
            <v>0</v>
          </cell>
          <cell r="AA168">
            <v>0</v>
          </cell>
          <cell r="AJ168">
            <v>24710.798749999998</v>
          </cell>
          <cell r="AN168">
            <v>6739.30875</v>
          </cell>
          <cell r="AR168">
            <v>0</v>
          </cell>
          <cell r="AV168">
            <v>0</v>
          </cell>
          <cell r="AZ168">
            <v>0</v>
          </cell>
        </row>
        <row r="169">
          <cell r="Q169">
            <v>298949</v>
          </cell>
          <cell r="S169">
            <v>298949</v>
          </cell>
          <cell r="U169">
            <v>263903</v>
          </cell>
          <cell r="V169">
            <v>263903</v>
          </cell>
          <cell r="W169">
            <v>263903</v>
          </cell>
          <cell r="Y169">
            <v>263903</v>
          </cell>
          <cell r="AA169">
            <v>263903</v>
          </cell>
          <cell r="AJ169">
            <v>151196.45833333334</v>
          </cell>
          <cell r="AN169">
            <v>241671.79166666666</v>
          </cell>
          <cell r="AR169">
            <v>282886.25</v>
          </cell>
          <cell r="AV169">
            <v>242335.54416666666</v>
          </cell>
          <cell r="AZ169">
            <v>150399.96083333335</v>
          </cell>
          <cell r="BD169" t="str">
            <v>6j</v>
          </cell>
        </row>
        <row r="170">
          <cell r="W170">
            <v>150447.59</v>
          </cell>
          <cell r="Y170">
            <v>120499.06</v>
          </cell>
          <cell r="AA170">
            <v>64245.63</v>
          </cell>
          <cell r="AJ170">
            <v>0</v>
          </cell>
          <cell r="AN170">
            <v>0</v>
          </cell>
          <cell r="AR170">
            <v>27599.478333333333</v>
          </cell>
          <cell r="AV170">
            <v>51270.75625</v>
          </cell>
          <cell r="AZ170">
            <v>71988.48916666668</v>
          </cell>
        </row>
        <row r="171">
          <cell r="Q171">
            <v>778800</v>
          </cell>
          <cell r="S171">
            <v>778800</v>
          </cell>
          <cell r="U171">
            <v>454300</v>
          </cell>
          <cell r="V171">
            <v>454300</v>
          </cell>
          <cell r="W171">
            <v>519200</v>
          </cell>
          <cell r="Y171">
            <v>778800</v>
          </cell>
          <cell r="AA171">
            <v>803800</v>
          </cell>
          <cell r="AJ171">
            <v>778800</v>
          </cell>
          <cell r="AN171">
            <v>738237.5</v>
          </cell>
          <cell r="AR171">
            <v>676041.6666666666</v>
          </cell>
          <cell r="AV171">
            <v>683333.3333333334</v>
          </cell>
          <cell r="AZ171">
            <v>729525</v>
          </cell>
          <cell r="BD171" t="str">
            <v>6j</v>
          </cell>
        </row>
        <row r="172">
          <cell r="Q172">
            <v>92000</v>
          </cell>
          <cell r="S172">
            <v>92000</v>
          </cell>
          <cell r="U172">
            <v>92000</v>
          </cell>
          <cell r="V172">
            <v>0</v>
          </cell>
          <cell r="W172">
            <v>0</v>
          </cell>
          <cell r="Y172">
            <v>0</v>
          </cell>
          <cell r="AA172">
            <v>0</v>
          </cell>
          <cell r="AJ172">
            <v>88166.66666666667</v>
          </cell>
          <cell r="AN172">
            <v>92000</v>
          </cell>
          <cell r="AR172">
            <v>65166.666666666664</v>
          </cell>
          <cell r="AV172">
            <v>34500</v>
          </cell>
          <cell r="AZ172">
            <v>3833.3333333333335</v>
          </cell>
          <cell r="BD172" t="str">
            <v>6j</v>
          </cell>
        </row>
        <row r="173">
          <cell r="Q173">
            <v>12243257.46</v>
          </cell>
          <cell r="S173">
            <v>12243257.46</v>
          </cell>
          <cell r="U173">
            <v>10447371.48</v>
          </cell>
          <cell r="V173">
            <v>10447371.48</v>
          </cell>
          <cell r="W173">
            <v>10447371.48</v>
          </cell>
          <cell r="Y173">
            <v>12671951.91</v>
          </cell>
          <cell r="AA173">
            <v>12671951.91</v>
          </cell>
          <cell r="AJ173">
            <v>6626958.885000001</v>
          </cell>
          <cell r="AN173">
            <v>10483946.1225</v>
          </cell>
          <cell r="AR173">
            <v>11512897.991250003</v>
          </cell>
          <cell r="AV173">
            <v>11656119.21875</v>
          </cell>
          <cell r="AZ173">
            <v>12023115.95125</v>
          </cell>
          <cell r="BD173" t="str">
            <v>6j</v>
          </cell>
        </row>
        <row r="174">
          <cell r="Q174">
            <v>389400</v>
          </cell>
          <cell r="S174">
            <v>389400</v>
          </cell>
          <cell r="U174">
            <v>389400</v>
          </cell>
          <cell r="V174">
            <v>389400</v>
          </cell>
          <cell r="W174">
            <v>0</v>
          </cell>
          <cell r="Y174">
            <v>0</v>
          </cell>
          <cell r="AA174">
            <v>0</v>
          </cell>
          <cell r="AJ174">
            <v>113575</v>
          </cell>
          <cell r="AN174">
            <v>243375</v>
          </cell>
          <cell r="AR174">
            <v>292050</v>
          </cell>
          <cell r="AV174">
            <v>178475</v>
          </cell>
          <cell r="AZ174">
            <v>48675</v>
          </cell>
          <cell r="BD174" t="str">
            <v>6j</v>
          </cell>
        </row>
        <row r="175">
          <cell r="Q175">
            <v>80000</v>
          </cell>
          <cell r="S175">
            <v>80000</v>
          </cell>
          <cell r="U175">
            <v>80000</v>
          </cell>
          <cell r="V175">
            <v>80000</v>
          </cell>
          <cell r="W175">
            <v>80000</v>
          </cell>
          <cell r="Y175">
            <v>80000</v>
          </cell>
          <cell r="AA175">
            <v>80000</v>
          </cell>
          <cell r="AJ175">
            <v>3333.3333333333335</v>
          </cell>
          <cell r="AN175">
            <v>30000</v>
          </cell>
          <cell r="AR175">
            <v>56666.666666666664</v>
          </cell>
          <cell r="AV175">
            <v>80000</v>
          </cell>
          <cell r="AZ175">
            <v>80000</v>
          </cell>
          <cell r="BD175" t="str">
            <v>6j</v>
          </cell>
        </row>
        <row r="176">
          <cell r="S176">
            <v>10000</v>
          </cell>
          <cell r="U176">
            <v>25576</v>
          </cell>
          <cell r="V176">
            <v>25576</v>
          </cell>
          <cell r="W176">
            <v>25576</v>
          </cell>
          <cell r="Y176">
            <v>25576</v>
          </cell>
          <cell r="AA176">
            <v>25576</v>
          </cell>
          <cell r="AJ176">
            <v>0</v>
          </cell>
          <cell r="AN176">
            <v>4863.666666666667</v>
          </cell>
          <cell r="AR176">
            <v>13389</v>
          </cell>
          <cell r="AV176">
            <v>22539.333333333332</v>
          </cell>
          <cell r="AZ176">
            <v>31284.333333333332</v>
          </cell>
          <cell r="BD176" t="str">
            <v>6j</v>
          </cell>
        </row>
        <row r="177">
          <cell r="U177">
            <v>10000</v>
          </cell>
          <cell r="V177">
            <v>10000</v>
          </cell>
          <cell r="W177">
            <v>10000</v>
          </cell>
          <cell r="Y177">
            <v>10000</v>
          </cell>
          <cell r="AA177">
            <v>10000</v>
          </cell>
          <cell r="AJ177">
            <v>0</v>
          </cell>
          <cell r="AN177">
            <v>1250</v>
          </cell>
          <cell r="AR177">
            <v>4583.333333333333</v>
          </cell>
          <cell r="AV177">
            <v>7916.666666666667</v>
          </cell>
          <cell r="AZ177">
            <v>10000</v>
          </cell>
          <cell r="BD177" t="str">
            <v>6j</v>
          </cell>
        </row>
        <row r="178">
          <cell r="AR178">
            <v>0</v>
          </cell>
          <cell r="AV178">
            <v>0</v>
          </cell>
          <cell r="AZ178">
            <v>0</v>
          </cell>
          <cell r="BD178" t="str">
            <v>6j</v>
          </cell>
        </row>
        <row r="179">
          <cell r="AV179">
            <v>0</v>
          </cell>
          <cell r="AZ179">
            <v>0</v>
          </cell>
        </row>
        <row r="180">
          <cell r="AR180">
            <v>0</v>
          </cell>
          <cell r="AV180">
            <v>87756.62874999999</v>
          </cell>
          <cell r="AZ180">
            <v>757866.4733333335</v>
          </cell>
        </row>
        <row r="181">
          <cell r="AV181">
            <v>0</v>
          </cell>
          <cell r="AZ181">
            <v>11262.558750000002</v>
          </cell>
        </row>
        <row r="182">
          <cell r="Q182">
            <v>98033.49</v>
          </cell>
          <cell r="S182">
            <v>96188.07</v>
          </cell>
          <cell r="U182">
            <v>96233.49</v>
          </cell>
          <cell r="V182">
            <v>96233.49</v>
          </cell>
          <cell r="W182">
            <v>96149.97</v>
          </cell>
          <cell r="Y182">
            <v>96224.97</v>
          </cell>
          <cell r="AA182">
            <v>98224.97</v>
          </cell>
          <cell r="AJ182">
            <v>90119.32291666667</v>
          </cell>
          <cell r="AN182">
            <v>93782.76416666666</v>
          </cell>
          <cell r="AR182">
            <v>96097.13916666666</v>
          </cell>
          <cell r="AV182">
            <v>96883.42333333332</v>
          </cell>
          <cell r="AZ182">
            <v>97784.36833333333</v>
          </cell>
        </row>
        <row r="183">
          <cell r="Q183">
            <v>346489.93</v>
          </cell>
          <cell r="S183">
            <v>330101.58</v>
          </cell>
          <cell r="U183">
            <v>221663.86</v>
          </cell>
          <cell r="V183">
            <v>262270.98</v>
          </cell>
          <cell r="W183">
            <v>231254.16</v>
          </cell>
          <cell r="Y183">
            <v>722182.22</v>
          </cell>
          <cell r="AA183">
            <v>235696.12</v>
          </cell>
          <cell r="AJ183">
            <v>312605.2212499999</v>
          </cell>
          <cell r="AN183">
            <v>324547.7841666666</v>
          </cell>
          <cell r="AR183">
            <v>319776.0225</v>
          </cell>
          <cell r="AV183">
            <v>368859.61166666663</v>
          </cell>
          <cell r="AZ183">
            <v>358085.3079166666</v>
          </cell>
        </row>
        <row r="184">
          <cell r="Q184">
            <v>73353</v>
          </cell>
          <cell r="S184">
            <v>73353</v>
          </cell>
          <cell r="U184">
            <v>73353</v>
          </cell>
          <cell r="V184">
            <v>73353</v>
          </cell>
          <cell r="W184">
            <v>73353</v>
          </cell>
          <cell r="Y184">
            <v>73353</v>
          </cell>
          <cell r="AA184">
            <v>73353</v>
          </cell>
          <cell r="AJ184">
            <v>73353</v>
          </cell>
          <cell r="AN184">
            <v>73353</v>
          </cell>
          <cell r="AR184">
            <v>73353</v>
          </cell>
          <cell r="AV184">
            <v>73353</v>
          </cell>
          <cell r="AZ184">
            <v>73353</v>
          </cell>
        </row>
        <row r="185">
          <cell r="Q185">
            <v>1484090</v>
          </cell>
          <cell r="S185">
            <v>1575687</v>
          </cell>
          <cell r="U185">
            <v>1575687</v>
          </cell>
          <cell r="V185">
            <v>1575687</v>
          </cell>
          <cell r="W185">
            <v>1575687</v>
          </cell>
          <cell r="Y185">
            <v>1575687</v>
          </cell>
          <cell r="AA185">
            <v>1575687</v>
          </cell>
          <cell r="AJ185">
            <v>1437481</v>
          </cell>
          <cell r="AN185">
            <v>1510805.7916666667</v>
          </cell>
          <cell r="AR185">
            <v>1541338.125</v>
          </cell>
          <cell r="AV185">
            <v>1571870.4583333333</v>
          </cell>
          <cell r="AZ185">
            <v>1448839.125</v>
          </cell>
        </row>
        <row r="186">
          <cell r="Q186">
            <v>784970</v>
          </cell>
          <cell r="S186">
            <v>1166064</v>
          </cell>
          <cell r="U186">
            <v>1166064</v>
          </cell>
          <cell r="V186">
            <v>1166064</v>
          </cell>
          <cell r="W186">
            <v>1166064</v>
          </cell>
          <cell r="Y186">
            <v>1166064</v>
          </cell>
          <cell r="AA186">
            <v>1166064</v>
          </cell>
          <cell r="AJ186">
            <v>797965.25</v>
          </cell>
          <cell r="AN186">
            <v>896122.4166666666</v>
          </cell>
          <cell r="AR186">
            <v>1023153.75</v>
          </cell>
          <cell r="AV186">
            <v>1150185.0833333333</v>
          </cell>
          <cell r="AZ186">
            <v>1126420.0833333333</v>
          </cell>
        </row>
        <row r="187">
          <cell r="Q187">
            <v>0</v>
          </cell>
          <cell r="S187">
            <v>0</v>
          </cell>
          <cell r="U187">
            <v>0</v>
          </cell>
          <cell r="V187">
            <v>0</v>
          </cell>
          <cell r="W187">
            <v>0</v>
          </cell>
          <cell r="Y187">
            <v>0</v>
          </cell>
          <cell r="AA187">
            <v>0</v>
          </cell>
          <cell r="AJ187">
            <v>0</v>
          </cell>
          <cell r="AN187">
            <v>0</v>
          </cell>
          <cell r="AR187">
            <v>0</v>
          </cell>
          <cell r="AV187">
            <v>0</v>
          </cell>
          <cell r="AZ187">
            <v>0</v>
          </cell>
        </row>
        <row r="188">
          <cell r="Q188">
            <v>0</v>
          </cell>
          <cell r="S188">
            <v>0</v>
          </cell>
          <cell r="U188">
            <v>0</v>
          </cell>
          <cell r="V188">
            <v>0</v>
          </cell>
          <cell r="W188">
            <v>0</v>
          </cell>
          <cell r="Y188">
            <v>0</v>
          </cell>
          <cell r="AA188">
            <v>0</v>
          </cell>
          <cell r="AJ188">
            <v>11.090000000000002</v>
          </cell>
          <cell r="AN188">
            <v>10.165833333333333</v>
          </cell>
          <cell r="AR188">
            <v>2.7724999999999995</v>
          </cell>
          <cell r="AV188">
            <v>0</v>
          </cell>
          <cell r="AZ188">
            <v>0</v>
          </cell>
        </row>
        <row r="189">
          <cell r="Q189">
            <v>0</v>
          </cell>
          <cell r="S189">
            <v>0</v>
          </cell>
          <cell r="U189">
            <v>0</v>
          </cell>
          <cell r="V189">
            <v>0</v>
          </cell>
          <cell r="W189">
            <v>0</v>
          </cell>
          <cell r="Y189">
            <v>0</v>
          </cell>
          <cell r="AA189">
            <v>0</v>
          </cell>
          <cell r="AJ189">
            <v>0</v>
          </cell>
          <cell r="AN189">
            <v>0</v>
          </cell>
          <cell r="AR189">
            <v>0</v>
          </cell>
          <cell r="AV189">
            <v>0</v>
          </cell>
          <cell r="AZ189">
            <v>0</v>
          </cell>
        </row>
        <row r="190">
          <cell r="Q190">
            <v>53028.05</v>
          </cell>
          <cell r="S190">
            <v>44239.08</v>
          </cell>
          <cell r="U190">
            <v>13002.93</v>
          </cell>
          <cell r="V190">
            <v>37075.04</v>
          </cell>
          <cell r="W190">
            <v>8692.23</v>
          </cell>
          <cell r="Y190">
            <v>73807</v>
          </cell>
          <cell r="AA190">
            <v>36306.81</v>
          </cell>
          <cell r="AJ190">
            <v>50063.098333333335</v>
          </cell>
          <cell r="AN190">
            <v>42226.935000000005</v>
          </cell>
          <cell r="AR190">
            <v>34135.66375</v>
          </cell>
          <cell r="AV190">
            <v>36680.81083333333</v>
          </cell>
          <cell r="AZ190">
            <v>20820.789583333328</v>
          </cell>
        </row>
        <row r="191">
          <cell r="Q191">
            <v>0</v>
          </cell>
          <cell r="S191">
            <v>0</v>
          </cell>
          <cell r="U191">
            <v>0</v>
          </cell>
          <cell r="V191">
            <v>0</v>
          </cell>
          <cell r="W191">
            <v>0</v>
          </cell>
          <cell r="Y191">
            <v>0</v>
          </cell>
          <cell r="AA191">
            <v>0</v>
          </cell>
          <cell r="AJ191">
            <v>0</v>
          </cell>
          <cell r="AN191">
            <v>0</v>
          </cell>
          <cell r="AR191">
            <v>0</v>
          </cell>
          <cell r="AV191">
            <v>0</v>
          </cell>
          <cell r="AZ191">
            <v>0</v>
          </cell>
        </row>
        <row r="192">
          <cell r="Q192">
            <v>0</v>
          </cell>
          <cell r="S192">
            <v>0</v>
          </cell>
          <cell r="U192">
            <v>0</v>
          </cell>
          <cell r="V192">
            <v>0</v>
          </cell>
          <cell r="W192">
            <v>0</v>
          </cell>
          <cell r="Y192">
            <v>0</v>
          </cell>
          <cell r="AA192">
            <v>0</v>
          </cell>
          <cell r="AJ192">
            <v>0</v>
          </cell>
          <cell r="AN192">
            <v>0</v>
          </cell>
          <cell r="AR192">
            <v>0</v>
          </cell>
          <cell r="AV192">
            <v>0</v>
          </cell>
          <cell r="AZ192">
            <v>0</v>
          </cell>
        </row>
        <row r="193">
          <cell r="Q193">
            <v>1000</v>
          </cell>
          <cell r="S193">
            <v>1000</v>
          </cell>
          <cell r="U193">
            <v>1000</v>
          </cell>
          <cell r="V193">
            <v>1000</v>
          </cell>
          <cell r="W193">
            <v>1000</v>
          </cell>
          <cell r="Y193">
            <v>1000</v>
          </cell>
          <cell r="AA193">
            <v>1000</v>
          </cell>
          <cell r="AJ193">
            <v>6313.008333333331</v>
          </cell>
          <cell r="AN193">
            <v>4844.348333333333</v>
          </cell>
          <cell r="AR193">
            <v>3032.317916666667</v>
          </cell>
          <cell r="AV193">
            <v>1000</v>
          </cell>
          <cell r="AZ193">
            <v>1000</v>
          </cell>
        </row>
        <row r="194">
          <cell r="Q194">
            <v>0</v>
          </cell>
          <cell r="S194">
            <v>0</v>
          </cell>
          <cell r="U194">
            <v>0</v>
          </cell>
          <cell r="V194">
            <v>0</v>
          </cell>
          <cell r="W194">
            <v>0</v>
          </cell>
          <cell r="Y194">
            <v>0</v>
          </cell>
          <cell r="AA194">
            <v>0</v>
          </cell>
          <cell r="AJ194">
            <v>0</v>
          </cell>
          <cell r="AN194">
            <v>0</v>
          </cell>
          <cell r="AR194">
            <v>0</v>
          </cell>
          <cell r="AV194">
            <v>0</v>
          </cell>
          <cell r="AZ194">
            <v>0</v>
          </cell>
        </row>
        <row r="195">
          <cell r="Q195">
            <v>0</v>
          </cell>
          <cell r="S195">
            <v>0</v>
          </cell>
          <cell r="U195">
            <v>0</v>
          </cell>
          <cell r="V195">
            <v>0</v>
          </cell>
          <cell r="W195">
            <v>0</v>
          </cell>
          <cell r="Y195">
            <v>0</v>
          </cell>
          <cell r="AA195">
            <v>0</v>
          </cell>
          <cell r="AJ195">
            <v>2050000</v>
          </cell>
          <cell r="AN195">
            <v>0</v>
          </cell>
          <cell r="AR195">
            <v>0</v>
          </cell>
          <cell r="AV195">
            <v>0</v>
          </cell>
          <cell r="AZ195">
            <v>0</v>
          </cell>
        </row>
        <row r="196">
          <cell r="Q196">
            <v>13900000</v>
          </cell>
          <cell r="S196">
            <v>87002086.97</v>
          </cell>
          <cell r="U196">
            <v>26152086.97</v>
          </cell>
          <cell r="V196">
            <v>47450000</v>
          </cell>
          <cell r="W196">
            <v>9550000</v>
          </cell>
          <cell r="Y196">
            <v>50850000</v>
          </cell>
          <cell r="AA196">
            <v>31750000</v>
          </cell>
          <cell r="AJ196">
            <v>40102558.94916666</v>
          </cell>
          <cell r="AN196">
            <v>59645039.935833335</v>
          </cell>
          <cell r="AR196">
            <v>74272491.94250001</v>
          </cell>
          <cell r="AV196">
            <v>59136188.41916666</v>
          </cell>
          <cell r="AZ196">
            <v>43371565.14958333</v>
          </cell>
        </row>
        <row r="197">
          <cell r="Q197">
            <v>0</v>
          </cell>
          <cell r="S197">
            <v>0</v>
          </cell>
          <cell r="U197">
            <v>0</v>
          </cell>
          <cell r="V197">
            <v>0</v>
          </cell>
          <cell r="W197">
            <v>0</v>
          </cell>
          <cell r="Y197">
            <v>0</v>
          </cell>
          <cell r="AA197">
            <v>0</v>
          </cell>
          <cell r="AJ197">
            <v>0</v>
          </cell>
          <cell r="AN197">
            <v>0</v>
          </cell>
          <cell r="AR197">
            <v>0</v>
          </cell>
          <cell r="AV197">
            <v>0</v>
          </cell>
          <cell r="AZ197">
            <v>0</v>
          </cell>
        </row>
        <row r="198">
          <cell r="Q198">
            <v>6012976.77</v>
          </cell>
          <cell r="S198">
            <v>7295748.79</v>
          </cell>
          <cell r="U198">
            <v>8443594.39</v>
          </cell>
          <cell r="V198">
            <v>8448808.78</v>
          </cell>
          <cell r="W198">
            <v>8452607.97</v>
          </cell>
          <cell r="Y198">
            <v>8966862.47</v>
          </cell>
          <cell r="AA198">
            <v>30318765.35</v>
          </cell>
          <cell r="AJ198">
            <v>4223241.907916667</v>
          </cell>
          <cell r="AN198">
            <v>5663981.646249999</v>
          </cell>
          <cell r="AR198">
            <v>7153723.14375</v>
          </cell>
          <cell r="AV198">
            <v>14326111.75</v>
          </cell>
          <cell r="AZ198">
            <v>25767672.355416667</v>
          </cell>
        </row>
        <row r="199">
          <cell r="Q199">
            <v>0</v>
          </cell>
          <cell r="S199">
            <v>0</v>
          </cell>
          <cell r="U199">
            <v>0</v>
          </cell>
          <cell r="V199">
            <v>0</v>
          </cell>
          <cell r="W199">
            <v>0</v>
          </cell>
          <cell r="Y199">
            <v>0</v>
          </cell>
          <cell r="AA199">
            <v>0</v>
          </cell>
          <cell r="AJ199">
            <v>217206.93666666668</v>
          </cell>
          <cell r="AN199">
            <v>217206.93666666668</v>
          </cell>
          <cell r="AR199">
            <v>0</v>
          </cell>
          <cell r="AV199">
            <v>0</v>
          </cell>
          <cell r="AZ199">
            <v>0</v>
          </cell>
        </row>
        <row r="200">
          <cell r="U200">
            <v>658810.86</v>
          </cell>
          <cell r="V200">
            <v>659217.71</v>
          </cell>
          <cell r="W200">
            <v>685640.93</v>
          </cell>
          <cell r="Y200">
            <v>707523.76</v>
          </cell>
          <cell r="AA200">
            <v>718884.56</v>
          </cell>
          <cell r="AJ200">
            <v>0</v>
          </cell>
          <cell r="AN200">
            <v>60444.619166666664</v>
          </cell>
          <cell r="AR200">
            <v>288390.2558333333</v>
          </cell>
          <cell r="AV200">
            <v>532643.9195833333</v>
          </cell>
          <cell r="AZ200">
            <v>727838.0270833335</v>
          </cell>
        </row>
        <row r="201">
          <cell r="Q201">
            <v>5515.47</v>
          </cell>
          <cell r="S201">
            <v>5515.47</v>
          </cell>
          <cell r="U201">
            <v>5515.47</v>
          </cell>
          <cell r="V201">
            <v>5515.47</v>
          </cell>
          <cell r="W201">
            <v>5515.47</v>
          </cell>
          <cell r="Y201">
            <v>5515.47</v>
          </cell>
          <cell r="AA201">
            <v>2041.19</v>
          </cell>
          <cell r="AJ201">
            <v>5192.026666666668</v>
          </cell>
          <cell r="AN201">
            <v>5328.213333333334</v>
          </cell>
          <cell r="AR201">
            <v>5464.400000000001</v>
          </cell>
          <cell r="AV201">
            <v>4791.661666666668</v>
          </cell>
          <cell r="AZ201">
            <v>3633.568333333334</v>
          </cell>
        </row>
        <row r="202">
          <cell r="Q202">
            <v>4851095.64</v>
          </cell>
          <cell r="S202">
            <v>4634754.14</v>
          </cell>
          <cell r="U202">
            <v>4580016.54</v>
          </cell>
          <cell r="V202">
            <v>5277905.72</v>
          </cell>
          <cell r="W202">
            <v>6016147.05</v>
          </cell>
          <cell r="Y202">
            <v>5917619.37</v>
          </cell>
          <cell r="AA202">
            <v>4832959.98</v>
          </cell>
          <cell r="AJ202">
            <v>3767168.8483333327</v>
          </cell>
          <cell r="AN202">
            <v>4032379.732083334</v>
          </cell>
          <cell r="AR202">
            <v>4620363.825416666</v>
          </cell>
          <cell r="AV202">
            <v>4810628.347916666</v>
          </cell>
          <cell r="AZ202">
            <v>3948559.0829166663</v>
          </cell>
        </row>
        <row r="203">
          <cell r="Y203">
            <v>0</v>
          </cell>
          <cell r="AA203">
            <v>89050.03</v>
          </cell>
          <cell r="AR203">
            <v>0</v>
          </cell>
          <cell r="AV203">
            <v>267695.26708333334</v>
          </cell>
          <cell r="AZ203">
            <v>959420.9991666666</v>
          </cell>
        </row>
        <row r="204">
          <cell r="Q204">
            <v>-107377.05</v>
          </cell>
          <cell r="S204">
            <v>-304644.78</v>
          </cell>
          <cell r="U204">
            <v>-7968.72</v>
          </cell>
          <cell r="V204">
            <v>-139470.8</v>
          </cell>
          <cell r="W204">
            <v>-285702.51</v>
          </cell>
          <cell r="Y204">
            <v>-234369.52</v>
          </cell>
          <cell r="AA204">
            <v>-162163.57</v>
          </cell>
          <cell r="AJ204">
            <v>-268399.1370833334</v>
          </cell>
          <cell r="AN204">
            <v>-148385.07041666668</v>
          </cell>
          <cell r="AR204">
            <v>-234932.3570833333</v>
          </cell>
          <cell r="AV204">
            <v>-305740.8083333333</v>
          </cell>
          <cell r="AZ204">
            <v>-470030.17791666667</v>
          </cell>
        </row>
        <row r="205">
          <cell r="Q205">
            <v>386226211.69</v>
          </cell>
          <cell r="S205">
            <v>0</v>
          </cell>
          <cell r="U205">
            <v>0</v>
          </cell>
          <cell r="V205">
            <v>0</v>
          </cell>
          <cell r="W205">
            <v>0</v>
          </cell>
          <cell r="Y205">
            <v>0</v>
          </cell>
          <cell r="AA205">
            <v>0</v>
          </cell>
          <cell r="AJ205">
            <v>250490984.6720833</v>
          </cell>
          <cell r="AN205">
            <v>178095664.7075</v>
          </cell>
          <cell r="AR205">
            <v>104668913.47916669</v>
          </cell>
          <cell r="AV205">
            <v>47362005.41791666</v>
          </cell>
          <cell r="AZ205">
            <v>0</v>
          </cell>
        </row>
        <row r="206">
          <cell r="Q206">
            <v>166320274.01</v>
          </cell>
          <cell r="S206">
            <v>186569926.05</v>
          </cell>
          <cell r="U206">
            <v>157786641.61</v>
          </cell>
          <cell r="V206">
            <v>152507407.1</v>
          </cell>
          <cell r="W206">
            <v>137096880.42</v>
          </cell>
          <cell r="Y206">
            <v>127828448.23</v>
          </cell>
          <cell r="AA206">
            <v>125906062.7</v>
          </cell>
          <cell r="AJ206">
            <v>139621041.26583335</v>
          </cell>
          <cell r="AN206">
            <v>143694071.98708335</v>
          </cell>
          <cell r="AR206">
            <v>147619867.58166668</v>
          </cell>
          <cell r="AV206">
            <v>150932191.18958333</v>
          </cell>
          <cell r="AZ206">
            <v>147274695.86708334</v>
          </cell>
        </row>
        <row r="207">
          <cell r="Q207">
            <v>0</v>
          </cell>
          <cell r="S207">
            <v>0</v>
          </cell>
          <cell r="U207">
            <v>0</v>
          </cell>
          <cell r="V207">
            <v>0</v>
          </cell>
          <cell r="W207">
            <v>0</v>
          </cell>
          <cell r="Y207">
            <v>0</v>
          </cell>
          <cell r="AA207">
            <v>0</v>
          </cell>
          <cell r="AJ207">
            <v>0</v>
          </cell>
          <cell r="AN207">
            <v>0</v>
          </cell>
          <cell r="AR207">
            <v>0</v>
          </cell>
          <cell r="AV207">
            <v>0</v>
          </cell>
          <cell r="AZ207">
            <v>0</v>
          </cell>
        </row>
        <row r="208">
          <cell r="Q208">
            <v>158000000</v>
          </cell>
          <cell r="S208">
            <v>0</v>
          </cell>
          <cell r="U208">
            <v>0</v>
          </cell>
          <cell r="V208">
            <v>0</v>
          </cell>
          <cell r="W208">
            <v>0</v>
          </cell>
          <cell r="Y208">
            <v>0</v>
          </cell>
          <cell r="AA208">
            <v>0</v>
          </cell>
          <cell r="AJ208">
            <v>123750000</v>
          </cell>
          <cell r="AN208">
            <v>107750000</v>
          </cell>
          <cell r="AR208">
            <v>80291666.66666667</v>
          </cell>
          <cell r="AV208">
            <v>22250000</v>
          </cell>
          <cell r="AZ208">
            <v>0</v>
          </cell>
        </row>
        <row r="209">
          <cell r="Q209">
            <v>0</v>
          </cell>
          <cell r="S209">
            <v>0</v>
          </cell>
          <cell r="U209">
            <v>0</v>
          </cell>
          <cell r="V209">
            <v>0</v>
          </cell>
          <cell r="W209">
            <v>0</v>
          </cell>
          <cell r="Y209">
            <v>0</v>
          </cell>
          <cell r="AA209">
            <v>0</v>
          </cell>
          <cell r="AJ209">
            <v>0</v>
          </cell>
          <cell r="AN209">
            <v>0</v>
          </cell>
          <cell r="AR209">
            <v>0</v>
          </cell>
          <cell r="AV209">
            <v>0</v>
          </cell>
          <cell r="AZ209">
            <v>0</v>
          </cell>
        </row>
        <row r="210">
          <cell r="Q210">
            <v>0</v>
          </cell>
          <cell r="S210">
            <v>0</v>
          </cell>
          <cell r="U210">
            <v>0</v>
          </cell>
          <cell r="V210">
            <v>0</v>
          </cell>
          <cell r="W210">
            <v>0</v>
          </cell>
          <cell r="Y210">
            <v>0</v>
          </cell>
          <cell r="AA210">
            <v>0</v>
          </cell>
          <cell r="AJ210">
            <v>0</v>
          </cell>
          <cell r="AN210">
            <v>0</v>
          </cell>
          <cell r="AR210">
            <v>0</v>
          </cell>
          <cell r="AV210">
            <v>0</v>
          </cell>
          <cell r="AZ210">
            <v>0</v>
          </cell>
        </row>
        <row r="211">
          <cell r="Q211">
            <v>134267420.27</v>
          </cell>
          <cell r="S211">
            <v>165549425.03</v>
          </cell>
          <cell r="U211">
            <v>121683149.49</v>
          </cell>
          <cell r="V211">
            <v>98638657.17</v>
          </cell>
          <cell r="W211">
            <v>67191192.01</v>
          </cell>
          <cell r="Y211">
            <v>49224535.04</v>
          </cell>
          <cell r="AA211">
            <v>59026536.8</v>
          </cell>
          <cell r="AJ211">
            <v>86260314.595</v>
          </cell>
          <cell r="AN211">
            <v>96143460.34166665</v>
          </cell>
          <cell r="AR211">
            <v>98981271.50958331</v>
          </cell>
          <cell r="AV211">
            <v>98675322.17</v>
          </cell>
          <cell r="AZ211">
            <v>83040242.81625</v>
          </cell>
        </row>
        <row r="212">
          <cell r="Q212">
            <v>-166320274.01</v>
          </cell>
          <cell r="S212">
            <v>0</v>
          </cell>
          <cell r="U212">
            <v>0</v>
          </cell>
          <cell r="V212">
            <v>0</v>
          </cell>
          <cell r="W212">
            <v>0</v>
          </cell>
          <cell r="Y212">
            <v>0</v>
          </cell>
          <cell r="AA212">
            <v>0</v>
          </cell>
          <cell r="AJ212">
            <v>-139621041.26583335</v>
          </cell>
          <cell r="AN212">
            <v>-106862321.32666667</v>
          </cell>
          <cell r="AR212">
            <v>-64235018.263749994</v>
          </cell>
          <cell r="AV212">
            <v>-21918495.84125</v>
          </cell>
          <cell r="AZ212">
            <v>0</v>
          </cell>
        </row>
        <row r="213">
          <cell r="Q213">
            <v>-134267420.27</v>
          </cell>
          <cell r="S213">
            <v>0</v>
          </cell>
          <cell r="U213">
            <v>0</v>
          </cell>
          <cell r="V213">
            <v>0</v>
          </cell>
          <cell r="W213">
            <v>0</v>
          </cell>
          <cell r="Y213">
            <v>0</v>
          </cell>
          <cell r="AA213">
            <v>0</v>
          </cell>
          <cell r="AJ213">
            <v>-86260314.595</v>
          </cell>
          <cell r="AN213">
            <v>-65011535.30875</v>
          </cell>
          <cell r="AR213">
            <v>-42376954.45291667</v>
          </cell>
          <cell r="AV213">
            <v>-19105290.937916666</v>
          </cell>
          <cell r="AZ213">
            <v>0</v>
          </cell>
        </row>
        <row r="214">
          <cell r="Q214">
            <v>0</v>
          </cell>
          <cell r="S214">
            <v>0</v>
          </cell>
          <cell r="U214">
            <v>0</v>
          </cell>
          <cell r="V214">
            <v>0</v>
          </cell>
          <cell r="W214">
            <v>0</v>
          </cell>
          <cell r="Y214">
            <v>0</v>
          </cell>
          <cell r="AA214">
            <v>0</v>
          </cell>
          <cell r="AJ214">
            <v>0</v>
          </cell>
          <cell r="AN214">
            <v>0</v>
          </cell>
          <cell r="AR214">
            <v>0</v>
          </cell>
          <cell r="AV214">
            <v>0</v>
          </cell>
          <cell r="AZ214">
            <v>0</v>
          </cell>
        </row>
        <row r="215">
          <cell r="Q215">
            <v>0</v>
          </cell>
          <cell r="S215">
            <v>0</v>
          </cell>
          <cell r="U215">
            <v>0</v>
          </cell>
          <cell r="V215">
            <v>0</v>
          </cell>
          <cell r="W215">
            <v>0</v>
          </cell>
          <cell r="Y215">
            <v>0</v>
          </cell>
          <cell r="AA215">
            <v>0</v>
          </cell>
          <cell r="AJ215">
            <v>0</v>
          </cell>
          <cell r="AN215">
            <v>0</v>
          </cell>
          <cell r="AR215">
            <v>0</v>
          </cell>
          <cell r="AV215">
            <v>0</v>
          </cell>
          <cell r="AZ215">
            <v>0</v>
          </cell>
        </row>
        <row r="216">
          <cell r="Q216">
            <v>49801.93</v>
          </cell>
          <cell r="S216">
            <v>0</v>
          </cell>
          <cell r="U216">
            <v>0</v>
          </cell>
          <cell r="V216">
            <v>0</v>
          </cell>
          <cell r="W216">
            <v>0</v>
          </cell>
          <cell r="Y216">
            <v>0</v>
          </cell>
          <cell r="AA216">
            <v>0</v>
          </cell>
          <cell r="AJ216">
            <v>258688.60041666668</v>
          </cell>
          <cell r="AN216">
            <v>141007.02041666667</v>
          </cell>
          <cell r="AR216">
            <v>68452.68125000001</v>
          </cell>
          <cell r="AV216">
            <v>5956.209583333333</v>
          </cell>
          <cell r="AZ216">
            <v>0</v>
          </cell>
        </row>
        <row r="217">
          <cell r="Q217">
            <v>41451.39</v>
          </cell>
          <cell r="S217">
            <v>0</v>
          </cell>
          <cell r="U217">
            <v>0</v>
          </cell>
          <cell r="V217">
            <v>0</v>
          </cell>
          <cell r="W217">
            <v>0</v>
          </cell>
          <cell r="Y217">
            <v>0</v>
          </cell>
          <cell r="AA217">
            <v>0</v>
          </cell>
          <cell r="AJ217">
            <v>151594.01875</v>
          </cell>
          <cell r="AN217">
            <v>67302.81875</v>
          </cell>
          <cell r="AR217">
            <v>33789.79083333333</v>
          </cell>
          <cell r="AV217">
            <v>5124.129583333333</v>
          </cell>
          <cell r="AZ217">
            <v>0</v>
          </cell>
        </row>
        <row r="218">
          <cell r="Q218">
            <v>-29676330.69</v>
          </cell>
          <cell r="S218">
            <v>-15467526.2</v>
          </cell>
          <cell r="U218">
            <v>-10860383.77</v>
          </cell>
          <cell r="V218">
            <v>-10884644.39</v>
          </cell>
          <cell r="W218">
            <v>-12508174.63</v>
          </cell>
          <cell r="Y218">
            <v>-22376729.45</v>
          </cell>
          <cell r="AA218">
            <v>-30743020.34</v>
          </cell>
          <cell r="AJ218">
            <v>-22823878.729166668</v>
          </cell>
          <cell r="AN218">
            <v>-22845877.77666666</v>
          </cell>
          <cell r="AR218">
            <v>-21369832.92625</v>
          </cell>
          <cell r="AV218">
            <v>-19839948.910416666</v>
          </cell>
          <cell r="AZ218">
            <v>-20450198.31625</v>
          </cell>
        </row>
        <row r="219">
          <cell r="Q219">
            <v>4930.66</v>
          </cell>
          <cell r="S219">
            <v>4934.88</v>
          </cell>
          <cell r="U219">
            <v>6350.72</v>
          </cell>
          <cell r="V219">
            <v>5486.54</v>
          </cell>
          <cell r="W219">
            <v>5504.87</v>
          </cell>
          <cell r="Y219">
            <v>5543.81</v>
          </cell>
          <cell r="AA219">
            <v>7238.24</v>
          </cell>
          <cell r="AJ219">
            <v>2652.19</v>
          </cell>
          <cell r="AN219">
            <v>4953.025416666667</v>
          </cell>
          <cell r="AR219">
            <v>5217.702916666668</v>
          </cell>
          <cell r="AV219">
            <v>5788.7625</v>
          </cell>
          <cell r="AZ219">
            <v>5985.109583333334</v>
          </cell>
        </row>
        <row r="220">
          <cell r="Q220">
            <v>0</v>
          </cell>
          <cell r="S220">
            <v>0</v>
          </cell>
          <cell r="U220">
            <v>0</v>
          </cell>
          <cell r="V220">
            <v>0</v>
          </cell>
          <cell r="W220">
            <v>0</v>
          </cell>
          <cell r="Y220">
            <v>0</v>
          </cell>
          <cell r="AA220">
            <v>0</v>
          </cell>
          <cell r="AJ220">
            <v>0</v>
          </cell>
          <cell r="AN220">
            <v>0</v>
          </cell>
          <cell r="AR220">
            <v>0</v>
          </cell>
          <cell r="AV220">
            <v>0</v>
          </cell>
          <cell r="AZ220">
            <v>0</v>
          </cell>
          <cell r="BD220" t="str">
            <v>6e</v>
          </cell>
        </row>
        <row r="221">
          <cell r="Q221">
            <v>5322325.94</v>
          </cell>
          <cell r="S221">
            <v>3445569.28</v>
          </cell>
          <cell r="U221">
            <v>10243276.14</v>
          </cell>
          <cell r="V221">
            <v>6056939.33</v>
          </cell>
          <cell r="W221">
            <v>7831199.25</v>
          </cell>
          <cell r="Y221">
            <v>13908651.93</v>
          </cell>
          <cell r="AA221">
            <v>13452489.34</v>
          </cell>
          <cell r="AJ221">
            <v>20705709.036666665</v>
          </cell>
          <cell r="AN221">
            <v>15828821.287916666</v>
          </cell>
          <cell r="AR221">
            <v>10585119.274583332</v>
          </cell>
          <cell r="AV221">
            <v>8402950.998333333</v>
          </cell>
          <cell r="AZ221">
            <v>11750986.701666668</v>
          </cell>
        </row>
        <row r="222">
          <cell r="Q222">
            <v>7515.95</v>
          </cell>
          <cell r="S222">
            <v>6246.99</v>
          </cell>
          <cell r="U222">
            <v>5997.99</v>
          </cell>
          <cell r="V222">
            <v>5914.82</v>
          </cell>
          <cell r="W222">
            <v>5258.76</v>
          </cell>
          <cell r="Y222">
            <v>4780.16</v>
          </cell>
          <cell r="AA222">
            <v>4115.62</v>
          </cell>
          <cell r="AJ222">
            <v>10352.30625</v>
          </cell>
          <cell r="AN222">
            <v>8510.83375</v>
          </cell>
          <cell r="AR222">
            <v>6721.4725</v>
          </cell>
          <cell r="AV222">
            <v>5386.78</v>
          </cell>
          <cell r="AZ222">
            <v>4086.2758333333336</v>
          </cell>
        </row>
        <row r="223">
          <cell r="Q223">
            <v>269248.39</v>
          </cell>
          <cell r="S223">
            <v>168408.06</v>
          </cell>
          <cell r="U223">
            <v>188362.69</v>
          </cell>
          <cell r="V223">
            <v>-84927.88</v>
          </cell>
          <cell r="W223">
            <v>80690.38</v>
          </cell>
          <cell r="Y223">
            <v>257341.75</v>
          </cell>
          <cell r="AA223">
            <v>-170753.24</v>
          </cell>
          <cell r="AJ223">
            <v>1944939.7883333333</v>
          </cell>
          <cell r="AN223">
            <v>1101409.2654166666</v>
          </cell>
          <cell r="AR223">
            <v>525075.9108333333</v>
          </cell>
          <cell r="AV223">
            <v>83468.55458333333</v>
          </cell>
          <cell r="AZ223">
            <v>71469.73375</v>
          </cell>
        </row>
        <row r="224">
          <cell r="Q224">
            <v>253.24</v>
          </cell>
          <cell r="S224">
            <v>107.63</v>
          </cell>
          <cell r="U224">
            <v>12.93</v>
          </cell>
          <cell r="V224">
            <v>292.89</v>
          </cell>
          <cell r="W224">
            <v>192.36</v>
          </cell>
          <cell r="Y224">
            <v>34.86</v>
          </cell>
          <cell r="AA224">
            <v>143.76</v>
          </cell>
          <cell r="AJ224">
            <v>10.551666666666668</v>
          </cell>
          <cell r="AN224">
            <v>40.85375</v>
          </cell>
          <cell r="AR224">
            <v>86.55833333333334</v>
          </cell>
          <cell r="AV224">
            <v>121.41375</v>
          </cell>
          <cell r="AZ224">
            <v>113.17583333333334</v>
          </cell>
        </row>
        <row r="225">
          <cell r="Q225">
            <v>269248.24</v>
          </cell>
          <cell r="S225">
            <v>168408.01</v>
          </cell>
          <cell r="U225">
            <v>188362.55</v>
          </cell>
          <cell r="V225">
            <v>-84927.96</v>
          </cell>
          <cell r="W225">
            <v>0</v>
          </cell>
          <cell r="Y225">
            <v>141981.41</v>
          </cell>
          <cell r="AA225">
            <v>-170749.78</v>
          </cell>
          <cell r="AJ225">
            <v>1900493.60875</v>
          </cell>
          <cell r="AN225">
            <v>1066526.4783333333</v>
          </cell>
          <cell r="AR225">
            <v>494160.4629166667</v>
          </cell>
          <cell r="AV225">
            <v>47473.7075</v>
          </cell>
          <cell r="AZ225">
            <v>47859.17458333333</v>
          </cell>
        </row>
        <row r="226">
          <cell r="Q226">
            <v>6108.26</v>
          </cell>
          <cell r="S226">
            <v>2596.71</v>
          </cell>
          <cell r="U226">
            <v>682.41</v>
          </cell>
          <cell r="V226">
            <v>7064.42</v>
          </cell>
          <cell r="W226">
            <v>735.57</v>
          </cell>
          <cell r="Y226">
            <v>1058.74</v>
          </cell>
          <cell r="AA226">
            <v>3470.31</v>
          </cell>
          <cell r="AJ226">
            <v>254.51083333333335</v>
          </cell>
          <cell r="AN226">
            <v>1422.1220833333336</v>
          </cell>
          <cell r="AR226">
            <v>2223.8608333333336</v>
          </cell>
          <cell r="AV226">
            <v>2648.8600000000006</v>
          </cell>
          <cell r="AZ226">
            <v>1887.0874999999996</v>
          </cell>
        </row>
        <row r="227">
          <cell r="Q227">
            <v>11489.07</v>
          </cell>
          <cell r="S227">
            <v>8782.75</v>
          </cell>
          <cell r="U227">
            <v>6414.6</v>
          </cell>
          <cell r="V227">
            <v>6398.49</v>
          </cell>
          <cell r="W227">
            <v>5789.66</v>
          </cell>
          <cell r="Y227">
            <v>5221.36</v>
          </cell>
          <cell r="AA227">
            <v>4664.92</v>
          </cell>
          <cell r="AJ227">
            <v>18161.405416666665</v>
          </cell>
          <cell r="AN227">
            <v>13069.290416666665</v>
          </cell>
          <cell r="AR227">
            <v>9187.639583333335</v>
          </cell>
          <cell r="AV227">
            <v>6582.294166666666</v>
          </cell>
          <cell r="AZ227">
            <v>4667.2733333333335</v>
          </cell>
        </row>
        <row r="228">
          <cell r="Q228">
            <v>13568589.97</v>
          </cell>
          <cell r="S228">
            <v>11190475.63</v>
          </cell>
          <cell r="U228">
            <v>4817333.81</v>
          </cell>
          <cell r="V228">
            <v>4546711.99</v>
          </cell>
          <cell r="W228">
            <v>5612300.04</v>
          </cell>
          <cell r="Y228">
            <v>20206291.81</v>
          </cell>
          <cell r="AA228">
            <v>24274665.6</v>
          </cell>
          <cell r="AJ228">
            <v>16586751.038333334</v>
          </cell>
          <cell r="AN228">
            <v>13746988.115833333</v>
          </cell>
          <cell r="AR228">
            <v>10216822.969583333</v>
          </cell>
          <cell r="AV228">
            <v>13705351.387916664</v>
          </cell>
          <cell r="AZ228">
            <v>16414516.409166666</v>
          </cell>
        </row>
        <row r="229">
          <cell r="Q229">
            <v>425000</v>
          </cell>
          <cell r="S229">
            <v>325000</v>
          </cell>
          <cell r="U229">
            <v>225000</v>
          </cell>
          <cell r="V229">
            <v>175000</v>
          </cell>
          <cell r="W229">
            <v>125000</v>
          </cell>
          <cell r="Y229">
            <v>25000</v>
          </cell>
          <cell r="AA229">
            <v>0</v>
          </cell>
          <cell r="AJ229">
            <v>305208.3333333333</v>
          </cell>
          <cell r="AN229">
            <v>413541.6666666667</v>
          </cell>
          <cell r="AR229">
            <v>325000</v>
          </cell>
          <cell r="AV229">
            <v>151041.66666666666</v>
          </cell>
          <cell r="AZ229">
            <v>42708.333333333336</v>
          </cell>
        </row>
        <row r="230">
          <cell r="Q230">
            <v>601846.14</v>
          </cell>
          <cell r="S230">
            <v>1710484.36</v>
          </cell>
          <cell r="U230">
            <v>1101954.08</v>
          </cell>
          <cell r="V230">
            <v>1263489.77</v>
          </cell>
          <cell r="W230">
            <v>509727.61</v>
          </cell>
          <cell r="Y230">
            <v>394763.07</v>
          </cell>
          <cell r="AA230">
            <v>602396.47</v>
          </cell>
          <cell r="AJ230">
            <v>981279.955</v>
          </cell>
          <cell r="AN230">
            <v>1046326.465</v>
          </cell>
          <cell r="AR230">
            <v>866781.2229166668</v>
          </cell>
          <cell r="AV230">
            <v>747895.4233333332</v>
          </cell>
          <cell r="AZ230">
            <v>543451.22375</v>
          </cell>
        </row>
        <row r="231">
          <cell r="Q231">
            <v>18576725</v>
          </cell>
          <cell r="S231">
            <v>26792037</v>
          </cell>
          <cell r="U231">
            <v>21791523</v>
          </cell>
          <cell r="V231">
            <v>18612469.64</v>
          </cell>
          <cell r="W231">
            <v>5668702.64</v>
          </cell>
          <cell r="Y231">
            <v>6023554</v>
          </cell>
          <cell r="AA231">
            <v>11243582</v>
          </cell>
          <cell r="AJ231">
            <v>7082010.041666667</v>
          </cell>
          <cell r="AN231">
            <v>10579080.541666666</v>
          </cell>
          <cell r="AR231">
            <v>14037335.189999998</v>
          </cell>
          <cell r="AV231">
            <v>14925871.023333333</v>
          </cell>
          <cell r="AZ231">
            <v>12073910.023333333</v>
          </cell>
        </row>
        <row r="232">
          <cell r="Q232">
            <v>0</v>
          </cell>
          <cell r="S232">
            <v>677814</v>
          </cell>
          <cell r="U232">
            <v>772765</v>
          </cell>
          <cell r="V232">
            <v>772765</v>
          </cell>
          <cell r="W232">
            <v>844366</v>
          </cell>
          <cell r="Y232">
            <v>844366</v>
          </cell>
          <cell r="AA232">
            <v>808211</v>
          </cell>
          <cell r="AJ232">
            <v>0</v>
          </cell>
          <cell r="AN232">
            <v>209564.625</v>
          </cell>
          <cell r="AR232">
            <v>482069.8333333333</v>
          </cell>
          <cell r="AV232">
            <v>758932.2083333334</v>
          </cell>
          <cell r="AZ232">
            <v>870836.75</v>
          </cell>
        </row>
        <row r="233">
          <cell r="Q233">
            <v>5713600</v>
          </cell>
          <cell r="S233">
            <v>2109037</v>
          </cell>
          <cell r="U233">
            <v>0</v>
          </cell>
          <cell r="V233">
            <v>0</v>
          </cell>
          <cell r="W233">
            <v>0</v>
          </cell>
          <cell r="Y233">
            <v>0</v>
          </cell>
          <cell r="AA233">
            <v>0</v>
          </cell>
          <cell r="AJ233">
            <v>7482275.295833334</v>
          </cell>
          <cell r="AN233">
            <v>5608375.635833333</v>
          </cell>
          <cell r="AR233">
            <v>3165027.4924999997</v>
          </cell>
          <cell r="AV233">
            <v>867406.1666666666</v>
          </cell>
          <cell r="AZ233">
            <v>0</v>
          </cell>
        </row>
        <row r="234">
          <cell r="Q234">
            <v>7809.12</v>
          </cell>
          <cell r="S234">
            <v>0</v>
          </cell>
          <cell r="U234">
            <v>28994.62</v>
          </cell>
          <cell r="V234">
            <v>17795.37</v>
          </cell>
          <cell r="W234">
            <v>6731.91</v>
          </cell>
          <cell r="Y234">
            <v>24318.09</v>
          </cell>
          <cell r="AA234">
            <v>6083.33</v>
          </cell>
          <cell r="AJ234">
            <v>58284.28125</v>
          </cell>
          <cell r="AN234">
            <v>49938.51666666666</v>
          </cell>
          <cell r="AR234">
            <v>27069.137499999997</v>
          </cell>
          <cell r="AV234">
            <v>16289.132499999998</v>
          </cell>
          <cell r="AZ234">
            <v>10245.47875</v>
          </cell>
        </row>
        <row r="235">
          <cell r="Q235">
            <v>190546</v>
          </cell>
          <cell r="S235">
            <v>144492</v>
          </cell>
          <cell r="U235">
            <v>144492</v>
          </cell>
          <cell r="V235">
            <v>144492</v>
          </cell>
          <cell r="W235">
            <v>144492</v>
          </cell>
          <cell r="Y235">
            <v>144492</v>
          </cell>
          <cell r="AA235">
            <v>144492</v>
          </cell>
          <cell r="AJ235">
            <v>86806.08333333333</v>
          </cell>
          <cell r="AN235">
            <v>136889</v>
          </cell>
          <cell r="AR235">
            <v>175194.66666666666</v>
          </cell>
          <cell r="AV235">
            <v>146410.91666666666</v>
          </cell>
          <cell r="AZ235">
            <v>102348.5</v>
          </cell>
        </row>
        <row r="236">
          <cell r="Q236">
            <v>0</v>
          </cell>
          <cell r="S236">
            <v>0</v>
          </cell>
          <cell r="U236">
            <v>3391.6</v>
          </cell>
          <cell r="V236">
            <v>3391.6</v>
          </cell>
          <cell r="W236">
            <v>0</v>
          </cell>
          <cell r="Y236">
            <v>0</v>
          </cell>
          <cell r="AA236">
            <v>0</v>
          </cell>
          <cell r="AJ236">
            <v>0</v>
          </cell>
          <cell r="AN236">
            <v>423.95</v>
          </cell>
          <cell r="AR236">
            <v>847.9</v>
          </cell>
          <cell r="AV236">
            <v>847.9</v>
          </cell>
          <cell r="AZ236">
            <v>423.95</v>
          </cell>
        </row>
        <row r="237">
          <cell r="U237">
            <v>850698.03</v>
          </cell>
          <cell r="V237">
            <v>850698.03</v>
          </cell>
          <cell r="W237">
            <v>850698.03</v>
          </cell>
          <cell r="Y237">
            <v>850698.03</v>
          </cell>
          <cell r="AA237">
            <v>680316.76</v>
          </cell>
          <cell r="AJ237">
            <v>0</v>
          </cell>
          <cell r="AN237">
            <v>106337.25374999999</v>
          </cell>
          <cell r="AR237">
            <v>389903.26375</v>
          </cell>
          <cell r="AV237">
            <v>623774.7366666667</v>
          </cell>
          <cell r="AZ237">
            <v>744209.73625</v>
          </cell>
        </row>
        <row r="238">
          <cell r="U238">
            <v>2601177.58</v>
          </cell>
          <cell r="V238">
            <v>1298.09</v>
          </cell>
          <cell r="W238">
            <v>0</v>
          </cell>
          <cell r="Y238">
            <v>0</v>
          </cell>
          <cell r="AA238">
            <v>0</v>
          </cell>
          <cell r="AJ238">
            <v>0</v>
          </cell>
          <cell r="AN238">
            <v>108382.39916666667</v>
          </cell>
          <cell r="AR238">
            <v>216872.9725</v>
          </cell>
          <cell r="AV238">
            <v>216872.9725</v>
          </cell>
          <cell r="AZ238">
            <v>108490.57333333335</v>
          </cell>
        </row>
        <row r="239">
          <cell r="AA239">
            <v>430457</v>
          </cell>
          <cell r="AR239">
            <v>0</v>
          </cell>
          <cell r="AV239">
            <v>140194.1054166667</v>
          </cell>
          <cell r="AZ239">
            <v>439311.9666666666</v>
          </cell>
        </row>
        <row r="240">
          <cell r="Q240">
            <v>0</v>
          </cell>
          <cell r="S240">
            <v>0</v>
          </cell>
          <cell r="U240">
            <v>0</v>
          </cell>
          <cell r="V240">
            <v>0</v>
          </cell>
          <cell r="W240">
            <v>0</v>
          </cell>
          <cell r="Y240">
            <v>0</v>
          </cell>
          <cell r="AA240">
            <v>0</v>
          </cell>
          <cell r="AJ240">
            <v>0</v>
          </cell>
          <cell r="AN240">
            <v>0</v>
          </cell>
          <cell r="AR240">
            <v>0</v>
          </cell>
          <cell r="AV240">
            <v>-1212.355</v>
          </cell>
          <cell r="AZ240">
            <v>-1228.9316666666666</v>
          </cell>
        </row>
        <row r="241">
          <cell r="Q241">
            <v>181639.72</v>
          </cell>
          <cell r="S241">
            <v>177332.42</v>
          </cell>
          <cell r="U241">
            <v>152844.7</v>
          </cell>
          <cell r="V241">
            <v>147856.9</v>
          </cell>
          <cell r="W241">
            <v>145758.08</v>
          </cell>
          <cell r="Y241">
            <v>139385.08</v>
          </cell>
          <cell r="AA241">
            <v>133565.04</v>
          </cell>
          <cell r="AJ241">
            <v>185209.14666666664</v>
          </cell>
          <cell r="AN241">
            <v>178778.2858333333</v>
          </cell>
          <cell r="AR241">
            <v>165909.46666666665</v>
          </cell>
          <cell r="AV241">
            <v>149930.62083333332</v>
          </cell>
          <cell r="AZ241">
            <v>134595.33958333332</v>
          </cell>
        </row>
        <row r="242">
          <cell r="Q242">
            <v>5232078.96</v>
          </cell>
          <cell r="S242">
            <v>5303522.17</v>
          </cell>
          <cell r="U242">
            <v>5171938.03</v>
          </cell>
          <cell r="V242">
            <v>5265641.25</v>
          </cell>
          <cell r="W242">
            <v>4961353.86</v>
          </cell>
          <cell r="Y242">
            <v>5085657.72</v>
          </cell>
          <cell r="AA242">
            <v>5340001.91</v>
          </cell>
          <cell r="AJ242">
            <v>4702342.319166667</v>
          </cell>
          <cell r="AN242">
            <v>4905230.201666666</v>
          </cell>
          <cell r="AR242">
            <v>5102836.39625</v>
          </cell>
          <cell r="AV242">
            <v>5237496.626666667</v>
          </cell>
          <cell r="AZ242">
            <v>5223399.692083334</v>
          </cell>
        </row>
        <row r="243">
          <cell r="Q243">
            <v>25085.26</v>
          </cell>
          <cell r="S243">
            <v>16178.53</v>
          </cell>
          <cell r="U243">
            <v>18830.25</v>
          </cell>
          <cell r="V243">
            <v>15788.79</v>
          </cell>
          <cell r="W243">
            <v>14628.32</v>
          </cell>
          <cell r="Y243">
            <v>22230.07</v>
          </cell>
          <cell r="AA243">
            <v>24338.17</v>
          </cell>
          <cell r="AJ243">
            <v>28482.822083333333</v>
          </cell>
          <cell r="AN243">
            <v>22571.727499999997</v>
          </cell>
          <cell r="AR243">
            <v>19883.045833333337</v>
          </cell>
          <cell r="AV243">
            <v>20404.464166666665</v>
          </cell>
          <cell r="AZ243">
            <v>26224.22083333334</v>
          </cell>
        </row>
        <row r="244">
          <cell r="Q244">
            <v>0</v>
          </cell>
          <cell r="S244">
            <v>0</v>
          </cell>
          <cell r="U244">
            <v>0</v>
          </cell>
          <cell r="V244">
            <v>0</v>
          </cell>
          <cell r="W244">
            <v>0</v>
          </cell>
          <cell r="Y244">
            <v>0</v>
          </cell>
          <cell r="AA244">
            <v>0</v>
          </cell>
          <cell r="AJ244">
            <v>0</v>
          </cell>
          <cell r="AN244">
            <v>0</v>
          </cell>
          <cell r="AR244">
            <v>0</v>
          </cell>
          <cell r="AV244">
            <v>0</v>
          </cell>
          <cell r="AZ244">
            <v>0</v>
          </cell>
        </row>
        <row r="245">
          <cell r="Q245">
            <v>47778.19</v>
          </cell>
          <cell r="S245">
            <v>51354.7</v>
          </cell>
          <cell r="U245">
            <v>146589.79</v>
          </cell>
          <cell r="V245">
            <v>48121.87</v>
          </cell>
          <cell r="W245">
            <v>42525.64</v>
          </cell>
          <cell r="Y245">
            <v>32333.56</v>
          </cell>
          <cell r="AA245">
            <v>28557.6</v>
          </cell>
          <cell r="AJ245">
            <v>65533.31833333332</v>
          </cell>
          <cell r="AN245">
            <v>52685.482083333336</v>
          </cell>
          <cell r="AR245">
            <v>59184.19500000001</v>
          </cell>
          <cell r="AV245">
            <v>54056.32875000001</v>
          </cell>
          <cell r="AZ245">
            <v>27186.850416666668</v>
          </cell>
        </row>
        <row r="246">
          <cell r="Q246">
            <v>14913615.74</v>
          </cell>
          <cell r="S246">
            <v>13472557.5</v>
          </cell>
          <cell r="U246">
            <v>10803004.4</v>
          </cell>
          <cell r="V246">
            <v>8740673.61</v>
          </cell>
          <cell r="W246">
            <v>11315327.16</v>
          </cell>
          <cell r="Y246">
            <v>10232152.3</v>
          </cell>
          <cell r="AA246">
            <v>6965380.42</v>
          </cell>
          <cell r="AJ246">
            <v>11847936.057916665</v>
          </cell>
          <cell r="AN246">
            <v>12019658.159583332</v>
          </cell>
          <cell r="AR246">
            <v>11383191.800416669</v>
          </cell>
          <cell r="AV246">
            <v>10167417.063333334</v>
          </cell>
          <cell r="AZ246">
            <v>8593383.375416666</v>
          </cell>
        </row>
        <row r="247">
          <cell r="Q247">
            <v>21062818.8</v>
          </cell>
          <cell r="S247">
            <v>21062818.8</v>
          </cell>
          <cell r="U247">
            <v>21062818.8</v>
          </cell>
          <cell r="V247">
            <v>21062818.8</v>
          </cell>
          <cell r="W247">
            <v>21062818.8</v>
          </cell>
          <cell r="Y247">
            <v>0</v>
          </cell>
          <cell r="AA247">
            <v>0</v>
          </cell>
          <cell r="AJ247">
            <v>21062818.800000004</v>
          </cell>
          <cell r="AN247">
            <v>21062818.800000004</v>
          </cell>
          <cell r="AR247">
            <v>20185201.350000005</v>
          </cell>
          <cell r="AV247">
            <v>13164261.75</v>
          </cell>
          <cell r="AZ247">
            <v>6143322.150000001</v>
          </cell>
        </row>
        <row r="248">
          <cell r="Q248">
            <v>0</v>
          </cell>
          <cell r="S248">
            <v>0</v>
          </cell>
          <cell r="U248">
            <v>0</v>
          </cell>
          <cell r="V248">
            <v>0</v>
          </cell>
          <cell r="W248">
            <v>0</v>
          </cell>
          <cell r="Y248">
            <v>0</v>
          </cell>
          <cell r="AA248">
            <v>0</v>
          </cell>
          <cell r="AJ248">
            <v>0</v>
          </cell>
          <cell r="AN248">
            <v>0</v>
          </cell>
          <cell r="AR248">
            <v>0</v>
          </cell>
          <cell r="AV248">
            <v>0</v>
          </cell>
          <cell r="AZ248">
            <v>0</v>
          </cell>
        </row>
        <row r="249">
          <cell r="Q249">
            <v>0</v>
          </cell>
          <cell r="S249">
            <v>0</v>
          </cell>
          <cell r="U249">
            <v>0</v>
          </cell>
          <cell r="V249">
            <v>0</v>
          </cell>
          <cell r="W249">
            <v>0</v>
          </cell>
          <cell r="Y249">
            <v>0</v>
          </cell>
          <cell r="AA249">
            <v>0</v>
          </cell>
          <cell r="AJ249">
            <v>474568.2675</v>
          </cell>
          <cell r="AN249">
            <v>57574.00625</v>
          </cell>
          <cell r="AR249">
            <v>0</v>
          </cell>
          <cell r="AV249">
            <v>0</v>
          </cell>
          <cell r="AZ249">
            <v>0</v>
          </cell>
        </row>
        <row r="250">
          <cell r="Q250">
            <v>0</v>
          </cell>
          <cell r="S250">
            <v>0</v>
          </cell>
          <cell r="U250">
            <v>0</v>
          </cell>
          <cell r="V250">
            <v>0</v>
          </cell>
          <cell r="W250">
            <v>0</v>
          </cell>
          <cell r="Y250">
            <v>0</v>
          </cell>
          <cell r="AA250">
            <v>0</v>
          </cell>
          <cell r="AJ250">
            <v>5427824.100000001</v>
          </cell>
          <cell r="AN250">
            <v>2077824.1000000003</v>
          </cell>
          <cell r="AR250">
            <v>0</v>
          </cell>
          <cell r="AV250">
            <v>0</v>
          </cell>
          <cell r="AZ250">
            <v>0</v>
          </cell>
        </row>
        <row r="251">
          <cell r="Q251">
            <v>1500000</v>
          </cell>
          <cell r="S251">
            <v>1500000</v>
          </cell>
          <cell r="U251">
            <v>2233147</v>
          </cell>
          <cell r="V251">
            <v>2309866</v>
          </cell>
          <cell r="W251">
            <v>2309866</v>
          </cell>
          <cell r="Y251">
            <v>2085348.63</v>
          </cell>
          <cell r="AA251">
            <v>2085348.63</v>
          </cell>
          <cell r="AJ251">
            <v>62500</v>
          </cell>
          <cell r="AN251">
            <v>654143.375</v>
          </cell>
          <cell r="AR251">
            <v>1411547.1929166669</v>
          </cell>
          <cell r="AV251">
            <v>2044163.4029166664</v>
          </cell>
          <cell r="AZ251">
            <v>2147636.237916666</v>
          </cell>
        </row>
        <row r="252">
          <cell r="Q252">
            <v>0</v>
          </cell>
          <cell r="S252">
            <v>0</v>
          </cell>
          <cell r="U252">
            <v>0</v>
          </cell>
          <cell r="V252">
            <v>0</v>
          </cell>
          <cell r="W252">
            <v>0</v>
          </cell>
          <cell r="Y252">
            <v>0</v>
          </cell>
          <cell r="AA252">
            <v>0</v>
          </cell>
          <cell r="AJ252">
            <v>0</v>
          </cell>
          <cell r="AN252">
            <v>0</v>
          </cell>
          <cell r="AR252">
            <v>0</v>
          </cell>
          <cell r="AV252">
            <v>0</v>
          </cell>
          <cell r="AZ252">
            <v>0</v>
          </cell>
        </row>
        <row r="253">
          <cell r="Q253">
            <v>639223.5</v>
          </cell>
          <cell r="S253">
            <v>517085.9</v>
          </cell>
          <cell r="U253">
            <v>531793.2</v>
          </cell>
          <cell r="V253">
            <v>489771.44</v>
          </cell>
          <cell r="W253">
            <v>519584.28</v>
          </cell>
          <cell r="Y253">
            <v>526071.04</v>
          </cell>
          <cell r="AA253">
            <v>489948.17</v>
          </cell>
          <cell r="AJ253">
            <v>603853.4804166666</v>
          </cell>
          <cell r="AN253">
            <v>583334.4787500001</v>
          </cell>
          <cell r="AR253">
            <v>558575.0316666666</v>
          </cell>
          <cell r="AV253">
            <v>532058.0229166667</v>
          </cell>
          <cell r="AZ253">
            <v>505986.5120833333</v>
          </cell>
        </row>
        <row r="254">
          <cell r="Q254">
            <v>0</v>
          </cell>
          <cell r="S254">
            <v>0</v>
          </cell>
          <cell r="U254">
            <v>0</v>
          </cell>
          <cell r="V254">
            <v>0</v>
          </cell>
          <cell r="W254">
            <v>0</v>
          </cell>
          <cell r="Y254">
            <v>0</v>
          </cell>
          <cell r="AA254">
            <v>0</v>
          </cell>
          <cell r="AJ254">
            <v>0</v>
          </cell>
          <cell r="AN254">
            <v>0</v>
          </cell>
          <cell r="AR254">
            <v>0</v>
          </cell>
          <cell r="AV254">
            <v>0</v>
          </cell>
          <cell r="AZ254">
            <v>0</v>
          </cell>
        </row>
        <row r="255">
          <cell r="Q255">
            <v>0</v>
          </cell>
          <cell r="S255">
            <v>0</v>
          </cell>
          <cell r="U255">
            <v>0</v>
          </cell>
          <cell r="V255">
            <v>0</v>
          </cell>
          <cell r="W255">
            <v>0</v>
          </cell>
          <cell r="Y255">
            <v>0</v>
          </cell>
          <cell r="AA255">
            <v>0</v>
          </cell>
          <cell r="AJ255">
            <v>0</v>
          </cell>
          <cell r="AN255">
            <v>0</v>
          </cell>
          <cell r="AR255">
            <v>0</v>
          </cell>
          <cell r="AV255">
            <v>0</v>
          </cell>
          <cell r="AZ255">
            <v>0</v>
          </cell>
        </row>
        <row r="256">
          <cell r="Q256">
            <v>8327.23</v>
          </cell>
          <cell r="S256">
            <v>7249.76</v>
          </cell>
          <cell r="U256">
            <v>7049.76</v>
          </cell>
          <cell r="V256">
            <v>6949.76</v>
          </cell>
          <cell r="W256">
            <v>6849.76</v>
          </cell>
          <cell r="Y256">
            <v>6649.76</v>
          </cell>
          <cell r="AA256">
            <v>6449.76</v>
          </cell>
          <cell r="AJ256">
            <v>9794.199583333335</v>
          </cell>
          <cell r="AN256">
            <v>8419.095833333333</v>
          </cell>
          <cell r="AR256">
            <v>7576.534999999999</v>
          </cell>
          <cell r="AV256">
            <v>6488.571250000001</v>
          </cell>
          <cell r="AZ256">
            <v>5992.0129166666675</v>
          </cell>
        </row>
        <row r="257">
          <cell r="Q257">
            <v>0</v>
          </cell>
          <cell r="S257">
            <v>0</v>
          </cell>
          <cell r="U257">
            <v>0</v>
          </cell>
          <cell r="V257">
            <v>0</v>
          </cell>
          <cell r="W257">
            <v>0</v>
          </cell>
          <cell r="Y257">
            <v>0</v>
          </cell>
          <cell r="AA257">
            <v>0</v>
          </cell>
          <cell r="AJ257">
            <v>187281.44333333336</v>
          </cell>
          <cell r="AN257">
            <v>0</v>
          </cell>
          <cell r="AR257">
            <v>0</v>
          </cell>
          <cell r="AV257">
            <v>0</v>
          </cell>
          <cell r="AZ257">
            <v>0</v>
          </cell>
        </row>
        <row r="258">
          <cell r="Q258">
            <v>308204.13</v>
          </cell>
          <cell r="S258">
            <v>181982.71</v>
          </cell>
          <cell r="U258">
            <v>82231.14</v>
          </cell>
          <cell r="V258">
            <v>82231.14</v>
          </cell>
          <cell r="W258">
            <v>82231.14</v>
          </cell>
          <cell r="Y258">
            <v>82231.14</v>
          </cell>
          <cell r="AA258">
            <v>82231.14</v>
          </cell>
          <cell r="AJ258">
            <v>352707.1324999999</v>
          </cell>
          <cell r="AN258">
            <v>284567.32249999995</v>
          </cell>
          <cell r="AR258">
            <v>189149.89583333328</v>
          </cell>
          <cell r="AV258">
            <v>111809.98791666667</v>
          </cell>
          <cell r="AZ258">
            <v>82231.14</v>
          </cell>
        </row>
        <row r="259">
          <cell r="Q259">
            <v>532376</v>
          </cell>
          <cell r="S259">
            <v>532376</v>
          </cell>
          <cell r="U259">
            <v>532376</v>
          </cell>
          <cell r="V259">
            <v>532376</v>
          </cell>
          <cell r="W259">
            <v>532376</v>
          </cell>
          <cell r="Y259">
            <v>532376</v>
          </cell>
          <cell r="AA259">
            <v>532376</v>
          </cell>
          <cell r="AJ259">
            <v>520515.6666666667</v>
          </cell>
          <cell r="AN259">
            <v>524641</v>
          </cell>
          <cell r="AR259">
            <v>528766.3333333334</v>
          </cell>
          <cell r="AV259">
            <v>533494.655</v>
          </cell>
          <cell r="AZ259">
            <v>542443.8949999999</v>
          </cell>
        </row>
        <row r="260">
          <cell r="Q260">
            <v>99000</v>
          </cell>
          <cell r="S260">
            <v>99000</v>
          </cell>
          <cell r="U260">
            <v>99000</v>
          </cell>
          <cell r="V260">
            <v>99000</v>
          </cell>
          <cell r="W260">
            <v>137000</v>
          </cell>
          <cell r="Y260">
            <v>137000</v>
          </cell>
          <cell r="AA260">
            <v>137000</v>
          </cell>
          <cell r="AJ260">
            <v>4125</v>
          </cell>
          <cell r="AN260">
            <v>37125</v>
          </cell>
          <cell r="AR260">
            <v>78041.66666666667</v>
          </cell>
          <cell r="AV260">
            <v>119583.33333333333</v>
          </cell>
          <cell r="AZ260">
            <v>132250</v>
          </cell>
        </row>
        <row r="261">
          <cell r="Q261">
            <v>0</v>
          </cell>
          <cell r="S261">
            <v>0</v>
          </cell>
          <cell r="U261">
            <v>0</v>
          </cell>
          <cell r="V261">
            <v>0</v>
          </cell>
          <cell r="W261">
            <v>0</v>
          </cell>
          <cell r="Y261">
            <v>0</v>
          </cell>
          <cell r="AA261">
            <v>0</v>
          </cell>
          <cell r="AJ261">
            <v>0</v>
          </cell>
          <cell r="AN261">
            <v>0</v>
          </cell>
          <cell r="AR261">
            <v>0</v>
          </cell>
          <cell r="AV261">
            <v>0</v>
          </cell>
          <cell r="AZ261">
            <v>0</v>
          </cell>
        </row>
        <row r="262">
          <cell r="Q262">
            <v>0</v>
          </cell>
          <cell r="S262">
            <v>0</v>
          </cell>
          <cell r="U262">
            <v>0</v>
          </cell>
          <cell r="V262">
            <v>0</v>
          </cell>
          <cell r="W262">
            <v>0</v>
          </cell>
          <cell r="Y262">
            <v>0</v>
          </cell>
          <cell r="AA262">
            <v>0</v>
          </cell>
          <cell r="AJ262">
            <v>0</v>
          </cell>
          <cell r="AN262">
            <v>0</v>
          </cell>
          <cell r="AR262">
            <v>0</v>
          </cell>
          <cell r="AV262">
            <v>0</v>
          </cell>
          <cell r="AZ262">
            <v>0</v>
          </cell>
        </row>
        <row r="263">
          <cell r="Q263">
            <v>7712913.73</v>
          </cell>
          <cell r="S263">
            <v>9257769.76</v>
          </cell>
          <cell r="U263">
            <v>7971969.96</v>
          </cell>
          <cell r="V263">
            <v>3204332.84</v>
          </cell>
          <cell r="W263">
            <v>2059862.23</v>
          </cell>
          <cell r="Y263">
            <v>3857155.22</v>
          </cell>
          <cell r="AA263">
            <v>4569474.86</v>
          </cell>
          <cell r="AJ263">
            <v>8535830.917083334</v>
          </cell>
          <cell r="AN263">
            <v>8052605.555416667</v>
          </cell>
          <cell r="AR263">
            <v>6500748.615416667</v>
          </cell>
          <cell r="AV263">
            <v>5526328.509166666</v>
          </cell>
          <cell r="AZ263">
            <v>5502157.1258333335</v>
          </cell>
        </row>
        <row r="264">
          <cell r="Q264">
            <v>-3199410.1</v>
          </cell>
          <cell r="S264">
            <v>-3341648.63</v>
          </cell>
          <cell r="U264">
            <v>-3448458.23</v>
          </cell>
          <cell r="V264">
            <v>-3511372.47</v>
          </cell>
          <cell r="W264">
            <v>-3583223.03</v>
          </cell>
          <cell r="Y264">
            <v>-3589433.51</v>
          </cell>
          <cell r="AA264">
            <v>-3610663.08</v>
          </cell>
          <cell r="AJ264">
            <v>-2353592.8508333326</v>
          </cell>
          <cell r="AN264">
            <v>-2694151.555</v>
          </cell>
          <cell r="AR264">
            <v>-3113717.119166667</v>
          </cell>
          <cell r="AV264">
            <v>-3550589.935</v>
          </cell>
          <cell r="AZ264">
            <v>-3878103.059583334</v>
          </cell>
        </row>
        <row r="265">
          <cell r="Q265">
            <v>-1719418.91</v>
          </cell>
          <cell r="S265">
            <v>-1815110.43</v>
          </cell>
          <cell r="U265">
            <v>-1696730.77</v>
          </cell>
          <cell r="V265">
            <v>-1627270.89</v>
          </cell>
          <cell r="W265">
            <v>-1512518.6</v>
          </cell>
          <cell r="Y265">
            <v>-1468993.08</v>
          </cell>
          <cell r="AA265">
            <v>-1556702.85</v>
          </cell>
          <cell r="AJ265">
            <v>-1059522.6820833334</v>
          </cell>
          <cell r="AN265">
            <v>-1273109.2837500002</v>
          </cell>
          <cell r="AR265">
            <v>-1477585.0216666667</v>
          </cell>
          <cell r="AV265">
            <v>-1660174.465</v>
          </cell>
          <cell r="AZ265">
            <v>-1744353.6429166666</v>
          </cell>
        </row>
        <row r="266">
          <cell r="Q266">
            <v>0</v>
          </cell>
          <cell r="S266">
            <v>0</v>
          </cell>
          <cell r="U266">
            <v>0</v>
          </cell>
          <cell r="V266">
            <v>0</v>
          </cell>
          <cell r="W266">
            <v>0</v>
          </cell>
          <cell r="Y266">
            <v>0</v>
          </cell>
          <cell r="AA266">
            <v>0</v>
          </cell>
          <cell r="AJ266">
            <v>0</v>
          </cell>
          <cell r="AN266">
            <v>0</v>
          </cell>
          <cell r="AR266">
            <v>0</v>
          </cell>
          <cell r="AV266">
            <v>0</v>
          </cell>
          <cell r="AZ266">
            <v>0</v>
          </cell>
        </row>
        <row r="267">
          <cell r="Q267">
            <v>3199410.1</v>
          </cell>
          <cell r="S267">
            <v>0</v>
          </cell>
          <cell r="U267">
            <v>0</v>
          </cell>
          <cell r="V267">
            <v>0</v>
          </cell>
          <cell r="W267">
            <v>0</v>
          </cell>
          <cell r="Y267">
            <v>0</v>
          </cell>
          <cell r="AA267">
            <v>0</v>
          </cell>
          <cell r="AJ267">
            <v>1985617.35375</v>
          </cell>
          <cell r="AN267">
            <v>1980967.5604166668</v>
          </cell>
          <cell r="AR267">
            <v>1214336.1345833333</v>
          </cell>
          <cell r="AV267">
            <v>407568.77166666667</v>
          </cell>
          <cell r="AZ267">
            <v>0</v>
          </cell>
        </row>
        <row r="268">
          <cell r="Q268">
            <v>1719418.91</v>
          </cell>
          <cell r="S268">
            <v>0</v>
          </cell>
          <cell r="U268">
            <v>0</v>
          </cell>
          <cell r="V268">
            <v>0</v>
          </cell>
          <cell r="W268">
            <v>0</v>
          </cell>
          <cell r="Y268">
            <v>0</v>
          </cell>
          <cell r="AA268">
            <v>0</v>
          </cell>
          <cell r="AJ268">
            <v>921836.3583333334</v>
          </cell>
          <cell r="AN268">
            <v>899361.3550000001</v>
          </cell>
          <cell r="AR268">
            <v>588355.3533333333</v>
          </cell>
          <cell r="AV268">
            <v>223637.82625</v>
          </cell>
          <cell r="AZ268">
            <v>0</v>
          </cell>
        </row>
        <row r="269">
          <cell r="Q269">
            <v>0</v>
          </cell>
          <cell r="S269">
            <v>0</v>
          </cell>
          <cell r="U269">
            <v>0</v>
          </cell>
          <cell r="V269">
            <v>0</v>
          </cell>
          <cell r="W269">
            <v>0</v>
          </cell>
          <cell r="Y269">
            <v>0</v>
          </cell>
          <cell r="AA269">
            <v>0</v>
          </cell>
          <cell r="AJ269">
            <v>-244840.10958333328</v>
          </cell>
          <cell r="AN269">
            <v>-94169.27291666665</v>
          </cell>
          <cell r="AR269">
            <v>0</v>
          </cell>
          <cell r="AV269">
            <v>0</v>
          </cell>
          <cell r="AZ269">
            <v>0</v>
          </cell>
        </row>
        <row r="270">
          <cell r="Q270">
            <v>0</v>
          </cell>
          <cell r="S270">
            <v>0</v>
          </cell>
          <cell r="U270">
            <v>0</v>
          </cell>
          <cell r="V270">
            <v>0</v>
          </cell>
          <cell r="W270">
            <v>0</v>
          </cell>
          <cell r="Y270">
            <v>0</v>
          </cell>
          <cell r="AA270">
            <v>0</v>
          </cell>
          <cell r="AJ270">
            <v>0</v>
          </cell>
          <cell r="AN270">
            <v>0</v>
          </cell>
          <cell r="AR270">
            <v>0</v>
          </cell>
          <cell r="AV270">
            <v>0</v>
          </cell>
          <cell r="AZ270">
            <v>0</v>
          </cell>
        </row>
        <row r="271">
          <cell r="Q271">
            <v>-842797.76</v>
          </cell>
          <cell r="S271">
            <v>-835819.99</v>
          </cell>
          <cell r="U271">
            <v>-793803.49</v>
          </cell>
          <cell r="V271">
            <v>-804982.79</v>
          </cell>
          <cell r="W271">
            <v>-782666.77</v>
          </cell>
          <cell r="Y271">
            <v>-836026.15</v>
          </cell>
          <cell r="AA271">
            <v>-885224.65</v>
          </cell>
          <cell r="AJ271">
            <v>-634380.37875</v>
          </cell>
          <cell r="AN271">
            <v>-710862.4391666666</v>
          </cell>
          <cell r="AR271">
            <v>-779355.7283333334</v>
          </cell>
          <cell r="AV271">
            <v>-834370.53625</v>
          </cell>
          <cell r="AZ271">
            <v>-879799.7266666666</v>
          </cell>
        </row>
        <row r="272">
          <cell r="Q272">
            <v>-44.77</v>
          </cell>
          <cell r="S272">
            <v>356.17</v>
          </cell>
          <cell r="U272">
            <v>1011.1</v>
          </cell>
          <cell r="V272">
            <v>1266.52</v>
          </cell>
          <cell r="W272">
            <v>1525.51</v>
          </cell>
          <cell r="Y272">
            <v>3030.2</v>
          </cell>
          <cell r="AA272">
            <v>1616.54</v>
          </cell>
          <cell r="AJ272">
            <v>2308.264166666667</v>
          </cell>
          <cell r="AN272">
            <v>2134.5391666666665</v>
          </cell>
          <cell r="AR272">
            <v>2052.9354166666667</v>
          </cell>
          <cell r="AV272">
            <v>2168.4337499999997</v>
          </cell>
          <cell r="AZ272">
            <v>2197.864583333333</v>
          </cell>
        </row>
        <row r="273">
          <cell r="Q273">
            <v>0</v>
          </cell>
          <cell r="S273">
            <v>0</v>
          </cell>
          <cell r="U273">
            <v>0</v>
          </cell>
          <cell r="V273">
            <v>0</v>
          </cell>
          <cell r="W273">
            <v>0</v>
          </cell>
          <cell r="Y273">
            <v>0</v>
          </cell>
          <cell r="AA273">
            <v>0</v>
          </cell>
          <cell r="AJ273">
            <v>0</v>
          </cell>
          <cell r="AN273">
            <v>0</v>
          </cell>
          <cell r="AR273">
            <v>0</v>
          </cell>
          <cell r="AV273">
            <v>0</v>
          </cell>
          <cell r="AZ273">
            <v>0</v>
          </cell>
        </row>
        <row r="274">
          <cell r="Q274">
            <v>8720.19</v>
          </cell>
          <cell r="S274">
            <v>67041.33</v>
          </cell>
          <cell r="U274">
            <v>15222.07</v>
          </cell>
          <cell r="V274">
            <v>52573.73</v>
          </cell>
          <cell r="W274">
            <v>61391.08</v>
          </cell>
          <cell r="Y274">
            <v>232835.19</v>
          </cell>
          <cell r="AA274">
            <v>36311.51</v>
          </cell>
          <cell r="AJ274">
            <v>34699.97375</v>
          </cell>
          <cell r="AN274">
            <v>44925.13041666666</v>
          </cell>
          <cell r="AR274">
            <v>51579.630000000005</v>
          </cell>
          <cell r="AV274">
            <v>68069.60791666666</v>
          </cell>
          <cell r="AZ274">
            <v>64504.78333333333</v>
          </cell>
        </row>
        <row r="275">
          <cell r="Q275">
            <v>0</v>
          </cell>
          <cell r="S275">
            <v>0</v>
          </cell>
          <cell r="U275">
            <v>0</v>
          </cell>
          <cell r="V275">
            <v>0</v>
          </cell>
          <cell r="W275">
            <v>0</v>
          </cell>
          <cell r="Y275">
            <v>0</v>
          </cell>
          <cell r="AA275">
            <v>0</v>
          </cell>
          <cell r="AJ275">
            <v>0</v>
          </cell>
          <cell r="AN275">
            <v>0</v>
          </cell>
          <cell r="AR275">
            <v>0</v>
          </cell>
          <cell r="AV275">
            <v>0</v>
          </cell>
          <cell r="AZ275">
            <v>0</v>
          </cell>
        </row>
        <row r="276">
          <cell r="Q276">
            <v>0</v>
          </cell>
          <cell r="S276">
            <v>0</v>
          </cell>
          <cell r="U276">
            <v>0</v>
          </cell>
          <cell r="V276">
            <v>0</v>
          </cell>
          <cell r="W276">
            <v>0</v>
          </cell>
          <cell r="Y276">
            <v>0</v>
          </cell>
          <cell r="AA276">
            <v>0</v>
          </cell>
          <cell r="AJ276">
            <v>0</v>
          </cell>
          <cell r="AN276">
            <v>0</v>
          </cell>
          <cell r="AR276">
            <v>0</v>
          </cell>
          <cell r="AV276">
            <v>0</v>
          </cell>
          <cell r="AZ276">
            <v>0</v>
          </cell>
        </row>
        <row r="277">
          <cell r="Q277">
            <v>0</v>
          </cell>
          <cell r="S277">
            <v>0</v>
          </cell>
          <cell r="U277">
            <v>0</v>
          </cell>
          <cell r="V277">
            <v>0</v>
          </cell>
          <cell r="W277">
            <v>0</v>
          </cell>
          <cell r="Y277">
            <v>0</v>
          </cell>
          <cell r="AA277">
            <v>0</v>
          </cell>
          <cell r="AJ277">
            <v>0</v>
          </cell>
          <cell r="AN277">
            <v>0</v>
          </cell>
          <cell r="AR277">
            <v>0</v>
          </cell>
          <cell r="AV277">
            <v>0</v>
          </cell>
          <cell r="AZ277">
            <v>0</v>
          </cell>
        </row>
        <row r="278">
          <cell r="Q278">
            <v>-639223.5</v>
          </cell>
          <cell r="S278">
            <v>-517085.9</v>
          </cell>
          <cell r="U278">
            <v>-531793.2</v>
          </cell>
          <cell r="V278">
            <v>-489771.44</v>
          </cell>
          <cell r="W278">
            <v>-519584.28</v>
          </cell>
          <cell r="Y278">
            <v>-526071.04</v>
          </cell>
          <cell r="AA278">
            <v>-489948.17</v>
          </cell>
          <cell r="AJ278">
            <v>-603853.4804166666</v>
          </cell>
          <cell r="AN278">
            <v>-583334.4787500001</v>
          </cell>
          <cell r="AR278">
            <v>-558575.0316666666</v>
          </cell>
          <cell r="AV278">
            <v>-532058.0229166667</v>
          </cell>
          <cell r="AZ278">
            <v>-505986.5120833333</v>
          </cell>
        </row>
        <row r="279">
          <cell r="Q279">
            <v>6132808.39</v>
          </cell>
          <cell r="S279">
            <v>9137238.77</v>
          </cell>
          <cell r="U279">
            <v>2699641.88</v>
          </cell>
          <cell r="V279">
            <v>2804746.31</v>
          </cell>
          <cell r="W279">
            <v>112476.9</v>
          </cell>
          <cell r="Y279">
            <v>403928.49</v>
          </cell>
          <cell r="AA279">
            <v>497031.58</v>
          </cell>
          <cell r="AJ279">
            <v>4340062.571249999</v>
          </cell>
          <cell r="AN279">
            <v>5351910.7491666665</v>
          </cell>
          <cell r="AR279">
            <v>4169563.3070833334</v>
          </cell>
          <cell r="AV279">
            <v>2417904.0279166657</v>
          </cell>
          <cell r="AZ279">
            <v>603696.5225</v>
          </cell>
        </row>
        <row r="280">
          <cell r="Q280">
            <v>2953683</v>
          </cell>
          <cell r="S280">
            <v>2953683</v>
          </cell>
          <cell r="U280">
            <v>2953683</v>
          </cell>
          <cell r="V280">
            <v>2953683</v>
          </cell>
          <cell r="W280">
            <v>0</v>
          </cell>
          <cell r="Y280">
            <v>0</v>
          </cell>
          <cell r="AA280">
            <v>0</v>
          </cell>
          <cell r="AJ280">
            <v>370085.375</v>
          </cell>
          <cell r="AN280">
            <v>1354313.0416666667</v>
          </cell>
          <cell r="AR280">
            <v>1723190.0833333333</v>
          </cell>
          <cell r="AV280">
            <v>1353771.375</v>
          </cell>
          <cell r="AZ280">
            <v>369210.375</v>
          </cell>
        </row>
        <row r="281">
          <cell r="Q281">
            <v>1661931.61</v>
          </cell>
          <cell r="S281">
            <v>1630305.04</v>
          </cell>
          <cell r="U281">
            <v>1276552.05</v>
          </cell>
          <cell r="V281">
            <v>864458.71</v>
          </cell>
          <cell r="W281">
            <v>862744.42</v>
          </cell>
          <cell r="Y281">
            <v>1414047.58</v>
          </cell>
          <cell r="AA281">
            <v>1548406.01</v>
          </cell>
          <cell r="AJ281">
            <v>1135187.5266666666</v>
          </cell>
          <cell r="AN281">
            <v>1327369.5483333336</v>
          </cell>
          <cell r="AR281">
            <v>1281920.0045833336</v>
          </cell>
          <cell r="AV281">
            <v>1318342.3354166665</v>
          </cell>
          <cell r="AZ281">
            <v>1491291.7783333333</v>
          </cell>
        </row>
        <row r="282">
          <cell r="Q282">
            <v>1721577.28</v>
          </cell>
          <cell r="S282">
            <v>2014952.41</v>
          </cell>
          <cell r="U282">
            <v>1269350.59</v>
          </cell>
          <cell r="V282">
            <v>1171084.66</v>
          </cell>
          <cell r="W282">
            <v>1299715.27</v>
          </cell>
          <cell r="Y282">
            <v>1579658.91</v>
          </cell>
          <cell r="AA282">
            <v>1660763.86</v>
          </cell>
          <cell r="AJ282">
            <v>1371827.2241666666</v>
          </cell>
          <cell r="AN282">
            <v>1567580.9658333333</v>
          </cell>
          <cell r="AR282">
            <v>1595942.4024999999</v>
          </cell>
          <cell r="AV282">
            <v>1611141.897083333</v>
          </cell>
          <cell r="AZ282">
            <v>1386966.8566666667</v>
          </cell>
        </row>
        <row r="283">
          <cell r="Q283">
            <v>408564.99</v>
          </cell>
          <cell r="S283">
            <v>324416.99</v>
          </cell>
          <cell r="U283">
            <v>282216.99</v>
          </cell>
          <cell r="V283">
            <v>267095.99</v>
          </cell>
          <cell r="W283">
            <v>233406.99</v>
          </cell>
          <cell r="Y283">
            <v>229662.99</v>
          </cell>
          <cell r="AA283">
            <v>260818.99</v>
          </cell>
          <cell r="AJ283">
            <v>373919.03166666673</v>
          </cell>
          <cell r="AN283">
            <v>373433.6983333334</v>
          </cell>
          <cell r="AR283">
            <v>331967.8233333334</v>
          </cell>
          <cell r="AV283">
            <v>277852.8233333334</v>
          </cell>
          <cell r="AZ283">
            <v>254998.0733333334</v>
          </cell>
        </row>
        <row r="284">
          <cell r="Q284">
            <v>32895.58</v>
          </cell>
          <cell r="S284">
            <v>31495.66</v>
          </cell>
          <cell r="U284">
            <v>29432.36</v>
          </cell>
          <cell r="V284">
            <v>28884.46</v>
          </cell>
          <cell r="W284">
            <v>27464.67</v>
          </cell>
          <cell r="Y284">
            <v>26745</v>
          </cell>
          <cell r="AA284">
            <v>26383.52</v>
          </cell>
          <cell r="AJ284">
            <v>47869.35958333333</v>
          </cell>
          <cell r="AN284">
            <v>41802.4475</v>
          </cell>
          <cell r="AR284">
            <v>36077.1</v>
          </cell>
          <cell r="AV284">
            <v>28488.466249999998</v>
          </cell>
          <cell r="AZ284">
            <v>27068.94333333333</v>
          </cell>
        </row>
        <row r="285">
          <cell r="Q285">
            <v>1204788.58</v>
          </cell>
          <cell r="S285">
            <v>1166691.6</v>
          </cell>
          <cell r="U285">
            <v>1166691.6</v>
          </cell>
          <cell r="V285">
            <v>1157033.37</v>
          </cell>
          <cell r="W285">
            <v>1157033.37</v>
          </cell>
          <cell r="Y285">
            <v>1150237.71</v>
          </cell>
          <cell r="AA285">
            <v>1131115.93</v>
          </cell>
          <cell r="AJ285">
            <v>1349978.5391666666</v>
          </cell>
          <cell r="AN285">
            <v>1279203.079583333</v>
          </cell>
          <cell r="AR285">
            <v>1210994.3170833334</v>
          </cell>
          <cell r="AV285">
            <v>1156898.6166666667</v>
          </cell>
          <cell r="AZ285">
            <v>1142853.7000000002</v>
          </cell>
        </row>
        <row r="286">
          <cell r="Q286">
            <v>2136077.93</v>
          </cell>
          <cell r="S286">
            <v>2043050.77</v>
          </cell>
          <cell r="U286">
            <v>1905061.47</v>
          </cell>
          <cell r="V286">
            <v>1905061.47</v>
          </cell>
          <cell r="W286">
            <v>1905061.47</v>
          </cell>
          <cell r="Y286">
            <v>1897591.52</v>
          </cell>
          <cell r="AA286">
            <v>2336915.74</v>
          </cell>
          <cell r="AJ286">
            <v>1180910.826666667</v>
          </cell>
          <cell r="AN286">
            <v>1668572.3641666668</v>
          </cell>
          <cell r="AR286">
            <v>2188398.674583333</v>
          </cell>
          <cell r="AV286">
            <v>2063425.2204166662</v>
          </cell>
          <cell r="AZ286">
            <v>1990030.877916667</v>
          </cell>
        </row>
        <row r="287">
          <cell r="Q287">
            <v>1541729.6</v>
          </cell>
          <cell r="S287">
            <v>1498714.81</v>
          </cell>
          <cell r="U287">
            <v>1453194.8</v>
          </cell>
          <cell r="V287">
            <v>1453194.8</v>
          </cell>
          <cell r="W287">
            <v>1436482.69</v>
          </cell>
          <cell r="Y287">
            <v>1381116.26</v>
          </cell>
          <cell r="AA287">
            <v>1380010.3</v>
          </cell>
          <cell r="AJ287">
            <v>1821200.9724999995</v>
          </cell>
          <cell r="AN287">
            <v>1700331.3816666666</v>
          </cell>
          <cell r="AR287">
            <v>1564918.4195833337</v>
          </cell>
          <cell r="AV287">
            <v>1533345.2758333331</v>
          </cell>
          <cell r="AZ287">
            <v>1771028.3266666664</v>
          </cell>
        </row>
        <row r="288">
          <cell r="Q288">
            <v>0</v>
          </cell>
          <cell r="S288">
            <v>0</v>
          </cell>
          <cell r="U288">
            <v>0</v>
          </cell>
          <cell r="V288">
            <v>0</v>
          </cell>
          <cell r="W288">
            <v>0</v>
          </cell>
          <cell r="Y288">
            <v>0</v>
          </cell>
          <cell r="AA288">
            <v>0</v>
          </cell>
          <cell r="AJ288">
            <v>0</v>
          </cell>
          <cell r="AN288">
            <v>0</v>
          </cell>
          <cell r="AR288">
            <v>0</v>
          </cell>
          <cell r="AV288">
            <v>0</v>
          </cell>
          <cell r="AZ288">
            <v>0</v>
          </cell>
        </row>
        <row r="289">
          <cell r="Q289">
            <v>296599.96</v>
          </cell>
          <cell r="S289">
            <v>296599.96</v>
          </cell>
          <cell r="U289">
            <v>296599.96</v>
          </cell>
          <cell r="V289">
            <v>296599.96</v>
          </cell>
          <cell r="W289">
            <v>296599.96</v>
          </cell>
          <cell r="Y289">
            <v>296599.96</v>
          </cell>
          <cell r="AA289">
            <v>296599.96</v>
          </cell>
          <cell r="AJ289">
            <v>295586.9370833333</v>
          </cell>
          <cell r="AN289">
            <v>296063.65375</v>
          </cell>
          <cell r="AR289">
            <v>296540.3704166667</v>
          </cell>
          <cell r="AV289">
            <v>296599.96</v>
          </cell>
          <cell r="AZ289">
            <v>296599.96</v>
          </cell>
        </row>
        <row r="290">
          <cell r="Q290">
            <v>0</v>
          </cell>
          <cell r="S290">
            <v>0</v>
          </cell>
          <cell r="U290">
            <v>0</v>
          </cell>
          <cell r="V290">
            <v>0</v>
          </cell>
          <cell r="W290">
            <v>0</v>
          </cell>
          <cell r="Y290">
            <v>0</v>
          </cell>
          <cell r="AA290">
            <v>0</v>
          </cell>
          <cell r="AJ290">
            <v>0</v>
          </cell>
          <cell r="AN290">
            <v>0</v>
          </cell>
          <cell r="AR290">
            <v>0</v>
          </cell>
          <cell r="AV290">
            <v>0</v>
          </cell>
          <cell r="AZ290">
            <v>0</v>
          </cell>
        </row>
        <row r="291">
          <cell r="Q291">
            <v>0</v>
          </cell>
          <cell r="S291">
            <v>0</v>
          </cell>
          <cell r="U291">
            <v>0</v>
          </cell>
          <cell r="V291">
            <v>0</v>
          </cell>
          <cell r="W291">
            <v>0</v>
          </cell>
          <cell r="Y291">
            <v>0</v>
          </cell>
          <cell r="AA291">
            <v>0</v>
          </cell>
          <cell r="AJ291">
            <v>0</v>
          </cell>
          <cell r="AN291">
            <v>0</v>
          </cell>
          <cell r="AR291">
            <v>0</v>
          </cell>
          <cell r="AV291">
            <v>0</v>
          </cell>
          <cell r="AZ291">
            <v>0</v>
          </cell>
        </row>
        <row r="292">
          <cell r="Q292">
            <v>0</v>
          </cell>
          <cell r="S292">
            <v>0</v>
          </cell>
          <cell r="U292">
            <v>0</v>
          </cell>
          <cell r="V292">
            <v>0</v>
          </cell>
          <cell r="W292">
            <v>0</v>
          </cell>
          <cell r="Y292">
            <v>0</v>
          </cell>
          <cell r="AA292">
            <v>0</v>
          </cell>
          <cell r="AJ292">
            <v>0</v>
          </cell>
          <cell r="AN292">
            <v>0</v>
          </cell>
          <cell r="AR292">
            <v>0</v>
          </cell>
          <cell r="AV292">
            <v>0</v>
          </cell>
          <cell r="AZ292">
            <v>0</v>
          </cell>
        </row>
        <row r="293">
          <cell r="Q293">
            <v>236019.11</v>
          </cell>
          <cell r="S293">
            <v>220254.11</v>
          </cell>
          <cell r="U293">
            <v>212357.11</v>
          </cell>
          <cell r="V293">
            <v>174894.11</v>
          </cell>
          <cell r="W293">
            <v>171486.11</v>
          </cell>
          <cell r="Y293">
            <v>132046.11</v>
          </cell>
          <cell r="AA293">
            <v>136125.11</v>
          </cell>
          <cell r="AJ293">
            <v>222455.65166666658</v>
          </cell>
          <cell r="AN293">
            <v>218668.81833333327</v>
          </cell>
          <cell r="AR293">
            <v>202287.81833333324</v>
          </cell>
          <cell r="AV293">
            <v>167884.11</v>
          </cell>
          <cell r="AZ293">
            <v>152636.06833333327</v>
          </cell>
        </row>
        <row r="294">
          <cell r="Q294">
            <v>1269776.1</v>
          </cell>
          <cell r="S294">
            <v>1269776.1</v>
          </cell>
          <cell r="U294">
            <v>1269776.1</v>
          </cell>
          <cell r="V294">
            <v>1269776.1</v>
          </cell>
          <cell r="W294">
            <v>1269776.1</v>
          </cell>
          <cell r="Y294">
            <v>1269776.1</v>
          </cell>
          <cell r="AA294">
            <v>1269776.1</v>
          </cell>
          <cell r="AJ294">
            <v>1286531.0120833332</v>
          </cell>
          <cell r="AN294">
            <v>1279998.7162499998</v>
          </cell>
          <cell r="AR294">
            <v>1274432.6579166665</v>
          </cell>
          <cell r="AV294">
            <v>1258652.075</v>
          </cell>
          <cell r="AZ294">
            <v>1169659.875</v>
          </cell>
        </row>
        <row r="295">
          <cell r="Q295">
            <v>109007.85</v>
          </cell>
          <cell r="S295">
            <v>-107513.12</v>
          </cell>
          <cell r="U295">
            <v>-160827.37</v>
          </cell>
          <cell r="V295">
            <v>-6363.33</v>
          </cell>
          <cell r="W295">
            <v>-243357.72</v>
          </cell>
          <cell r="Y295">
            <v>-75911.67</v>
          </cell>
          <cell r="AA295">
            <v>-32569.12</v>
          </cell>
          <cell r="AJ295">
            <v>58.79666666666768</v>
          </cell>
          <cell r="AN295">
            <v>-52981.90791666667</v>
          </cell>
          <cell r="AR295">
            <v>-55059.267499999994</v>
          </cell>
          <cell r="AV295">
            <v>-34484.439999999995</v>
          </cell>
          <cell r="AZ295">
            <v>-30722.507499999996</v>
          </cell>
        </row>
        <row r="296">
          <cell r="Q296">
            <v>2619710.08</v>
          </cell>
          <cell r="S296">
            <v>2634471.19</v>
          </cell>
          <cell r="U296">
            <v>2595921.54</v>
          </cell>
          <cell r="V296">
            <v>1643690.23</v>
          </cell>
          <cell r="W296">
            <v>647990.86</v>
          </cell>
          <cell r="Y296">
            <v>2432705.02</v>
          </cell>
          <cell r="AA296">
            <v>2870359.44</v>
          </cell>
          <cell r="AJ296">
            <v>109154.58666666667</v>
          </cell>
          <cell r="AN296">
            <v>1025272.3583333334</v>
          </cell>
          <cell r="AR296">
            <v>1572226.62</v>
          </cell>
          <cell r="AV296">
            <v>2503230.806666667</v>
          </cell>
          <cell r="AZ296">
            <v>2828879.405</v>
          </cell>
        </row>
        <row r="297">
          <cell r="Q297">
            <v>-657287.95</v>
          </cell>
          <cell r="S297">
            <v>-657287.95</v>
          </cell>
          <cell r="U297">
            <v>-1164007.87</v>
          </cell>
          <cell r="V297">
            <v>-1164007.87</v>
          </cell>
          <cell r="W297">
            <v>-155336.56</v>
          </cell>
          <cell r="Y297">
            <v>-155336.56</v>
          </cell>
          <cell r="AA297">
            <v>-660027.71</v>
          </cell>
          <cell r="AJ297">
            <v>-27386.997916666664</v>
          </cell>
          <cell r="AN297">
            <v>-309822.97125</v>
          </cell>
          <cell r="AR297">
            <v>-487685.7383333333</v>
          </cell>
          <cell r="AV297">
            <v>-693209.1537499999</v>
          </cell>
          <cell r="AZ297">
            <v>-501667.4520833334</v>
          </cell>
        </row>
        <row r="298">
          <cell r="Q298">
            <v>8715.92</v>
          </cell>
          <cell r="S298">
            <v>0</v>
          </cell>
          <cell r="U298">
            <v>0</v>
          </cell>
          <cell r="V298">
            <v>0</v>
          </cell>
          <cell r="W298">
            <v>0</v>
          </cell>
          <cell r="Y298">
            <v>0</v>
          </cell>
          <cell r="AA298">
            <v>0</v>
          </cell>
          <cell r="AJ298">
            <v>363.16333333333336</v>
          </cell>
          <cell r="AN298">
            <v>1452.6533333333334</v>
          </cell>
          <cell r="AR298">
            <v>1452.6533333333334</v>
          </cell>
          <cell r="AV298">
            <v>1089.49</v>
          </cell>
          <cell r="AZ298">
            <v>0</v>
          </cell>
        </row>
        <row r="299">
          <cell r="Q299">
            <v>0</v>
          </cell>
          <cell r="S299">
            <v>0</v>
          </cell>
          <cell r="U299">
            <v>0</v>
          </cell>
          <cell r="V299">
            <v>0</v>
          </cell>
          <cell r="W299">
            <v>0</v>
          </cell>
          <cell r="Y299">
            <v>0</v>
          </cell>
          <cell r="AA299">
            <v>0</v>
          </cell>
          <cell r="AJ299">
            <v>0</v>
          </cell>
          <cell r="AN299">
            <v>0</v>
          </cell>
          <cell r="AR299">
            <v>0</v>
          </cell>
          <cell r="AV299">
            <v>0</v>
          </cell>
          <cell r="AZ299">
            <v>0</v>
          </cell>
        </row>
        <row r="300">
          <cell r="Q300">
            <v>0</v>
          </cell>
          <cell r="S300">
            <v>0</v>
          </cell>
          <cell r="U300">
            <v>0</v>
          </cell>
          <cell r="V300">
            <v>0</v>
          </cell>
          <cell r="W300">
            <v>0</v>
          </cell>
          <cell r="Y300">
            <v>0</v>
          </cell>
          <cell r="AA300">
            <v>0</v>
          </cell>
          <cell r="AJ300">
            <v>0</v>
          </cell>
          <cell r="AN300">
            <v>0</v>
          </cell>
          <cell r="AR300">
            <v>0</v>
          </cell>
          <cell r="AV300">
            <v>0</v>
          </cell>
          <cell r="AZ300">
            <v>0</v>
          </cell>
        </row>
        <row r="301">
          <cell r="Q301">
            <v>467455.69</v>
          </cell>
          <cell r="S301">
            <v>461988.35</v>
          </cell>
          <cell r="U301">
            <v>461988.35</v>
          </cell>
          <cell r="V301">
            <v>461988.35</v>
          </cell>
          <cell r="W301">
            <v>461988.35</v>
          </cell>
          <cell r="Y301">
            <v>455789.73</v>
          </cell>
          <cell r="AA301">
            <v>454038.99</v>
          </cell>
          <cell r="AJ301">
            <v>467683.4941666667</v>
          </cell>
          <cell r="AN301">
            <v>466088.855</v>
          </cell>
          <cell r="AR301">
            <v>463582.59500000003</v>
          </cell>
          <cell r="AV301">
            <v>454910.3925</v>
          </cell>
          <cell r="AZ301">
            <v>417723.2295833334</v>
          </cell>
        </row>
        <row r="302">
          <cell r="Q302">
            <v>0</v>
          </cell>
          <cell r="S302">
            <v>0</v>
          </cell>
          <cell r="U302">
            <v>0</v>
          </cell>
          <cell r="V302">
            <v>0</v>
          </cell>
          <cell r="W302">
            <v>0</v>
          </cell>
          <cell r="Y302">
            <v>0</v>
          </cell>
          <cell r="AA302">
            <v>0</v>
          </cell>
          <cell r="AJ302">
            <v>0</v>
          </cell>
          <cell r="AN302">
            <v>0</v>
          </cell>
          <cell r="AR302">
            <v>0</v>
          </cell>
          <cell r="AV302">
            <v>0</v>
          </cell>
          <cell r="AZ302">
            <v>0</v>
          </cell>
        </row>
        <row r="303">
          <cell r="Q303">
            <v>10763113.72</v>
          </cell>
          <cell r="S303">
            <v>10927264.04</v>
          </cell>
          <cell r="U303">
            <v>11385830.41</v>
          </cell>
          <cell r="V303">
            <v>11593050.36</v>
          </cell>
          <cell r="W303">
            <v>11385559.31</v>
          </cell>
          <cell r="Y303">
            <v>10598837.62</v>
          </cell>
          <cell r="AA303">
            <v>10348376.98</v>
          </cell>
          <cell r="AJ303">
            <v>12502888.605000002</v>
          </cell>
          <cell r="AN303">
            <v>11428256.423749998</v>
          </cell>
          <cell r="AR303">
            <v>10987814.266666668</v>
          </cell>
          <cell r="AV303">
            <v>10876446.035000002</v>
          </cell>
          <cell r="AZ303">
            <v>10607426.962083334</v>
          </cell>
        </row>
        <row r="304">
          <cell r="Q304">
            <v>3662699.87</v>
          </cell>
          <cell r="S304">
            <v>3789392.87</v>
          </cell>
          <cell r="U304">
            <v>3881393.87</v>
          </cell>
          <cell r="V304">
            <v>3808184.87</v>
          </cell>
          <cell r="W304">
            <v>3793324.87</v>
          </cell>
          <cell r="Y304">
            <v>3771389.87</v>
          </cell>
          <cell r="AA304">
            <v>3807605.87</v>
          </cell>
          <cell r="AJ304">
            <v>3538858.7866666666</v>
          </cell>
          <cell r="AN304">
            <v>3634559.5366666666</v>
          </cell>
          <cell r="AR304">
            <v>3727514.4949999996</v>
          </cell>
          <cell r="AV304">
            <v>3801788.5366666666</v>
          </cell>
          <cell r="AZ304">
            <v>3821759.828333333</v>
          </cell>
        </row>
        <row r="305">
          <cell r="Q305">
            <v>-10763113.72</v>
          </cell>
          <cell r="S305">
            <v>-10927264.04</v>
          </cell>
          <cell r="U305">
            <v>-11373157.61</v>
          </cell>
          <cell r="V305">
            <v>-11586482.21</v>
          </cell>
          <cell r="W305">
            <v>-11385559.31</v>
          </cell>
          <cell r="Y305">
            <v>-10598837.62</v>
          </cell>
          <cell r="AA305">
            <v>-10324551</v>
          </cell>
          <cell r="AJ305">
            <v>-12477522.497500002</v>
          </cell>
          <cell r="AN305">
            <v>-11402362.282916667</v>
          </cell>
          <cell r="AR305">
            <v>-10981278.897916667</v>
          </cell>
          <cell r="AV305">
            <v>-10872857.124166667</v>
          </cell>
          <cell r="AZ305">
            <v>-10604366.084583335</v>
          </cell>
        </row>
        <row r="306">
          <cell r="Q306">
            <v>2812058.79</v>
          </cell>
          <cell r="S306">
            <v>2907078.79</v>
          </cell>
          <cell r="U306">
            <v>2976080.79</v>
          </cell>
          <cell r="V306">
            <v>2921175.79</v>
          </cell>
          <cell r="W306">
            <v>2910033.79</v>
          </cell>
          <cell r="Y306">
            <v>2893587.79</v>
          </cell>
          <cell r="AA306">
            <v>2920751.79</v>
          </cell>
          <cell r="AJ306">
            <v>2719173.081666666</v>
          </cell>
          <cell r="AN306">
            <v>2790951.206666666</v>
          </cell>
          <cell r="AR306">
            <v>2860671.5816666665</v>
          </cell>
          <cell r="AV306">
            <v>2916381.9149999996</v>
          </cell>
          <cell r="AZ306">
            <v>2931365.998333333</v>
          </cell>
        </row>
        <row r="307">
          <cell r="Q307">
            <v>6924082.99</v>
          </cell>
          <cell r="S307">
            <v>7019344.25</v>
          </cell>
          <cell r="U307">
            <v>8814246.31</v>
          </cell>
          <cell r="V307">
            <v>10020978.03</v>
          </cell>
          <cell r="W307">
            <v>10041976.82</v>
          </cell>
          <cell r="Y307">
            <v>10186882.63</v>
          </cell>
          <cell r="AA307">
            <v>13438047.15</v>
          </cell>
          <cell r="AJ307">
            <v>2805053.0529166665</v>
          </cell>
          <cell r="AN307">
            <v>4695493.698333334</v>
          </cell>
          <cell r="AR307">
            <v>7020482.23</v>
          </cell>
          <cell r="AV307">
            <v>9872144.92375</v>
          </cell>
          <cell r="AZ307">
            <v>12536668.922916666</v>
          </cell>
        </row>
        <row r="308">
          <cell r="Q308">
            <v>2315.49</v>
          </cell>
          <cell r="S308">
            <v>2315.49</v>
          </cell>
          <cell r="U308">
            <v>2315.49</v>
          </cell>
          <cell r="V308">
            <v>1875.49</v>
          </cell>
          <cell r="W308">
            <v>1875.49</v>
          </cell>
          <cell r="Y308">
            <v>1875.49</v>
          </cell>
          <cell r="AA308">
            <v>605.33</v>
          </cell>
          <cell r="AJ308">
            <v>78876.04999999999</v>
          </cell>
          <cell r="AN308">
            <v>51914.38999999999</v>
          </cell>
          <cell r="AR308">
            <v>24824.396666666657</v>
          </cell>
          <cell r="AV308">
            <v>1603.0070833333332</v>
          </cell>
          <cell r="AZ308">
            <v>831.1770833333334</v>
          </cell>
        </row>
        <row r="309">
          <cell r="Q309">
            <v>275.54</v>
          </cell>
          <cell r="S309">
            <v>275.54</v>
          </cell>
          <cell r="U309">
            <v>275.54</v>
          </cell>
          <cell r="V309">
            <v>0</v>
          </cell>
          <cell r="W309">
            <v>0</v>
          </cell>
          <cell r="Y309">
            <v>0</v>
          </cell>
          <cell r="AA309">
            <v>0</v>
          </cell>
          <cell r="AJ309">
            <v>107732.40083333332</v>
          </cell>
          <cell r="AN309">
            <v>72057.9275</v>
          </cell>
          <cell r="AR309">
            <v>34176.00499999999</v>
          </cell>
          <cell r="AV309">
            <v>103.3275</v>
          </cell>
          <cell r="AZ309">
            <v>11.480833333333335</v>
          </cell>
        </row>
        <row r="310">
          <cell r="Q310">
            <v>29947096.38</v>
          </cell>
          <cell r="S310">
            <v>31865431.1</v>
          </cell>
          <cell r="U310">
            <v>34772037.69</v>
          </cell>
          <cell r="V310">
            <v>36220387.35</v>
          </cell>
          <cell r="W310">
            <v>37309929.36</v>
          </cell>
          <cell r="Y310">
            <v>33383952.77</v>
          </cell>
          <cell r="AA310">
            <v>29434504.68</v>
          </cell>
          <cell r="AJ310">
            <v>33032604.543333337</v>
          </cell>
          <cell r="AN310">
            <v>31806191.614583332</v>
          </cell>
          <cell r="AR310">
            <v>32498803.71166667</v>
          </cell>
          <cell r="AV310">
            <v>32882758.389166668</v>
          </cell>
          <cell r="AZ310">
            <v>33423691.943750005</v>
          </cell>
        </row>
        <row r="311">
          <cell r="Q311">
            <v>8943192.18</v>
          </cell>
          <cell r="S311">
            <v>9001657.09</v>
          </cell>
          <cell r="U311">
            <v>9104592.69</v>
          </cell>
          <cell r="V311">
            <v>8963351.92</v>
          </cell>
          <cell r="W311">
            <v>8473294.43</v>
          </cell>
          <cell r="Y311">
            <v>8215760.48</v>
          </cell>
          <cell r="AA311">
            <v>7416364.61</v>
          </cell>
          <cell r="AJ311">
            <v>8593425.43125</v>
          </cell>
          <cell r="AN311">
            <v>9207281.182500001</v>
          </cell>
          <cell r="AR311">
            <v>9029132.958333334</v>
          </cell>
          <cell r="AV311">
            <v>8507003.655</v>
          </cell>
          <cell r="AZ311">
            <v>7968951.7508333335</v>
          </cell>
        </row>
        <row r="312">
          <cell r="Q312">
            <v>3592860.68</v>
          </cell>
          <cell r="S312">
            <v>3726699.2</v>
          </cell>
          <cell r="U312">
            <v>3709950.87</v>
          </cell>
          <cell r="V312">
            <v>3741965.06</v>
          </cell>
          <cell r="W312">
            <v>3880110</v>
          </cell>
          <cell r="Y312">
            <v>3756949.55</v>
          </cell>
          <cell r="AA312">
            <v>3737685.68</v>
          </cell>
          <cell r="AJ312">
            <v>3470041.0066666664</v>
          </cell>
          <cell r="AN312">
            <v>3517609.982083333</v>
          </cell>
          <cell r="AR312">
            <v>3663612.8554166667</v>
          </cell>
          <cell r="AV312">
            <v>3766630.29625</v>
          </cell>
          <cell r="AZ312">
            <v>3809428.8283333327</v>
          </cell>
        </row>
        <row r="313">
          <cell r="Q313">
            <v>190932.86</v>
          </cell>
          <cell r="S313">
            <v>190932.86</v>
          </cell>
          <cell r="U313">
            <v>190932.86</v>
          </cell>
          <cell r="V313">
            <v>0</v>
          </cell>
          <cell r="W313">
            <v>0</v>
          </cell>
          <cell r="Y313">
            <v>0</v>
          </cell>
          <cell r="AA313">
            <v>0</v>
          </cell>
          <cell r="AJ313">
            <v>161816.91083333333</v>
          </cell>
          <cell r="AN313">
            <v>171944.19749999995</v>
          </cell>
          <cell r="AR313">
            <v>126382.73333333332</v>
          </cell>
          <cell r="AV313">
            <v>71599.8225</v>
          </cell>
          <cell r="AZ313">
            <v>7955.535833333332</v>
          </cell>
        </row>
        <row r="314">
          <cell r="Q314">
            <v>826440.14</v>
          </cell>
          <cell r="S314">
            <v>826440.14</v>
          </cell>
          <cell r="U314">
            <v>8698.56</v>
          </cell>
          <cell r="V314">
            <v>8698.56</v>
          </cell>
          <cell r="W314">
            <v>8698.56</v>
          </cell>
          <cell r="Y314">
            <v>8698.56</v>
          </cell>
          <cell r="AA314">
            <v>8698.56</v>
          </cell>
          <cell r="AJ314">
            <v>312306.12999999995</v>
          </cell>
          <cell r="AN314">
            <v>422944.19083333336</v>
          </cell>
          <cell r="AR314">
            <v>299732.6241666667</v>
          </cell>
          <cell r="AV314">
            <v>241460.86750000002</v>
          </cell>
          <cell r="AZ314">
            <v>4711.719999999999</v>
          </cell>
        </row>
        <row r="315">
          <cell r="Q315">
            <v>521979.19</v>
          </cell>
          <cell r="S315">
            <v>521979.19</v>
          </cell>
          <cell r="U315">
            <v>0</v>
          </cell>
          <cell r="V315">
            <v>0</v>
          </cell>
          <cell r="W315">
            <v>29345.3</v>
          </cell>
          <cell r="Y315">
            <v>19671.32</v>
          </cell>
          <cell r="AA315">
            <v>0</v>
          </cell>
          <cell r="AJ315">
            <v>617037.8175</v>
          </cell>
          <cell r="AN315">
            <v>497767.6412500001</v>
          </cell>
          <cell r="AR315">
            <v>272935.11458333326</v>
          </cell>
          <cell r="AV315">
            <v>117829.97875000001</v>
          </cell>
          <cell r="AZ315">
            <v>7363.271666666667</v>
          </cell>
        </row>
        <row r="316">
          <cell r="Q316">
            <v>55.82</v>
          </cell>
          <cell r="S316">
            <v>55.82</v>
          </cell>
          <cell r="U316">
            <v>0</v>
          </cell>
          <cell r="V316">
            <v>0</v>
          </cell>
          <cell r="W316">
            <v>0</v>
          </cell>
          <cell r="Y316">
            <v>-3819.9</v>
          </cell>
          <cell r="AA316">
            <v>0</v>
          </cell>
          <cell r="AJ316">
            <v>543520.45</v>
          </cell>
          <cell r="AN316">
            <v>64724.2525</v>
          </cell>
          <cell r="AR316">
            <v>923.8629166666666</v>
          </cell>
          <cell r="AV316">
            <v>-625.0208333333334</v>
          </cell>
          <cell r="AZ316">
            <v>-636.65</v>
          </cell>
        </row>
        <row r="317">
          <cell r="Q317">
            <v>13530.88</v>
          </cell>
          <cell r="S317">
            <v>13530.88</v>
          </cell>
          <cell r="U317">
            <v>0</v>
          </cell>
          <cell r="V317">
            <v>0</v>
          </cell>
          <cell r="W317">
            <v>0</v>
          </cell>
          <cell r="Y317">
            <v>0</v>
          </cell>
          <cell r="AA317">
            <v>0</v>
          </cell>
          <cell r="AJ317">
            <v>2513.2875</v>
          </cell>
          <cell r="AN317">
            <v>6459.794166666667</v>
          </cell>
          <cell r="AR317">
            <v>6459.794166666667</v>
          </cell>
          <cell r="AV317">
            <v>3946.5066666666667</v>
          </cell>
          <cell r="AZ317">
            <v>0</v>
          </cell>
        </row>
        <row r="318">
          <cell r="Q318">
            <v>123787.93</v>
          </cell>
          <cell r="S318">
            <v>123787.93</v>
          </cell>
          <cell r="U318">
            <v>123787.93</v>
          </cell>
          <cell r="V318">
            <v>123787.93</v>
          </cell>
          <cell r="W318">
            <v>123787.93</v>
          </cell>
          <cell r="Y318">
            <v>123787.93</v>
          </cell>
          <cell r="AA318">
            <v>123787.93</v>
          </cell>
          <cell r="AJ318">
            <v>1630157.8304166666</v>
          </cell>
          <cell r="AN318">
            <v>1671420.47375</v>
          </cell>
          <cell r="AR318">
            <v>1225183.1170833332</v>
          </cell>
          <cell r="AV318">
            <v>108314.43874999997</v>
          </cell>
          <cell r="AZ318">
            <v>67051.79541666665</v>
          </cell>
        </row>
        <row r="319">
          <cell r="AA319">
            <v>0</v>
          </cell>
          <cell r="AJ319">
            <v>0</v>
          </cell>
          <cell r="AN319">
            <v>0</v>
          </cell>
          <cell r="AR319">
            <v>0</v>
          </cell>
          <cell r="AV319">
            <v>0</v>
          </cell>
          <cell r="AZ319">
            <v>87437.74083333333</v>
          </cell>
        </row>
        <row r="320">
          <cell r="Q320">
            <v>0</v>
          </cell>
          <cell r="S320">
            <v>0</v>
          </cell>
          <cell r="U320">
            <v>0</v>
          </cell>
          <cell r="V320">
            <v>0</v>
          </cell>
          <cell r="W320">
            <v>0</v>
          </cell>
          <cell r="Y320">
            <v>0</v>
          </cell>
          <cell r="AA320">
            <v>0</v>
          </cell>
          <cell r="AJ320">
            <v>53716.127083333326</v>
          </cell>
          <cell r="AN320">
            <v>31098.810416666664</v>
          </cell>
          <cell r="AR320">
            <v>8481.49375</v>
          </cell>
          <cell r="AV320">
            <v>0</v>
          </cell>
          <cell r="AZ320">
            <v>0</v>
          </cell>
        </row>
        <row r="321">
          <cell r="Q321">
            <v>1009738.25</v>
          </cell>
          <cell r="S321">
            <v>1009738.25</v>
          </cell>
          <cell r="U321">
            <v>1009738.25</v>
          </cell>
          <cell r="V321">
            <v>0</v>
          </cell>
          <cell r="W321">
            <v>0</v>
          </cell>
          <cell r="Y321">
            <v>0</v>
          </cell>
          <cell r="AA321">
            <v>0</v>
          </cell>
          <cell r="AJ321">
            <v>42072.427083333336</v>
          </cell>
          <cell r="AN321">
            <v>378651.84375</v>
          </cell>
          <cell r="AR321">
            <v>420724.2708333333</v>
          </cell>
          <cell r="AV321">
            <v>378651.84375</v>
          </cell>
          <cell r="AZ321">
            <v>42072.427083333336</v>
          </cell>
        </row>
        <row r="322">
          <cell r="Q322">
            <v>0</v>
          </cell>
          <cell r="S322">
            <v>0</v>
          </cell>
          <cell r="U322">
            <v>0</v>
          </cell>
          <cell r="V322">
            <v>0</v>
          </cell>
          <cell r="W322">
            <v>0</v>
          </cell>
          <cell r="Y322">
            <v>0</v>
          </cell>
          <cell r="AA322">
            <v>0</v>
          </cell>
          <cell r="AJ322">
            <v>0</v>
          </cell>
          <cell r="AN322">
            <v>0</v>
          </cell>
          <cell r="AR322">
            <v>0</v>
          </cell>
          <cell r="AV322">
            <v>0</v>
          </cell>
          <cell r="AZ322">
            <v>0</v>
          </cell>
        </row>
        <row r="323">
          <cell r="Q323">
            <v>2465032.23</v>
          </cell>
          <cell r="S323">
            <v>2704538.63</v>
          </cell>
          <cell r="U323">
            <v>2906408.68</v>
          </cell>
          <cell r="V323">
            <v>3049913.52</v>
          </cell>
          <cell r="W323">
            <v>2963123.53</v>
          </cell>
          <cell r="Y323">
            <v>2849300.16</v>
          </cell>
          <cell r="AA323">
            <v>2781643.79</v>
          </cell>
          <cell r="AJ323">
            <v>2268877.7270833333</v>
          </cell>
          <cell r="AN323">
            <v>2483046.4091666667</v>
          </cell>
          <cell r="AR323">
            <v>2623464.5195833333</v>
          </cell>
          <cell r="AV323">
            <v>2793219.8629166665</v>
          </cell>
          <cell r="AZ323">
            <v>3005854.5020833337</v>
          </cell>
        </row>
        <row r="324">
          <cell r="Q324">
            <v>873329.15</v>
          </cell>
          <cell r="S324">
            <v>857157.85</v>
          </cell>
          <cell r="U324">
            <v>871444.67</v>
          </cell>
          <cell r="V324">
            <v>806273.01</v>
          </cell>
          <cell r="W324">
            <v>804923.6</v>
          </cell>
          <cell r="Y324">
            <v>744882.97</v>
          </cell>
          <cell r="AA324">
            <v>593228.58</v>
          </cell>
          <cell r="AJ324">
            <v>1100641.8029166667</v>
          </cell>
          <cell r="AN324">
            <v>969349.5645833332</v>
          </cell>
          <cell r="AR324">
            <v>869978.5983333333</v>
          </cell>
          <cell r="AV324">
            <v>762250.9858333333</v>
          </cell>
          <cell r="AZ324">
            <v>664777.8549999999</v>
          </cell>
        </row>
        <row r="325">
          <cell r="Q325">
            <v>0</v>
          </cell>
          <cell r="S325">
            <v>0</v>
          </cell>
          <cell r="U325">
            <v>0</v>
          </cell>
          <cell r="V325">
            <v>0</v>
          </cell>
          <cell r="W325">
            <v>0</v>
          </cell>
          <cell r="Y325">
            <v>0</v>
          </cell>
          <cell r="AA325">
            <v>0</v>
          </cell>
          <cell r="AJ325">
            <v>0</v>
          </cell>
          <cell r="AN325">
            <v>0</v>
          </cell>
          <cell r="AR325">
            <v>0</v>
          </cell>
          <cell r="AV325">
            <v>0</v>
          </cell>
          <cell r="AZ325">
            <v>0</v>
          </cell>
        </row>
        <row r="326">
          <cell r="Q326">
            <v>0</v>
          </cell>
          <cell r="S326">
            <v>0</v>
          </cell>
          <cell r="U326">
            <v>0</v>
          </cell>
          <cell r="V326">
            <v>0</v>
          </cell>
          <cell r="W326">
            <v>0</v>
          </cell>
          <cell r="Y326">
            <v>0</v>
          </cell>
          <cell r="AA326">
            <v>0</v>
          </cell>
          <cell r="AJ326">
            <v>0</v>
          </cell>
          <cell r="AN326">
            <v>0</v>
          </cell>
          <cell r="AR326">
            <v>0</v>
          </cell>
          <cell r="AV326">
            <v>0</v>
          </cell>
          <cell r="AZ326">
            <v>0</v>
          </cell>
        </row>
        <row r="327">
          <cell r="Q327">
            <v>114772.51</v>
          </cell>
          <cell r="S327">
            <v>147133.41</v>
          </cell>
          <cell r="U327">
            <v>192808.37</v>
          </cell>
          <cell r="V327">
            <v>217879.68</v>
          </cell>
          <cell r="W327">
            <v>238199.27</v>
          </cell>
          <cell r="Y327">
            <v>242001.82</v>
          </cell>
          <cell r="AA327">
            <v>308465.37</v>
          </cell>
          <cell r="AJ327">
            <v>34043.377916666665</v>
          </cell>
          <cell r="AN327">
            <v>83869.02124999999</v>
          </cell>
          <cell r="AR327">
            <v>151508.58041666666</v>
          </cell>
          <cell r="AV327">
            <v>222828.89</v>
          </cell>
          <cell r="AZ327">
            <v>295195.16875</v>
          </cell>
        </row>
        <row r="328">
          <cell r="Q328">
            <v>38919608.96</v>
          </cell>
          <cell r="S328">
            <v>31624434.75</v>
          </cell>
          <cell r="U328">
            <v>26479524.13</v>
          </cell>
          <cell r="V328">
            <v>27779200.21</v>
          </cell>
          <cell r="W328">
            <v>33058033.06</v>
          </cell>
          <cell r="Y328">
            <v>35317042.43</v>
          </cell>
          <cell r="AA328">
            <v>34975907.22</v>
          </cell>
          <cell r="AJ328">
            <v>34865754.03833333</v>
          </cell>
          <cell r="AN328">
            <v>39566579.71791666</v>
          </cell>
          <cell r="AR328">
            <v>38206777.445</v>
          </cell>
          <cell r="AV328">
            <v>32287838.731250007</v>
          </cell>
          <cell r="AZ328">
            <v>28675345.375833336</v>
          </cell>
        </row>
        <row r="329">
          <cell r="Q329">
            <v>7056107.89</v>
          </cell>
          <cell r="S329">
            <v>5530378.41</v>
          </cell>
          <cell r="U329">
            <v>4196739.07</v>
          </cell>
          <cell r="V329">
            <v>8304363.82</v>
          </cell>
          <cell r="W329">
            <v>7681886.54</v>
          </cell>
          <cell r="Y329">
            <v>7434885.58</v>
          </cell>
          <cell r="AA329">
            <v>7184798.49</v>
          </cell>
          <cell r="AJ329">
            <v>7405891.3862499995</v>
          </cell>
          <cell r="AN329">
            <v>7417822.080416665</v>
          </cell>
          <cell r="AR329">
            <v>7181372.935</v>
          </cell>
          <cell r="AV329">
            <v>6628943.858750001</v>
          </cell>
          <cell r="AZ329">
            <v>6986502.187083334</v>
          </cell>
        </row>
        <row r="330">
          <cell r="Q330">
            <v>60567476.31</v>
          </cell>
          <cell r="S330">
            <v>47636665.81</v>
          </cell>
          <cell r="U330">
            <v>35048420.77</v>
          </cell>
          <cell r="V330">
            <v>41454188.51</v>
          </cell>
          <cell r="W330">
            <v>47383496.97</v>
          </cell>
          <cell r="Y330">
            <v>50166856.02</v>
          </cell>
          <cell r="AA330">
            <v>51078367.02</v>
          </cell>
          <cell r="AJ330">
            <v>38895323.55583333</v>
          </cell>
          <cell r="AN330">
            <v>45466516.79125</v>
          </cell>
          <cell r="AR330">
            <v>49952551.65708333</v>
          </cell>
          <cell r="AV330">
            <v>47311322.00666666</v>
          </cell>
          <cell r="AZ330">
            <v>45380436.17083334</v>
          </cell>
        </row>
        <row r="331">
          <cell r="Q331">
            <v>0</v>
          </cell>
          <cell r="S331">
            <v>0</v>
          </cell>
          <cell r="U331">
            <v>0</v>
          </cell>
          <cell r="V331">
            <v>0</v>
          </cell>
          <cell r="W331">
            <v>0</v>
          </cell>
          <cell r="Y331">
            <v>0</v>
          </cell>
          <cell r="AA331">
            <v>0</v>
          </cell>
          <cell r="AJ331">
            <v>955723.8458333333</v>
          </cell>
          <cell r="AN331">
            <v>0</v>
          </cell>
          <cell r="AR331">
            <v>0</v>
          </cell>
          <cell r="AV331">
            <v>0</v>
          </cell>
          <cell r="AZ331">
            <v>0</v>
          </cell>
        </row>
        <row r="332">
          <cell r="Q332">
            <v>576201.3</v>
          </cell>
          <cell r="S332">
            <v>576201.3</v>
          </cell>
          <cell r="U332">
            <v>576201.3</v>
          </cell>
          <cell r="V332">
            <v>576201.3</v>
          </cell>
          <cell r="W332">
            <v>576201.3</v>
          </cell>
          <cell r="Y332">
            <v>576201.3</v>
          </cell>
          <cell r="AA332">
            <v>576201.3</v>
          </cell>
          <cell r="AJ332">
            <v>576201.2999999999</v>
          </cell>
          <cell r="AN332">
            <v>576201.2999999999</v>
          </cell>
          <cell r="AR332">
            <v>576201.2999999999</v>
          </cell>
          <cell r="AV332">
            <v>576201.2999999999</v>
          </cell>
          <cell r="AZ332">
            <v>576201.2999999999</v>
          </cell>
        </row>
        <row r="333">
          <cell r="Q333">
            <v>27666.98</v>
          </cell>
          <cell r="S333">
            <v>83834.84</v>
          </cell>
          <cell r="U333">
            <v>144089.84</v>
          </cell>
          <cell r="V333">
            <v>144089.84</v>
          </cell>
          <cell r="W333">
            <v>144089.84</v>
          </cell>
          <cell r="Y333">
            <v>144089.84</v>
          </cell>
          <cell r="AA333">
            <v>43316.27</v>
          </cell>
          <cell r="AJ333">
            <v>69967.68541666666</v>
          </cell>
          <cell r="AN333">
            <v>71646.03166666666</v>
          </cell>
          <cell r="AR333">
            <v>98546.13166666665</v>
          </cell>
          <cell r="AV333">
            <v>102954.10208333332</v>
          </cell>
          <cell r="AZ333">
            <v>92285.0225</v>
          </cell>
        </row>
        <row r="334">
          <cell r="Q334">
            <v>2034.05</v>
          </cell>
          <cell r="S334">
            <v>678.05</v>
          </cell>
          <cell r="U334">
            <v>39421.25</v>
          </cell>
          <cell r="V334">
            <v>35837.5</v>
          </cell>
          <cell r="W334">
            <v>32253.75</v>
          </cell>
          <cell r="Y334">
            <v>25086.25</v>
          </cell>
          <cell r="AA334">
            <v>0</v>
          </cell>
          <cell r="AJ334">
            <v>4334.771250000001</v>
          </cell>
          <cell r="AN334">
            <v>5060.845833333334</v>
          </cell>
          <cell r="AR334">
            <v>13778.079166666665</v>
          </cell>
          <cell r="AV334">
            <v>15485.197916666666</v>
          </cell>
          <cell r="AZ334">
            <v>15222.96875</v>
          </cell>
        </row>
        <row r="335">
          <cell r="Q335">
            <v>0</v>
          </cell>
          <cell r="S335">
            <v>0</v>
          </cell>
          <cell r="U335">
            <v>0</v>
          </cell>
          <cell r="V335">
            <v>0</v>
          </cell>
          <cell r="W335">
            <v>0</v>
          </cell>
          <cell r="Y335">
            <v>0</v>
          </cell>
          <cell r="AA335">
            <v>0</v>
          </cell>
          <cell r="AJ335">
            <v>0</v>
          </cell>
          <cell r="AN335">
            <v>0</v>
          </cell>
          <cell r="AR335">
            <v>0</v>
          </cell>
          <cell r="AV335">
            <v>0</v>
          </cell>
          <cell r="AZ335">
            <v>0</v>
          </cell>
        </row>
        <row r="336">
          <cell r="Q336">
            <v>2600231.17</v>
          </cell>
          <cell r="S336">
            <v>2100830.05</v>
          </cell>
          <cell r="U336">
            <v>1633978.93</v>
          </cell>
          <cell r="V336">
            <v>1400553.37</v>
          </cell>
          <cell r="W336">
            <v>1167127.81</v>
          </cell>
          <cell r="Y336">
            <v>700276.69</v>
          </cell>
          <cell r="AA336">
            <v>233425.57</v>
          </cell>
          <cell r="AJ336">
            <v>1189509.3445833335</v>
          </cell>
          <cell r="AN336">
            <v>1273261.32625</v>
          </cell>
          <cell r="AR336">
            <v>1293095.41625</v>
          </cell>
          <cell r="AV336">
            <v>1305746.6595833332</v>
          </cell>
          <cell r="AZ336">
            <v>1424279.0062499999</v>
          </cell>
        </row>
        <row r="337">
          <cell r="Q337">
            <v>8697.24</v>
          </cell>
          <cell r="S337">
            <v>5218.36</v>
          </cell>
          <cell r="U337">
            <v>1739.48</v>
          </cell>
          <cell r="V337">
            <v>0</v>
          </cell>
          <cell r="W337">
            <v>23259.23</v>
          </cell>
          <cell r="Y337">
            <v>18045.27</v>
          </cell>
          <cell r="AA337">
            <v>14035.21</v>
          </cell>
          <cell r="AJ337">
            <v>9730.965416666664</v>
          </cell>
          <cell r="AN337">
            <v>9573.515416666667</v>
          </cell>
          <cell r="AR337">
            <v>10231.652083333334</v>
          </cell>
          <cell r="AV337">
            <v>10851.34875</v>
          </cell>
          <cell r="AZ337">
            <v>11116.925416666665</v>
          </cell>
        </row>
        <row r="338">
          <cell r="Q338">
            <v>0</v>
          </cell>
          <cell r="S338">
            <v>0</v>
          </cell>
          <cell r="U338">
            <v>0</v>
          </cell>
          <cell r="V338">
            <v>0</v>
          </cell>
          <cell r="W338">
            <v>0</v>
          </cell>
          <cell r="Y338">
            <v>0</v>
          </cell>
          <cell r="AA338">
            <v>0</v>
          </cell>
          <cell r="AJ338">
            <v>0</v>
          </cell>
          <cell r="AN338">
            <v>0</v>
          </cell>
          <cell r="AR338">
            <v>0</v>
          </cell>
          <cell r="AV338">
            <v>0</v>
          </cell>
          <cell r="AZ338">
            <v>0</v>
          </cell>
        </row>
        <row r="339">
          <cell r="Q339">
            <v>3162.15</v>
          </cell>
          <cell r="S339">
            <v>26575.79</v>
          </cell>
          <cell r="U339">
            <v>21885.95</v>
          </cell>
          <cell r="V339">
            <v>19541.03</v>
          </cell>
          <cell r="W339">
            <v>17196.11</v>
          </cell>
          <cell r="Y339">
            <v>12506.27</v>
          </cell>
          <cell r="AA339">
            <v>7816.43</v>
          </cell>
          <cell r="AJ339">
            <v>13735.482083333334</v>
          </cell>
          <cell r="AN339">
            <v>13775.753333333332</v>
          </cell>
          <cell r="AR339">
            <v>13710.58</v>
          </cell>
          <cell r="AV339">
            <v>13680.953333333333</v>
          </cell>
          <cell r="AZ339">
            <v>14154.240833333335</v>
          </cell>
        </row>
        <row r="340">
          <cell r="Q340">
            <v>512596.01</v>
          </cell>
          <cell r="S340">
            <v>0</v>
          </cell>
          <cell r="U340">
            <v>0</v>
          </cell>
          <cell r="V340">
            <v>0</v>
          </cell>
          <cell r="W340">
            <v>0</v>
          </cell>
          <cell r="Y340">
            <v>0</v>
          </cell>
          <cell r="AA340">
            <v>0</v>
          </cell>
          <cell r="AJ340">
            <v>885150.9299999998</v>
          </cell>
          <cell r="AN340">
            <v>784149.8670833334</v>
          </cell>
          <cell r="AR340">
            <v>320372.5104166666</v>
          </cell>
          <cell r="AV340">
            <v>51869.83375</v>
          </cell>
          <cell r="AZ340">
            <v>0</v>
          </cell>
        </row>
        <row r="341">
          <cell r="Q341">
            <v>24649.96</v>
          </cell>
          <cell r="S341">
            <v>16433.28</v>
          </cell>
          <cell r="U341">
            <v>8216.6</v>
          </cell>
          <cell r="V341">
            <v>4108.26</v>
          </cell>
          <cell r="W341">
            <v>0</v>
          </cell>
          <cell r="Y341">
            <v>46495</v>
          </cell>
          <cell r="AA341">
            <v>37196</v>
          </cell>
          <cell r="AJ341">
            <v>26458.847916666666</v>
          </cell>
          <cell r="AN341">
            <v>26536.891250000004</v>
          </cell>
          <cell r="AR341">
            <v>23317.353333333333</v>
          </cell>
          <cell r="AV341">
            <v>24760.47333333333</v>
          </cell>
          <cell r="AZ341">
            <v>25482.046666666665</v>
          </cell>
        </row>
        <row r="342">
          <cell r="Q342">
            <v>168662.03</v>
          </cell>
          <cell r="S342">
            <v>137996.21</v>
          </cell>
          <cell r="U342">
            <v>107330.39</v>
          </cell>
          <cell r="V342">
            <v>91997.48</v>
          </cell>
          <cell r="W342">
            <v>76664.57</v>
          </cell>
          <cell r="Y342">
            <v>45998.75</v>
          </cell>
          <cell r="AA342">
            <v>15332.93</v>
          </cell>
          <cell r="AJ342">
            <v>84078.51916666667</v>
          </cell>
          <cell r="AN342">
            <v>84228.76583333332</v>
          </cell>
          <cell r="AR342">
            <v>84312.23916666668</v>
          </cell>
          <cell r="AV342">
            <v>82995.67125000001</v>
          </cell>
          <cell r="AZ342">
            <v>74255.18125000001</v>
          </cell>
        </row>
        <row r="343">
          <cell r="Q343">
            <v>11837.53</v>
          </cell>
          <cell r="S343">
            <v>9321.11</v>
          </cell>
          <cell r="U343">
            <v>5025.03</v>
          </cell>
          <cell r="V343">
            <v>5876.99</v>
          </cell>
          <cell r="W343">
            <v>45518.95</v>
          </cell>
          <cell r="Y343">
            <v>37762.37</v>
          </cell>
          <cell r="AA343">
            <v>30005.79</v>
          </cell>
          <cell r="AJ343">
            <v>23143.765</v>
          </cell>
          <cell r="AN343">
            <v>17076.016249999997</v>
          </cell>
          <cell r="AR343">
            <v>17966.72625</v>
          </cell>
          <cell r="AV343">
            <v>22658.287916666664</v>
          </cell>
          <cell r="AZ343">
            <v>25041.13666666667</v>
          </cell>
        </row>
        <row r="344">
          <cell r="Q344">
            <v>664311.64</v>
          </cell>
          <cell r="S344">
            <v>221437.18</v>
          </cell>
          <cell r="U344">
            <v>2932474.49</v>
          </cell>
          <cell r="V344">
            <v>2665885.9</v>
          </cell>
          <cell r="W344">
            <v>2399297.31</v>
          </cell>
          <cell r="Y344">
            <v>1866120.13</v>
          </cell>
          <cell r="AA344">
            <v>1332328.35</v>
          </cell>
          <cell r="AJ344">
            <v>1164809.8774999997</v>
          </cell>
          <cell r="AN344">
            <v>1213060.5216666667</v>
          </cell>
          <cell r="AR344">
            <v>1374053.1912500001</v>
          </cell>
          <cell r="AV344">
            <v>1449197.9195833334</v>
          </cell>
          <cell r="AZ344">
            <v>1455234.957083333</v>
          </cell>
        </row>
        <row r="345">
          <cell r="Q345">
            <v>16486.25</v>
          </cell>
          <cell r="S345">
            <v>13488.75</v>
          </cell>
          <cell r="U345">
            <v>10491.25</v>
          </cell>
          <cell r="V345">
            <v>8992.5</v>
          </cell>
          <cell r="W345">
            <v>7493.75</v>
          </cell>
          <cell r="Y345">
            <v>4496.25</v>
          </cell>
          <cell r="AA345">
            <v>1498.75</v>
          </cell>
          <cell r="AJ345">
            <v>8243.125</v>
          </cell>
          <cell r="AN345">
            <v>8243.125</v>
          </cell>
          <cell r="AR345">
            <v>8243.125</v>
          </cell>
          <cell r="AV345">
            <v>8166.736249999999</v>
          </cell>
          <cell r="AZ345">
            <v>7666.739583333332</v>
          </cell>
        </row>
        <row r="346">
          <cell r="Q346">
            <v>0</v>
          </cell>
          <cell r="S346">
            <v>18333.33</v>
          </cell>
          <cell r="U346">
            <v>36666.67</v>
          </cell>
          <cell r="V346">
            <v>18333.34</v>
          </cell>
          <cell r="W346">
            <v>55000</v>
          </cell>
          <cell r="Y346">
            <v>18333.33</v>
          </cell>
          <cell r="AA346">
            <v>36666.67</v>
          </cell>
          <cell r="AJ346">
            <v>32083.33666666667</v>
          </cell>
          <cell r="AN346">
            <v>32083.334999999995</v>
          </cell>
          <cell r="AR346">
            <v>32083.333750000005</v>
          </cell>
          <cell r="AV346">
            <v>32083.333333333332</v>
          </cell>
          <cell r="AZ346">
            <v>32569.447083333333</v>
          </cell>
        </row>
        <row r="347">
          <cell r="Q347">
            <v>60697.5</v>
          </cell>
          <cell r="S347">
            <v>0</v>
          </cell>
          <cell r="U347">
            <v>303487.5</v>
          </cell>
          <cell r="V347">
            <v>273138.75</v>
          </cell>
          <cell r="W347">
            <v>242790</v>
          </cell>
          <cell r="Y347">
            <v>182092.5</v>
          </cell>
          <cell r="AA347">
            <v>121395</v>
          </cell>
          <cell r="AJ347">
            <v>166918.125</v>
          </cell>
          <cell r="AN347">
            <v>166918.125</v>
          </cell>
          <cell r="AR347">
            <v>166918.125</v>
          </cell>
          <cell r="AV347">
            <v>166918.125</v>
          </cell>
          <cell r="AZ347">
            <v>153429.79166666666</v>
          </cell>
        </row>
        <row r="348">
          <cell r="Q348">
            <v>0</v>
          </cell>
          <cell r="S348">
            <v>1052105.9</v>
          </cell>
          <cell r="U348">
            <v>841684.72</v>
          </cell>
          <cell r="V348">
            <v>736474.13</v>
          </cell>
          <cell r="W348">
            <v>631263.54</v>
          </cell>
          <cell r="Y348">
            <v>420842.36</v>
          </cell>
          <cell r="AA348">
            <v>210421.18</v>
          </cell>
          <cell r="AJ348">
            <v>353278.1458333333</v>
          </cell>
          <cell r="AN348">
            <v>503640.31875000003</v>
          </cell>
          <cell r="AR348">
            <v>559903.7620833333</v>
          </cell>
          <cell r="AV348">
            <v>578658.245</v>
          </cell>
          <cell r="AZ348">
            <v>579989.1866666666</v>
          </cell>
        </row>
        <row r="349">
          <cell r="U349">
            <v>800354</v>
          </cell>
          <cell r="V349">
            <v>713359</v>
          </cell>
          <cell r="W349">
            <v>626364</v>
          </cell>
          <cell r="Y349">
            <v>452374</v>
          </cell>
          <cell r="AA349">
            <v>278384</v>
          </cell>
          <cell r="AJ349">
            <v>0</v>
          </cell>
          <cell r="AN349">
            <v>107293.83333333333</v>
          </cell>
          <cell r="AR349">
            <v>316081.8333333333</v>
          </cell>
          <cell r="AV349">
            <v>408876.5</v>
          </cell>
          <cell r="AZ349">
            <v>336061.43</v>
          </cell>
        </row>
        <row r="350">
          <cell r="Q350">
            <v>0</v>
          </cell>
          <cell r="S350">
            <v>0</v>
          </cell>
          <cell r="U350">
            <v>0</v>
          </cell>
          <cell r="V350">
            <v>0</v>
          </cell>
          <cell r="W350">
            <v>0</v>
          </cell>
          <cell r="Y350">
            <v>0</v>
          </cell>
          <cell r="AA350">
            <v>0</v>
          </cell>
          <cell r="AJ350">
            <v>0</v>
          </cell>
          <cell r="AN350">
            <v>0</v>
          </cell>
          <cell r="AR350">
            <v>0</v>
          </cell>
          <cell r="AV350">
            <v>0</v>
          </cell>
          <cell r="AZ350">
            <v>0</v>
          </cell>
        </row>
        <row r="351">
          <cell r="Q351">
            <v>6173.42</v>
          </cell>
          <cell r="S351">
            <v>5336.72</v>
          </cell>
          <cell r="U351">
            <v>4120.1</v>
          </cell>
          <cell r="V351">
            <v>4678.39</v>
          </cell>
          <cell r="W351">
            <v>8611.68</v>
          </cell>
          <cell r="Y351">
            <v>6790.18</v>
          </cell>
          <cell r="AA351">
            <v>6254.5</v>
          </cell>
          <cell r="AJ351">
            <v>5485.345833333334</v>
          </cell>
          <cell r="AN351">
            <v>5521.917916666666</v>
          </cell>
          <cell r="AR351">
            <v>6038.3</v>
          </cell>
          <cell r="AV351">
            <v>6152.840833333333</v>
          </cell>
          <cell r="AZ351">
            <v>6288.170416666667</v>
          </cell>
        </row>
        <row r="352">
          <cell r="Q352">
            <v>0</v>
          </cell>
          <cell r="S352">
            <v>0</v>
          </cell>
          <cell r="U352">
            <v>0</v>
          </cell>
          <cell r="V352">
            <v>0</v>
          </cell>
          <cell r="W352">
            <v>0</v>
          </cell>
          <cell r="Y352">
            <v>0</v>
          </cell>
          <cell r="AA352">
            <v>0</v>
          </cell>
          <cell r="AJ352">
            <v>0</v>
          </cell>
          <cell r="AN352">
            <v>0</v>
          </cell>
          <cell r="AR352">
            <v>0</v>
          </cell>
          <cell r="AV352">
            <v>0</v>
          </cell>
          <cell r="AZ352">
            <v>0</v>
          </cell>
        </row>
        <row r="353">
          <cell r="Q353">
            <v>0</v>
          </cell>
          <cell r="S353">
            <v>0</v>
          </cell>
          <cell r="U353">
            <v>0</v>
          </cell>
          <cell r="V353">
            <v>0</v>
          </cell>
          <cell r="W353">
            <v>0</v>
          </cell>
          <cell r="Y353">
            <v>0</v>
          </cell>
          <cell r="AA353">
            <v>0</v>
          </cell>
          <cell r="AJ353">
            <v>0</v>
          </cell>
          <cell r="AN353">
            <v>0</v>
          </cell>
          <cell r="AR353">
            <v>0</v>
          </cell>
          <cell r="AV353">
            <v>0</v>
          </cell>
          <cell r="AZ353">
            <v>0</v>
          </cell>
        </row>
        <row r="354">
          <cell r="Q354">
            <v>0</v>
          </cell>
          <cell r="S354">
            <v>1095353.95</v>
          </cell>
          <cell r="U354">
            <v>876283.17</v>
          </cell>
          <cell r="V354">
            <v>766747.78</v>
          </cell>
          <cell r="W354">
            <v>657212.39</v>
          </cell>
          <cell r="Y354">
            <v>438141.61</v>
          </cell>
          <cell r="AA354">
            <v>219070.83</v>
          </cell>
          <cell r="AJ354">
            <v>527771.8175000001</v>
          </cell>
          <cell r="AN354">
            <v>531726.5504166667</v>
          </cell>
          <cell r="AR354">
            <v>574873.4070833334</v>
          </cell>
          <cell r="AV354">
            <v>589255.6908333333</v>
          </cell>
          <cell r="AZ354">
            <v>603868.3158333333</v>
          </cell>
        </row>
        <row r="355">
          <cell r="Q355">
            <v>0</v>
          </cell>
          <cell r="S355">
            <v>0</v>
          </cell>
          <cell r="U355">
            <v>2604883.78</v>
          </cell>
          <cell r="V355">
            <v>994833</v>
          </cell>
          <cell r="W355">
            <v>0</v>
          </cell>
          <cell r="Y355">
            <v>1175111.57</v>
          </cell>
          <cell r="AA355">
            <v>2993380.23</v>
          </cell>
          <cell r="AJ355">
            <v>1904481.4229166666</v>
          </cell>
          <cell r="AN355">
            <v>1845055.1866666665</v>
          </cell>
          <cell r="AR355">
            <v>1745510.4341666664</v>
          </cell>
          <cell r="AV355">
            <v>1708376.9341666668</v>
          </cell>
          <cell r="AZ355">
            <v>1823174.4654166668</v>
          </cell>
        </row>
        <row r="356">
          <cell r="Q356">
            <v>2118.65</v>
          </cell>
          <cell r="S356">
            <v>1513.31</v>
          </cell>
          <cell r="U356">
            <v>907.97</v>
          </cell>
          <cell r="V356">
            <v>605.3</v>
          </cell>
          <cell r="W356">
            <v>302.63</v>
          </cell>
          <cell r="Y356">
            <v>3329.29</v>
          </cell>
          <cell r="AA356">
            <v>2723.95</v>
          </cell>
          <cell r="AJ356">
            <v>1623.4895833333333</v>
          </cell>
          <cell r="AN356">
            <v>1657.0929166666665</v>
          </cell>
          <cell r="AR356">
            <v>1664.6433333333332</v>
          </cell>
          <cell r="AV356">
            <v>1664.63</v>
          </cell>
          <cell r="AZ356">
            <v>1664.6166666666668</v>
          </cell>
        </row>
        <row r="357">
          <cell r="Q357">
            <v>0</v>
          </cell>
          <cell r="S357">
            <v>0</v>
          </cell>
          <cell r="U357">
            <v>0</v>
          </cell>
          <cell r="V357">
            <v>0</v>
          </cell>
          <cell r="W357">
            <v>0</v>
          </cell>
          <cell r="Y357">
            <v>0</v>
          </cell>
          <cell r="AA357">
            <v>0</v>
          </cell>
          <cell r="AJ357">
            <v>951.0383333333333</v>
          </cell>
          <cell r="AN357">
            <v>0</v>
          </cell>
          <cell r="AR357">
            <v>0</v>
          </cell>
          <cell r="AV357">
            <v>964.0225</v>
          </cell>
          <cell r="AZ357">
            <v>3856.09</v>
          </cell>
        </row>
        <row r="358">
          <cell r="Q358">
            <v>24200</v>
          </cell>
          <cell r="S358">
            <v>21175</v>
          </cell>
          <cell r="U358">
            <v>18150</v>
          </cell>
          <cell r="V358">
            <v>16637.5</v>
          </cell>
          <cell r="W358">
            <v>15125</v>
          </cell>
          <cell r="Y358">
            <v>12100</v>
          </cell>
          <cell r="AA358">
            <v>9075</v>
          </cell>
          <cell r="AJ358">
            <v>33275</v>
          </cell>
          <cell r="AN358">
            <v>27225</v>
          </cell>
          <cell r="AR358">
            <v>21175</v>
          </cell>
          <cell r="AV358">
            <v>15125</v>
          </cell>
          <cell r="AZ358">
            <v>9075</v>
          </cell>
        </row>
        <row r="359">
          <cell r="Q359">
            <v>0</v>
          </cell>
          <cell r="S359">
            <v>0</v>
          </cell>
          <cell r="U359">
            <v>0</v>
          </cell>
          <cell r="V359">
            <v>0</v>
          </cell>
          <cell r="W359">
            <v>0</v>
          </cell>
          <cell r="Y359">
            <v>0</v>
          </cell>
          <cell r="AA359">
            <v>0</v>
          </cell>
          <cell r="AJ359">
            <v>0</v>
          </cell>
          <cell r="AN359">
            <v>0</v>
          </cell>
          <cell r="AR359">
            <v>0</v>
          </cell>
          <cell r="AV359">
            <v>0</v>
          </cell>
          <cell r="AZ359">
            <v>0</v>
          </cell>
        </row>
        <row r="360">
          <cell r="Q360">
            <v>0</v>
          </cell>
          <cell r="S360">
            <v>0</v>
          </cell>
          <cell r="U360">
            <v>0</v>
          </cell>
          <cell r="V360">
            <v>0</v>
          </cell>
          <cell r="W360">
            <v>0</v>
          </cell>
          <cell r="Y360">
            <v>4430.55</v>
          </cell>
          <cell r="AA360">
            <v>0</v>
          </cell>
          <cell r="AJ360">
            <v>119679.40999999999</v>
          </cell>
          <cell r="AN360">
            <v>90215.07541666667</v>
          </cell>
          <cell r="AR360">
            <v>19678.86</v>
          </cell>
          <cell r="AV360">
            <v>981.4808333333334</v>
          </cell>
          <cell r="AZ360">
            <v>981.4808333333334</v>
          </cell>
        </row>
        <row r="361">
          <cell r="Q361">
            <v>434858.41</v>
          </cell>
          <cell r="S361">
            <v>289905.61</v>
          </cell>
          <cell r="U361">
            <v>144952.81</v>
          </cell>
          <cell r="V361">
            <v>72476.41</v>
          </cell>
          <cell r="W361">
            <v>0</v>
          </cell>
          <cell r="Y361">
            <v>728088.6</v>
          </cell>
          <cell r="AA361">
            <v>582470.88</v>
          </cell>
          <cell r="AJ361">
            <v>398520.4649999999</v>
          </cell>
          <cell r="AN361">
            <v>398609.125</v>
          </cell>
          <cell r="AR361">
            <v>399063.4879166666</v>
          </cell>
          <cell r="AV361">
            <v>399950.04458333337</v>
          </cell>
          <cell r="AZ361">
            <v>400393.32125</v>
          </cell>
        </row>
        <row r="362">
          <cell r="Q362">
            <v>0</v>
          </cell>
          <cell r="S362">
            <v>0</v>
          </cell>
          <cell r="U362">
            <v>0</v>
          </cell>
          <cell r="V362">
            <v>0</v>
          </cell>
          <cell r="W362">
            <v>0</v>
          </cell>
          <cell r="Y362">
            <v>0</v>
          </cell>
          <cell r="AA362">
            <v>0</v>
          </cell>
          <cell r="AJ362">
            <v>0</v>
          </cell>
          <cell r="AN362">
            <v>0</v>
          </cell>
          <cell r="AR362">
            <v>0</v>
          </cell>
          <cell r="AV362">
            <v>0</v>
          </cell>
          <cell r="AZ362">
            <v>0</v>
          </cell>
        </row>
        <row r="363">
          <cell r="Q363">
            <v>9635.49</v>
          </cell>
          <cell r="S363">
            <v>0</v>
          </cell>
          <cell r="U363">
            <v>-28906.58</v>
          </cell>
          <cell r="V363">
            <v>77084.21</v>
          </cell>
          <cell r="W363">
            <v>67448.68</v>
          </cell>
          <cell r="Y363">
            <v>48177.62</v>
          </cell>
          <cell r="AA363">
            <v>28906.56</v>
          </cell>
          <cell r="AJ363">
            <v>52983.24458333334</v>
          </cell>
          <cell r="AN363">
            <v>31315.444583333334</v>
          </cell>
          <cell r="AR363">
            <v>26497.684583333335</v>
          </cell>
          <cell r="AV363">
            <v>26497.687916666666</v>
          </cell>
          <cell r="AZ363">
            <v>46185.95583333333</v>
          </cell>
        </row>
        <row r="364">
          <cell r="Q364">
            <v>63768.98</v>
          </cell>
          <cell r="S364">
            <v>54659.14</v>
          </cell>
          <cell r="U364">
            <v>45549.3</v>
          </cell>
          <cell r="V364">
            <v>40994.38</v>
          </cell>
          <cell r="W364">
            <v>36439.46</v>
          </cell>
          <cell r="Y364">
            <v>27329.62</v>
          </cell>
          <cell r="AA364">
            <v>18219.78</v>
          </cell>
          <cell r="AJ364">
            <v>50483.75916666666</v>
          </cell>
          <cell r="AN364">
            <v>68703.47249999999</v>
          </cell>
          <cell r="AR364">
            <v>54659.13999999999</v>
          </cell>
          <cell r="AV364">
            <v>36439.46</v>
          </cell>
          <cell r="AZ364">
            <v>18978.912500000002</v>
          </cell>
        </row>
        <row r="365">
          <cell r="Q365">
            <v>9635.59</v>
          </cell>
          <cell r="S365">
            <v>0</v>
          </cell>
          <cell r="U365">
            <v>-28906.57</v>
          </cell>
          <cell r="V365">
            <v>77084.22</v>
          </cell>
          <cell r="W365">
            <v>67448.7</v>
          </cell>
          <cell r="Y365">
            <v>48177.66</v>
          </cell>
          <cell r="AA365">
            <v>28906.62</v>
          </cell>
          <cell r="AJ365">
            <v>52983.285833333335</v>
          </cell>
          <cell r="AN365">
            <v>31315.48916666667</v>
          </cell>
          <cell r="AR365">
            <v>26497.722916666666</v>
          </cell>
          <cell r="AV365">
            <v>26497.719583333335</v>
          </cell>
          <cell r="AZ365">
            <v>46185.986666666664</v>
          </cell>
        </row>
        <row r="366">
          <cell r="U366">
            <v>160070.85</v>
          </cell>
          <cell r="V366">
            <v>140061.99</v>
          </cell>
          <cell r="W366">
            <v>120053.13</v>
          </cell>
          <cell r="Y366">
            <v>80035.41</v>
          </cell>
          <cell r="AA366">
            <v>40017.69</v>
          </cell>
          <cell r="AJ366">
            <v>0</v>
          </cell>
          <cell r="AN366">
            <v>21676.26125</v>
          </cell>
          <cell r="AR366">
            <v>61693.971249999995</v>
          </cell>
          <cell r="AV366">
            <v>75033.2025</v>
          </cell>
          <cell r="AZ366">
            <v>119116.75166666666</v>
          </cell>
        </row>
        <row r="367">
          <cell r="Q367">
            <v>0</v>
          </cell>
          <cell r="S367">
            <v>0</v>
          </cell>
          <cell r="U367">
            <v>0</v>
          </cell>
          <cell r="V367">
            <v>0</v>
          </cell>
          <cell r="W367">
            <v>0</v>
          </cell>
          <cell r="Y367">
            <v>0</v>
          </cell>
          <cell r="AA367">
            <v>0</v>
          </cell>
          <cell r="AJ367">
            <v>0</v>
          </cell>
          <cell r="AN367">
            <v>0</v>
          </cell>
          <cell r="AR367">
            <v>0</v>
          </cell>
          <cell r="AV367">
            <v>0</v>
          </cell>
          <cell r="AZ367">
            <v>0</v>
          </cell>
        </row>
        <row r="368">
          <cell r="Q368">
            <v>0</v>
          </cell>
          <cell r="S368">
            <v>0</v>
          </cell>
          <cell r="U368">
            <v>0</v>
          </cell>
          <cell r="V368">
            <v>0</v>
          </cell>
          <cell r="W368">
            <v>0</v>
          </cell>
          <cell r="Y368">
            <v>0</v>
          </cell>
          <cell r="AA368">
            <v>0</v>
          </cell>
          <cell r="AJ368">
            <v>1608098.9270833333</v>
          </cell>
          <cell r="AN368">
            <v>994097.5104166666</v>
          </cell>
          <cell r="AR368">
            <v>438572.4270833333</v>
          </cell>
          <cell r="AV368">
            <v>0</v>
          </cell>
          <cell r="AZ368">
            <v>0</v>
          </cell>
        </row>
        <row r="369">
          <cell r="AV369">
            <v>0</v>
          </cell>
          <cell r="AZ369">
            <v>0</v>
          </cell>
        </row>
        <row r="370">
          <cell r="Q370">
            <v>0</v>
          </cell>
          <cell r="S370">
            <v>0</v>
          </cell>
          <cell r="U370">
            <v>0</v>
          </cell>
          <cell r="V370">
            <v>0</v>
          </cell>
          <cell r="W370">
            <v>0</v>
          </cell>
          <cell r="Y370">
            <v>0</v>
          </cell>
          <cell r="AA370">
            <v>0</v>
          </cell>
          <cell r="AJ370">
            <v>0</v>
          </cell>
          <cell r="AN370">
            <v>0</v>
          </cell>
          <cell r="AR370">
            <v>0</v>
          </cell>
          <cell r="AV370">
            <v>0</v>
          </cell>
          <cell r="AZ370">
            <v>0</v>
          </cell>
        </row>
        <row r="371">
          <cell r="Q371">
            <v>0</v>
          </cell>
          <cell r="S371">
            <v>0</v>
          </cell>
          <cell r="U371">
            <v>0</v>
          </cell>
          <cell r="V371">
            <v>0</v>
          </cell>
          <cell r="W371">
            <v>0</v>
          </cell>
          <cell r="Y371">
            <v>0</v>
          </cell>
          <cell r="AA371">
            <v>0</v>
          </cell>
          <cell r="AJ371">
            <v>0</v>
          </cell>
          <cell r="AN371">
            <v>0</v>
          </cell>
          <cell r="AR371">
            <v>0</v>
          </cell>
          <cell r="AV371">
            <v>0</v>
          </cell>
          <cell r="AZ371">
            <v>0</v>
          </cell>
        </row>
        <row r="372">
          <cell r="Q372">
            <v>116471.42</v>
          </cell>
          <cell r="S372">
            <v>915704.14</v>
          </cell>
          <cell r="U372">
            <v>-494530.81</v>
          </cell>
          <cell r="V372">
            <v>28577.25</v>
          </cell>
          <cell r="W372">
            <v>21960.18</v>
          </cell>
          <cell r="Y372">
            <v>256074.36</v>
          </cell>
          <cell r="AA372">
            <v>111408.01</v>
          </cell>
          <cell r="AJ372">
            <v>-57130.494583333326</v>
          </cell>
          <cell r="AN372">
            <v>3094.1874999999977</v>
          </cell>
          <cell r="AR372">
            <v>102326.71999999999</v>
          </cell>
          <cell r="AV372">
            <v>113282.93583333331</v>
          </cell>
          <cell r="AZ372">
            <v>69166.21291666667</v>
          </cell>
        </row>
        <row r="373">
          <cell r="Q373">
            <v>171460.75</v>
          </cell>
          <cell r="S373">
            <v>152363.8</v>
          </cell>
          <cell r="U373">
            <v>122238.96</v>
          </cell>
          <cell r="V373">
            <v>105520.8</v>
          </cell>
          <cell r="W373">
            <v>90446.4</v>
          </cell>
          <cell r="Y373">
            <v>60297.6</v>
          </cell>
          <cell r="AA373">
            <v>30148.8</v>
          </cell>
          <cell r="AJ373">
            <v>112656.42749999999</v>
          </cell>
          <cell r="AN373">
            <v>111529.27083333331</v>
          </cell>
          <cell r="AR373">
            <v>111263.02083333331</v>
          </cell>
          <cell r="AV373">
            <v>96934.58458333334</v>
          </cell>
          <cell r="AZ373">
            <v>97874.90999999999</v>
          </cell>
        </row>
        <row r="374">
          <cell r="Q374">
            <v>17049.98</v>
          </cell>
          <cell r="S374">
            <v>11366.64</v>
          </cell>
          <cell r="U374">
            <v>5683.3</v>
          </cell>
          <cell r="V374">
            <v>2841.63</v>
          </cell>
          <cell r="W374">
            <v>0</v>
          </cell>
          <cell r="Y374">
            <v>36695</v>
          </cell>
          <cell r="AA374">
            <v>29356</v>
          </cell>
          <cell r="AJ374">
            <v>20208.32833333333</v>
          </cell>
          <cell r="AN374">
            <v>18663.875</v>
          </cell>
          <cell r="AR374">
            <v>16732.926666666666</v>
          </cell>
          <cell r="AV374">
            <v>18940.486666666668</v>
          </cell>
          <cell r="AZ374">
            <v>18056.273333333334</v>
          </cell>
        </row>
        <row r="375">
          <cell r="Q375">
            <v>31881.65</v>
          </cell>
          <cell r="S375">
            <v>21254.43</v>
          </cell>
          <cell r="U375">
            <v>10627.21</v>
          </cell>
          <cell r="V375">
            <v>5313.6</v>
          </cell>
          <cell r="W375">
            <v>42387.83</v>
          </cell>
          <cell r="Y375">
            <v>0</v>
          </cell>
          <cell r="AA375">
            <v>0</v>
          </cell>
          <cell r="AJ375">
            <v>28867.61291666667</v>
          </cell>
          <cell r="AN375">
            <v>29185.149583333332</v>
          </cell>
          <cell r="AR375">
            <v>29153.05791666667</v>
          </cell>
          <cell r="AV375">
            <v>14983.434583333335</v>
          </cell>
          <cell r="AZ375">
            <v>9704.635416666666</v>
          </cell>
        </row>
        <row r="376">
          <cell r="Q376">
            <v>29604.73</v>
          </cell>
          <cell r="S376">
            <v>19736.47</v>
          </cell>
          <cell r="U376">
            <v>9868.21</v>
          </cell>
          <cell r="V376">
            <v>4934.08</v>
          </cell>
          <cell r="W376">
            <v>0</v>
          </cell>
          <cell r="Y376">
            <v>52343.37</v>
          </cell>
          <cell r="AA376">
            <v>41874.69</v>
          </cell>
          <cell r="AJ376">
            <v>27118.649583333332</v>
          </cell>
          <cell r="AN376">
            <v>27100.817500000005</v>
          </cell>
          <cell r="AR376">
            <v>22303.614166666666</v>
          </cell>
          <cell r="AV376">
            <v>23104.180833333336</v>
          </cell>
          <cell r="AZ376">
            <v>23504.467500000002</v>
          </cell>
        </row>
        <row r="377">
          <cell r="Q377">
            <v>99854.72</v>
          </cell>
          <cell r="S377">
            <v>81699.32</v>
          </cell>
          <cell r="U377">
            <v>63543.92</v>
          </cell>
          <cell r="V377">
            <v>54466.22</v>
          </cell>
          <cell r="W377">
            <v>45388.52</v>
          </cell>
          <cell r="Y377">
            <v>27233.12</v>
          </cell>
          <cell r="AA377">
            <v>9077.72</v>
          </cell>
          <cell r="AJ377">
            <v>48769.9375</v>
          </cell>
          <cell r="AN377">
            <v>49458.66416666668</v>
          </cell>
          <cell r="AR377">
            <v>49841.28416666667</v>
          </cell>
          <cell r="AV377">
            <v>50050.927083333336</v>
          </cell>
          <cell r="AZ377">
            <v>50859.67041666665</v>
          </cell>
        </row>
        <row r="378">
          <cell r="Q378">
            <v>188933.52</v>
          </cell>
          <cell r="S378">
            <v>195997.29</v>
          </cell>
          <cell r="U378">
            <v>195997.3</v>
          </cell>
          <cell r="V378">
            <v>195997.3</v>
          </cell>
          <cell r="W378">
            <v>240581.26</v>
          </cell>
          <cell r="Y378">
            <v>240581.26</v>
          </cell>
          <cell r="AA378">
            <v>309059.54</v>
          </cell>
          <cell r="AJ378">
            <v>114088.72666666668</v>
          </cell>
          <cell r="AN378">
            <v>178538.18666666668</v>
          </cell>
          <cell r="AR378">
            <v>175957.76041666666</v>
          </cell>
          <cell r="AV378">
            <v>246167.37083333332</v>
          </cell>
          <cell r="AZ378">
            <v>313887.9208333334</v>
          </cell>
        </row>
        <row r="379">
          <cell r="Q379">
            <v>226710</v>
          </cell>
          <cell r="S379">
            <v>188925</v>
          </cell>
          <cell r="U379">
            <v>151140</v>
          </cell>
          <cell r="V379">
            <v>132247.5</v>
          </cell>
          <cell r="W379">
            <v>113355</v>
          </cell>
          <cell r="Y379">
            <v>75570</v>
          </cell>
          <cell r="AA379">
            <v>72700</v>
          </cell>
          <cell r="AJ379">
            <v>88704.75</v>
          </cell>
          <cell r="AN379">
            <v>107647.25</v>
          </cell>
          <cell r="AR379">
            <v>119012.75</v>
          </cell>
          <cell r="AV379">
            <v>120628.95833333333</v>
          </cell>
          <cell r="AZ379">
            <v>69817.33333333333</v>
          </cell>
        </row>
        <row r="380">
          <cell r="Q380">
            <v>796665.13</v>
          </cell>
          <cell r="S380">
            <v>830218.07</v>
          </cell>
          <cell r="U380">
            <v>830218.07</v>
          </cell>
          <cell r="V380">
            <v>830218.07</v>
          </cell>
          <cell r="W380">
            <v>1017161.26</v>
          </cell>
          <cell r="Y380">
            <v>1017161.26</v>
          </cell>
          <cell r="AA380">
            <v>303549.93</v>
          </cell>
          <cell r="AJ380">
            <v>174892.17708333334</v>
          </cell>
          <cell r="AN380">
            <v>447437.41625</v>
          </cell>
          <cell r="AR380">
            <v>745411.04625</v>
          </cell>
          <cell r="AV380">
            <v>750034.98375</v>
          </cell>
          <cell r="AZ380">
            <v>707667.8462500001</v>
          </cell>
        </row>
        <row r="381">
          <cell r="Q381">
            <v>0</v>
          </cell>
          <cell r="S381">
            <v>442534.2</v>
          </cell>
          <cell r="U381">
            <v>354027.36</v>
          </cell>
          <cell r="V381">
            <v>309773.94</v>
          </cell>
          <cell r="W381">
            <v>265520.52</v>
          </cell>
          <cell r="Y381">
            <v>177013.68</v>
          </cell>
          <cell r="AA381">
            <v>88506.84</v>
          </cell>
          <cell r="AJ381">
            <v>238236.1575</v>
          </cell>
          <cell r="AN381">
            <v>240893.12458333335</v>
          </cell>
          <cell r="AR381">
            <v>242768.63458333336</v>
          </cell>
          <cell r="AV381">
            <v>266941.2266666666</v>
          </cell>
          <cell r="AZ381">
            <v>298539.31</v>
          </cell>
        </row>
        <row r="382">
          <cell r="Q382">
            <v>0</v>
          </cell>
          <cell r="S382">
            <v>319515</v>
          </cell>
          <cell r="U382">
            <v>255612</v>
          </cell>
          <cell r="V382">
            <v>223660.5</v>
          </cell>
          <cell r="W382">
            <v>191709</v>
          </cell>
          <cell r="Y382">
            <v>127806</v>
          </cell>
          <cell r="AA382">
            <v>63903</v>
          </cell>
          <cell r="AJ382">
            <v>175506.71000000005</v>
          </cell>
          <cell r="AN382">
            <v>168565.00166666668</v>
          </cell>
          <cell r="AR382">
            <v>173867.48166666666</v>
          </cell>
          <cell r="AV382">
            <v>191778.91666666666</v>
          </cell>
          <cell r="AZ382">
            <v>214819.14333333334</v>
          </cell>
        </row>
        <row r="383">
          <cell r="S383">
            <v>6600000</v>
          </cell>
          <cell r="U383">
            <v>0</v>
          </cell>
          <cell r="V383">
            <v>0</v>
          </cell>
          <cell r="W383">
            <v>1750000</v>
          </cell>
          <cell r="Y383">
            <v>12250000</v>
          </cell>
          <cell r="AA383">
            <v>0</v>
          </cell>
          <cell r="AJ383">
            <v>0</v>
          </cell>
          <cell r="AN383">
            <v>1100000</v>
          </cell>
          <cell r="AR383">
            <v>1902083.3333333333</v>
          </cell>
          <cell r="AV383">
            <v>2412500</v>
          </cell>
          <cell r="AZ383">
            <v>1312500</v>
          </cell>
        </row>
        <row r="384">
          <cell r="Q384">
            <v>0</v>
          </cell>
          <cell r="S384">
            <v>26436.66</v>
          </cell>
          <cell r="U384">
            <v>13218.32</v>
          </cell>
          <cell r="V384">
            <v>6609.15</v>
          </cell>
          <cell r="W384">
            <v>0</v>
          </cell>
          <cell r="Y384">
            <v>26436.74</v>
          </cell>
          <cell r="AA384">
            <v>13218.36</v>
          </cell>
          <cell r="AJ384">
            <v>15594.591666666667</v>
          </cell>
          <cell r="AN384">
            <v>15996.864999999998</v>
          </cell>
          <cell r="AR384">
            <v>16275.371666666666</v>
          </cell>
          <cell r="AV384">
            <v>16522.93333333333</v>
          </cell>
          <cell r="AZ384">
            <v>16372.713333333335</v>
          </cell>
        </row>
        <row r="385">
          <cell r="Q385">
            <v>5545.8</v>
          </cell>
          <cell r="S385">
            <v>0</v>
          </cell>
          <cell r="U385">
            <v>30500</v>
          </cell>
          <cell r="V385">
            <v>27450</v>
          </cell>
          <cell r="W385">
            <v>24400</v>
          </cell>
          <cell r="Y385">
            <v>18300</v>
          </cell>
          <cell r="AA385">
            <v>12200</v>
          </cell>
          <cell r="AJ385">
            <v>12667.165</v>
          </cell>
          <cell r="AN385">
            <v>15620.468333333332</v>
          </cell>
          <cell r="AR385">
            <v>16359.361666666666</v>
          </cell>
          <cell r="AV385">
            <v>16728.815</v>
          </cell>
          <cell r="AZ385">
            <v>16856.333333333332</v>
          </cell>
        </row>
        <row r="386">
          <cell r="Q386">
            <v>0</v>
          </cell>
          <cell r="S386">
            <v>332832.1</v>
          </cell>
          <cell r="U386">
            <v>283972.64</v>
          </cell>
          <cell r="V386">
            <v>248476.06</v>
          </cell>
          <cell r="W386">
            <v>212979.48</v>
          </cell>
          <cell r="Y386">
            <v>141986.32</v>
          </cell>
          <cell r="AA386">
            <v>70993.16</v>
          </cell>
          <cell r="AJ386">
            <v>148078.3291666667</v>
          </cell>
          <cell r="AN386">
            <v>150685.28041666668</v>
          </cell>
          <cell r="AR386">
            <v>157062.44375</v>
          </cell>
          <cell r="AV386">
            <v>159188.15583333332</v>
          </cell>
          <cell r="AZ386">
            <v>94657.54666666668</v>
          </cell>
        </row>
        <row r="387">
          <cell r="Q387">
            <v>0</v>
          </cell>
          <cell r="S387">
            <v>0</v>
          </cell>
          <cell r="U387">
            <v>0</v>
          </cell>
          <cell r="V387">
            <v>0</v>
          </cell>
          <cell r="W387">
            <v>0</v>
          </cell>
          <cell r="Y387">
            <v>0</v>
          </cell>
          <cell r="AA387">
            <v>0</v>
          </cell>
          <cell r="AJ387">
            <v>0</v>
          </cell>
          <cell r="AN387">
            <v>0</v>
          </cell>
          <cell r="AR387">
            <v>0</v>
          </cell>
          <cell r="AV387">
            <v>0</v>
          </cell>
          <cell r="AZ387">
            <v>0</v>
          </cell>
        </row>
        <row r="388">
          <cell r="S388">
            <v>221443.22</v>
          </cell>
          <cell r="U388">
            <v>208417.14</v>
          </cell>
          <cell r="V388">
            <v>201904.1</v>
          </cell>
          <cell r="W388">
            <v>195391.06</v>
          </cell>
          <cell r="Y388">
            <v>182364.98</v>
          </cell>
          <cell r="AA388">
            <v>169338.9</v>
          </cell>
          <cell r="AJ388">
            <v>0</v>
          </cell>
          <cell r="AN388">
            <v>64044.8525</v>
          </cell>
          <cell r="AR388">
            <v>129175.20583333333</v>
          </cell>
          <cell r="AV388">
            <v>185621.50583333333</v>
          </cell>
          <cell r="AZ388">
            <v>169338.9</v>
          </cell>
        </row>
        <row r="389">
          <cell r="Q389">
            <v>113293.62</v>
          </cell>
          <cell r="S389">
            <v>130582.71</v>
          </cell>
          <cell r="U389">
            <v>168832.31</v>
          </cell>
          <cell r="V389">
            <v>168848.53</v>
          </cell>
          <cell r="W389">
            <v>1313.82</v>
          </cell>
          <cell r="Y389">
            <v>30797.76</v>
          </cell>
          <cell r="AA389">
            <v>108449.96</v>
          </cell>
          <cell r="AJ389">
            <v>23669.454999999998</v>
          </cell>
          <cell r="AN389">
            <v>70470.72875000001</v>
          </cell>
          <cell r="AR389">
            <v>93291.89333333336</v>
          </cell>
          <cell r="AV389">
            <v>104809.7375</v>
          </cell>
          <cell r="AZ389">
            <v>117630.96208333335</v>
          </cell>
        </row>
        <row r="390">
          <cell r="W390">
            <v>0</v>
          </cell>
          <cell r="Y390">
            <v>0</v>
          </cell>
          <cell r="AA390">
            <v>0</v>
          </cell>
          <cell r="AJ390">
            <v>0</v>
          </cell>
          <cell r="AN390">
            <v>0</v>
          </cell>
          <cell r="AR390">
            <v>0</v>
          </cell>
          <cell r="AV390">
            <v>0</v>
          </cell>
          <cell r="AZ390">
            <v>0</v>
          </cell>
        </row>
        <row r="391">
          <cell r="Q391">
            <v>245103.43</v>
          </cell>
          <cell r="S391">
            <v>282507.26</v>
          </cell>
          <cell r="U391">
            <v>365257.8</v>
          </cell>
          <cell r="V391">
            <v>365292.89</v>
          </cell>
          <cell r="W391">
            <v>2842.37</v>
          </cell>
          <cell r="Y391">
            <v>66628.95</v>
          </cell>
          <cell r="AA391">
            <v>234624.48</v>
          </cell>
          <cell r="AJ391">
            <v>51207.34125</v>
          </cell>
          <cell r="AN391">
            <v>152458.87583333332</v>
          </cell>
          <cell r="AR391">
            <v>201830.99125000005</v>
          </cell>
          <cell r="AV391">
            <v>226749.09791666674</v>
          </cell>
          <cell r="AZ391">
            <v>254486.98875000002</v>
          </cell>
        </row>
        <row r="392">
          <cell r="AR392">
            <v>0</v>
          </cell>
          <cell r="AV392">
            <v>11679.164583333333</v>
          </cell>
          <cell r="AZ392">
            <v>40096.54</v>
          </cell>
        </row>
        <row r="393">
          <cell r="Q393">
            <v>5342466.25</v>
          </cell>
          <cell r="S393">
            <v>5359256.57</v>
          </cell>
          <cell r="U393">
            <v>5396402.71</v>
          </cell>
          <cell r="V393">
            <v>5396418.46</v>
          </cell>
          <cell r="W393">
            <v>1275.92</v>
          </cell>
          <cell r="Y393">
            <v>29909.27</v>
          </cell>
          <cell r="AA393">
            <v>105321.29</v>
          </cell>
          <cell r="AJ393">
            <v>1549115.2529166667</v>
          </cell>
          <cell r="AN393">
            <v>3338713.37125</v>
          </cell>
          <cell r="AR393">
            <v>4014931.297916667</v>
          </cell>
          <cell r="AV393">
            <v>2499988.226666667</v>
          </cell>
          <cell r="AZ393">
            <v>768292.5608333334</v>
          </cell>
        </row>
        <row r="394">
          <cell r="AV394">
            <v>0</v>
          </cell>
          <cell r="AZ394">
            <v>4976.717083333334</v>
          </cell>
        </row>
        <row r="395">
          <cell r="Q395">
            <v>43022.06</v>
          </cell>
          <cell r="S395">
            <v>44788</v>
          </cell>
          <cell r="U395">
            <v>44788.01</v>
          </cell>
          <cell r="V395">
            <v>44788.01</v>
          </cell>
          <cell r="W395">
            <v>54656.99</v>
          </cell>
          <cell r="Y395">
            <v>54656.99</v>
          </cell>
          <cell r="AA395">
            <v>71776.56</v>
          </cell>
          <cell r="AJ395">
            <v>9252.315833333332</v>
          </cell>
          <cell r="AN395">
            <v>23960.907916666667</v>
          </cell>
          <cell r="AR395">
            <v>40013.815833333334</v>
          </cell>
          <cell r="AV395">
            <v>56796.325833333336</v>
          </cell>
          <cell r="AZ395">
            <v>73963.29833333334</v>
          </cell>
        </row>
        <row r="396">
          <cell r="AV396">
            <v>0</v>
          </cell>
          <cell r="AZ396">
            <v>0</v>
          </cell>
        </row>
        <row r="397">
          <cell r="Q397">
            <v>40612.83</v>
          </cell>
          <cell r="S397">
            <v>44888.18</v>
          </cell>
          <cell r="U397">
            <v>0</v>
          </cell>
          <cell r="V397">
            <v>0</v>
          </cell>
          <cell r="W397">
            <v>0</v>
          </cell>
          <cell r="Y397">
            <v>0</v>
          </cell>
          <cell r="AA397">
            <v>29578.9</v>
          </cell>
          <cell r="AJ397">
            <v>1692.20125</v>
          </cell>
          <cell r="AN397">
            <v>10865.765833333333</v>
          </cell>
          <cell r="AR397">
            <v>10865.765833333333</v>
          </cell>
          <cell r="AV397">
            <v>18458.881666666668</v>
          </cell>
          <cell r="AZ397">
            <v>24990.971250000002</v>
          </cell>
        </row>
        <row r="398">
          <cell r="Q398">
            <v>356732.58</v>
          </cell>
          <cell r="S398">
            <v>375845.91</v>
          </cell>
          <cell r="U398">
            <v>0</v>
          </cell>
          <cell r="V398">
            <v>0</v>
          </cell>
          <cell r="W398">
            <v>0</v>
          </cell>
          <cell r="Y398">
            <v>0</v>
          </cell>
          <cell r="AA398">
            <v>132595.11</v>
          </cell>
          <cell r="AJ398">
            <v>14863.8575</v>
          </cell>
          <cell r="AN398">
            <v>92368.7</v>
          </cell>
          <cell r="AR398">
            <v>92368.7</v>
          </cell>
          <cell r="AV398">
            <v>119064.09749999999</v>
          </cell>
          <cell r="AZ398">
            <v>111602.43249999998</v>
          </cell>
        </row>
        <row r="399">
          <cell r="Q399">
            <v>0</v>
          </cell>
          <cell r="S399">
            <v>0</v>
          </cell>
          <cell r="U399">
            <v>0</v>
          </cell>
          <cell r="V399">
            <v>0</v>
          </cell>
          <cell r="W399">
            <v>0</v>
          </cell>
          <cell r="Y399">
            <v>0</v>
          </cell>
          <cell r="AA399">
            <v>0</v>
          </cell>
          <cell r="AJ399">
            <v>0</v>
          </cell>
          <cell r="AN399">
            <v>0</v>
          </cell>
          <cell r="AR399">
            <v>0</v>
          </cell>
          <cell r="AV399">
            <v>0</v>
          </cell>
          <cell r="AZ399">
            <v>0</v>
          </cell>
        </row>
        <row r="400">
          <cell r="Q400">
            <v>499584.48</v>
          </cell>
          <cell r="S400">
            <v>501344.92</v>
          </cell>
          <cell r="U400">
            <v>509285.32</v>
          </cell>
          <cell r="V400">
            <v>509285.32</v>
          </cell>
          <cell r="W400">
            <v>508576.64</v>
          </cell>
          <cell r="Y400">
            <v>508576.64</v>
          </cell>
          <cell r="AA400">
            <v>520816.19</v>
          </cell>
          <cell r="AJ400">
            <v>20816.02</v>
          </cell>
          <cell r="AN400">
            <v>188850.19166666665</v>
          </cell>
          <cell r="AR400">
            <v>358464.3233333333</v>
          </cell>
          <cell r="AV400">
            <v>510996.84875000006</v>
          </cell>
          <cell r="AZ400">
            <v>518883.57250000007</v>
          </cell>
        </row>
        <row r="401">
          <cell r="Q401">
            <v>426683.81</v>
          </cell>
          <cell r="S401">
            <v>450391.61</v>
          </cell>
          <cell r="U401">
            <v>572999.71</v>
          </cell>
          <cell r="V401">
            <v>572999.71</v>
          </cell>
          <cell r="W401">
            <v>610805.07</v>
          </cell>
          <cell r="Y401">
            <v>610252.66</v>
          </cell>
          <cell r="AA401">
            <v>859822.73</v>
          </cell>
          <cell r="AJ401">
            <v>17778.492083333334</v>
          </cell>
          <cell r="AN401">
            <v>182247.21624999997</v>
          </cell>
          <cell r="AR401">
            <v>381054.185</v>
          </cell>
          <cell r="AV401">
            <v>648125.0720833334</v>
          </cell>
          <cell r="AZ401">
            <v>897279.9754166665</v>
          </cell>
        </row>
        <row r="402">
          <cell r="Q402">
            <v>511455.46</v>
          </cell>
          <cell r="S402">
            <v>504984.54</v>
          </cell>
          <cell r="U402">
            <v>642454.23</v>
          </cell>
          <cell r="V402">
            <v>642454.23</v>
          </cell>
          <cell r="W402">
            <v>642454.23</v>
          </cell>
          <cell r="Y402">
            <v>684222.69</v>
          </cell>
          <cell r="AA402">
            <v>964043.68</v>
          </cell>
          <cell r="AJ402">
            <v>21310.64416666667</v>
          </cell>
          <cell r="AN402">
            <v>207092.15708333332</v>
          </cell>
          <cell r="AR402">
            <v>422983.91958333325</v>
          </cell>
          <cell r="AV402">
            <v>721049.8562499998</v>
          </cell>
          <cell r="AZ402">
            <v>955499.4508333333</v>
          </cell>
        </row>
        <row r="403">
          <cell r="Q403">
            <v>426683.8</v>
          </cell>
          <cell r="S403">
            <v>0</v>
          </cell>
          <cell r="U403">
            <v>0</v>
          </cell>
          <cell r="V403">
            <v>0</v>
          </cell>
          <cell r="W403">
            <v>0</v>
          </cell>
          <cell r="Y403">
            <v>0</v>
          </cell>
          <cell r="AA403">
            <v>0</v>
          </cell>
          <cell r="AJ403">
            <v>17778.491666666665</v>
          </cell>
          <cell r="AN403">
            <v>35556.98333333333</v>
          </cell>
          <cell r="AR403">
            <v>35556.98333333333</v>
          </cell>
          <cell r="AV403">
            <v>17778.491666666665</v>
          </cell>
          <cell r="AZ403">
            <v>0</v>
          </cell>
        </row>
        <row r="404">
          <cell r="Q404">
            <v>0</v>
          </cell>
          <cell r="S404">
            <v>0</v>
          </cell>
          <cell r="U404">
            <v>0</v>
          </cell>
          <cell r="V404">
            <v>0</v>
          </cell>
          <cell r="W404">
            <v>0</v>
          </cell>
          <cell r="Y404">
            <v>0</v>
          </cell>
          <cell r="AA404">
            <v>0</v>
          </cell>
          <cell r="AJ404">
            <v>0</v>
          </cell>
          <cell r="AN404">
            <v>0</v>
          </cell>
          <cell r="AR404">
            <v>0</v>
          </cell>
          <cell r="AV404">
            <v>0</v>
          </cell>
          <cell r="AZ404">
            <v>0</v>
          </cell>
        </row>
        <row r="405">
          <cell r="Q405">
            <v>0</v>
          </cell>
          <cell r="S405">
            <v>0</v>
          </cell>
          <cell r="U405">
            <v>0</v>
          </cell>
          <cell r="V405">
            <v>0</v>
          </cell>
          <cell r="W405">
            <v>0</v>
          </cell>
          <cell r="Y405">
            <v>0</v>
          </cell>
          <cell r="AA405">
            <v>0</v>
          </cell>
          <cell r="AJ405">
            <v>0</v>
          </cell>
          <cell r="AN405">
            <v>0</v>
          </cell>
          <cell r="AR405">
            <v>0</v>
          </cell>
          <cell r="AV405">
            <v>0</v>
          </cell>
          <cell r="AZ405">
            <v>0</v>
          </cell>
        </row>
        <row r="406">
          <cell r="Q406">
            <v>0</v>
          </cell>
          <cell r="S406">
            <v>0</v>
          </cell>
          <cell r="U406">
            <v>0</v>
          </cell>
          <cell r="V406">
            <v>0</v>
          </cell>
          <cell r="W406">
            <v>0</v>
          </cell>
          <cell r="Y406">
            <v>0</v>
          </cell>
          <cell r="AA406">
            <v>0</v>
          </cell>
          <cell r="AJ406">
            <v>0</v>
          </cell>
          <cell r="AN406">
            <v>0</v>
          </cell>
          <cell r="AR406">
            <v>0</v>
          </cell>
          <cell r="AV406">
            <v>0</v>
          </cell>
          <cell r="AZ406">
            <v>0</v>
          </cell>
        </row>
        <row r="407">
          <cell r="Q407">
            <v>442116</v>
          </cell>
          <cell r="S407">
            <v>0</v>
          </cell>
          <cell r="U407">
            <v>0</v>
          </cell>
          <cell r="V407">
            <v>0</v>
          </cell>
          <cell r="W407">
            <v>0</v>
          </cell>
          <cell r="Y407">
            <v>0</v>
          </cell>
          <cell r="AA407">
            <v>0</v>
          </cell>
          <cell r="AJ407">
            <v>18421.5</v>
          </cell>
          <cell r="AN407">
            <v>36843</v>
          </cell>
          <cell r="AR407">
            <v>36843</v>
          </cell>
          <cell r="AV407">
            <v>18421.5</v>
          </cell>
          <cell r="AZ407">
            <v>0</v>
          </cell>
        </row>
        <row r="408">
          <cell r="Q408">
            <v>932549.76</v>
          </cell>
          <cell r="S408">
            <v>208089.45</v>
          </cell>
          <cell r="U408">
            <v>0</v>
          </cell>
          <cell r="V408">
            <v>0</v>
          </cell>
          <cell r="W408">
            <v>0</v>
          </cell>
          <cell r="Y408">
            <v>0</v>
          </cell>
          <cell r="AA408">
            <v>0</v>
          </cell>
          <cell r="AJ408">
            <v>38856.24</v>
          </cell>
          <cell r="AN408">
            <v>112394.055</v>
          </cell>
          <cell r="AR408">
            <v>112394.055</v>
          </cell>
          <cell r="AV408">
            <v>73537.815</v>
          </cell>
          <cell r="AZ408">
            <v>0</v>
          </cell>
        </row>
        <row r="409">
          <cell r="S409">
            <v>61279.44</v>
          </cell>
          <cell r="U409">
            <v>339331.63</v>
          </cell>
          <cell r="V409">
            <v>308483.3</v>
          </cell>
          <cell r="W409">
            <v>277634.97</v>
          </cell>
          <cell r="Y409">
            <v>215938.31</v>
          </cell>
          <cell r="AA409">
            <v>154241.65</v>
          </cell>
          <cell r="AJ409">
            <v>0</v>
          </cell>
          <cell r="AN409">
            <v>29458.677083333332</v>
          </cell>
          <cell r="AR409">
            <v>122003.66708333335</v>
          </cell>
          <cell r="AV409">
            <v>173417.5504166667</v>
          </cell>
          <cell r="AZ409">
            <v>167330.2645833333</v>
          </cell>
        </row>
        <row r="410">
          <cell r="S410">
            <v>0</v>
          </cell>
          <cell r="U410">
            <v>0</v>
          </cell>
          <cell r="V410">
            <v>0</v>
          </cell>
          <cell r="W410">
            <v>0</v>
          </cell>
          <cell r="Y410">
            <v>0</v>
          </cell>
          <cell r="AA410">
            <v>0</v>
          </cell>
          <cell r="AJ410">
            <v>0</v>
          </cell>
          <cell r="AN410">
            <v>35031.666666666664</v>
          </cell>
          <cell r="AR410">
            <v>35031.666666666664</v>
          </cell>
          <cell r="AV410">
            <v>35031.666666666664</v>
          </cell>
          <cell r="AZ410">
            <v>0</v>
          </cell>
        </row>
        <row r="411">
          <cell r="U411">
            <v>0</v>
          </cell>
          <cell r="V411">
            <v>0</v>
          </cell>
          <cell r="W411">
            <v>0</v>
          </cell>
          <cell r="Y411">
            <v>0</v>
          </cell>
          <cell r="AA411">
            <v>0</v>
          </cell>
          <cell r="AJ411">
            <v>0</v>
          </cell>
          <cell r="AN411">
            <v>0</v>
          </cell>
          <cell r="AR411">
            <v>0</v>
          </cell>
          <cell r="AV411">
            <v>0</v>
          </cell>
          <cell r="AZ411">
            <v>0</v>
          </cell>
        </row>
        <row r="412">
          <cell r="U412">
            <v>62092.4</v>
          </cell>
          <cell r="V412">
            <v>62092.4</v>
          </cell>
          <cell r="W412">
            <v>60371.34</v>
          </cell>
          <cell r="Y412">
            <v>60371.34</v>
          </cell>
          <cell r="AA412">
            <v>60371.34</v>
          </cell>
          <cell r="AJ412">
            <v>0</v>
          </cell>
          <cell r="AN412">
            <v>7761.55</v>
          </cell>
          <cell r="AR412">
            <v>28100.462499999998</v>
          </cell>
          <cell r="AV412">
            <v>48224.24249999999</v>
          </cell>
          <cell r="AZ412">
            <v>60586.47249999998</v>
          </cell>
        </row>
        <row r="413">
          <cell r="U413">
            <v>453926.54</v>
          </cell>
          <cell r="V413">
            <v>453926.54</v>
          </cell>
          <cell r="W413">
            <v>446232.38</v>
          </cell>
          <cell r="Y413">
            <v>446232.38</v>
          </cell>
          <cell r="AA413">
            <v>446232.38</v>
          </cell>
          <cell r="AJ413">
            <v>0</v>
          </cell>
          <cell r="AN413">
            <v>56740.8175</v>
          </cell>
          <cell r="AR413">
            <v>206446.71416666664</v>
          </cell>
          <cell r="AV413">
            <v>355190.8408333333</v>
          </cell>
          <cell r="AZ413">
            <v>447194.1499999999</v>
          </cell>
        </row>
        <row r="414">
          <cell r="U414">
            <v>6600000</v>
          </cell>
          <cell r="V414">
            <v>6600000</v>
          </cell>
          <cell r="W414">
            <v>6600000</v>
          </cell>
          <cell r="Y414">
            <v>6600000</v>
          </cell>
          <cell r="AA414">
            <v>37700000</v>
          </cell>
          <cell r="AJ414">
            <v>0</v>
          </cell>
          <cell r="AN414">
            <v>275000</v>
          </cell>
          <cell r="AR414">
            <v>2475000</v>
          </cell>
          <cell r="AV414">
            <v>13766666.666666666</v>
          </cell>
          <cell r="AZ414">
            <v>26225000</v>
          </cell>
        </row>
        <row r="415">
          <cell r="Y415">
            <v>0</v>
          </cell>
          <cell r="AA415">
            <v>47432.38</v>
          </cell>
          <cell r="AR415">
            <v>0</v>
          </cell>
          <cell r="AV415">
            <v>14048.4125</v>
          </cell>
          <cell r="AZ415">
            <v>27485.8325</v>
          </cell>
        </row>
        <row r="416">
          <cell r="AV416">
            <v>0</v>
          </cell>
          <cell r="AZ416">
            <v>7812.5</v>
          </cell>
        </row>
        <row r="417">
          <cell r="AR417">
            <v>0</v>
          </cell>
          <cell r="AV417">
            <v>1723.5929166666667</v>
          </cell>
          <cell r="AZ417">
            <v>10341.5575</v>
          </cell>
        </row>
        <row r="418">
          <cell r="Q418">
            <v>5850</v>
          </cell>
          <cell r="S418">
            <v>-828140.4</v>
          </cell>
          <cell r="U418">
            <v>4675</v>
          </cell>
          <cell r="V418">
            <v>8314.04</v>
          </cell>
          <cell r="W418">
            <v>6442</v>
          </cell>
          <cell r="Y418">
            <v>2707.56</v>
          </cell>
          <cell r="AA418">
            <v>3766.01</v>
          </cell>
          <cell r="AJ418">
            <v>199627.72166666668</v>
          </cell>
          <cell r="AN418">
            <v>131541.36916666667</v>
          </cell>
          <cell r="AR418">
            <v>-63593.49249999999</v>
          </cell>
          <cell r="AV418">
            <v>-64617.43499999999</v>
          </cell>
          <cell r="AZ418">
            <v>4439.365833333333</v>
          </cell>
        </row>
        <row r="419">
          <cell r="Q419">
            <v>730125.58</v>
          </cell>
          <cell r="S419">
            <v>1216875.96</v>
          </cell>
          <cell r="U419">
            <v>243375.18</v>
          </cell>
          <cell r="V419">
            <v>1216875.95</v>
          </cell>
          <cell r="W419">
            <v>730125.57</v>
          </cell>
          <cell r="Y419">
            <v>1216875.97</v>
          </cell>
          <cell r="AA419">
            <v>243375.19</v>
          </cell>
          <cell r="AJ419">
            <v>835646.0658333334</v>
          </cell>
          <cell r="AN419">
            <v>838832.0991666667</v>
          </cell>
          <cell r="AR419">
            <v>852936.44625</v>
          </cell>
          <cell r="AV419">
            <v>857272.3041666667</v>
          </cell>
          <cell r="AZ419">
            <v>858744.72375</v>
          </cell>
        </row>
        <row r="420">
          <cell r="Q420">
            <v>0</v>
          </cell>
          <cell r="S420">
            <v>0</v>
          </cell>
          <cell r="U420">
            <v>0</v>
          </cell>
          <cell r="V420">
            <v>0</v>
          </cell>
          <cell r="W420">
            <v>0</v>
          </cell>
          <cell r="Y420">
            <v>0</v>
          </cell>
          <cell r="AA420">
            <v>0</v>
          </cell>
          <cell r="AJ420">
            <v>1062.875</v>
          </cell>
          <cell r="AN420">
            <v>0</v>
          </cell>
          <cell r="AR420">
            <v>0</v>
          </cell>
          <cell r="AV420">
            <v>0</v>
          </cell>
          <cell r="AZ420">
            <v>0</v>
          </cell>
        </row>
        <row r="421">
          <cell r="S421">
            <v>0</v>
          </cell>
          <cell r="AV421">
            <v>0</v>
          </cell>
          <cell r="AZ421">
            <v>0</v>
          </cell>
        </row>
        <row r="422">
          <cell r="AV422">
            <v>0</v>
          </cell>
          <cell r="AZ422">
            <v>0</v>
          </cell>
        </row>
        <row r="423">
          <cell r="Q423">
            <v>5000000</v>
          </cell>
          <cell r="S423">
            <v>5000000</v>
          </cell>
          <cell r="U423">
            <v>5000000</v>
          </cell>
          <cell r="V423">
            <v>5000000</v>
          </cell>
          <cell r="W423">
            <v>5000000</v>
          </cell>
          <cell r="Y423">
            <v>5000000</v>
          </cell>
          <cell r="AA423">
            <v>5000000</v>
          </cell>
          <cell r="AJ423">
            <v>5000000</v>
          </cell>
          <cell r="AN423">
            <v>5000000</v>
          </cell>
          <cell r="AR423">
            <v>5000000</v>
          </cell>
          <cell r="AV423">
            <v>5000000</v>
          </cell>
          <cell r="AZ423">
            <v>5000000</v>
          </cell>
        </row>
        <row r="424">
          <cell r="Q424">
            <v>0</v>
          </cell>
          <cell r="S424">
            <v>0</v>
          </cell>
          <cell r="U424">
            <v>0</v>
          </cell>
          <cell r="V424">
            <v>0</v>
          </cell>
          <cell r="W424">
            <v>0</v>
          </cell>
          <cell r="Y424">
            <v>0</v>
          </cell>
          <cell r="AA424">
            <v>0</v>
          </cell>
          <cell r="AJ424">
            <v>0</v>
          </cell>
          <cell r="AN424">
            <v>0</v>
          </cell>
          <cell r="AR424">
            <v>0</v>
          </cell>
          <cell r="AV424">
            <v>0</v>
          </cell>
          <cell r="AZ424">
            <v>0</v>
          </cell>
        </row>
        <row r="425">
          <cell r="Q425">
            <v>0</v>
          </cell>
          <cell r="S425">
            <v>0</v>
          </cell>
          <cell r="U425">
            <v>0</v>
          </cell>
          <cell r="V425">
            <v>0</v>
          </cell>
          <cell r="W425">
            <v>0</v>
          </cell>
          <cell r="Y425">
            <v>0</v>
          </cell>
          <cell r="AA425">
            <v>0</v>
          </cell>
          <cell r="AJ425">
            <v>0</v>
          </cell>
          <cell r="AN425">
            <v>0</v>
          </cell>
          <cell r="AR425">
            <v>0</v>
          </cell>
          <cell r="AV425">
            <v>0</v>
          </cell>
          <cell r="AZ425">
            <v>0</v>
          </cell>
        </row>
        <row r="426">
          <cell r="Q426">
            <v>0</v>
          </cell>
          <cell r="S426">
            <v>0</v>
          </cell>
          <cell r="U426">
            <v>0</v>
          </cell>
          <cell r="V426">
            <v>0</v>
          </cell>
          <cell r="W426">
            <v>0</v>
          </cell>
          <cell r="Y426">
            <v>0</v>
          </cell>
          <cell r="AA426">
            <v>0</v>
          </cell>
          <cell r="AJ426">
            <v>0</v>
          </cell>
          <cell r="AN426">
            <v>0</v>
          </cell>
          <cell r="AR426">
            <v>0</v>
          </cell>
          <cell r="AV426">
            <v>0</v>
          </cell>
          <cell r="AZ426">
            <v>0</v>
          </cell>
        </row>
        <row r="427">
          <cell r="Q427">
            <v>100.76</v>
          </cell>
          <cell r="S427">
            <v>201.52</v>
          </cell>
          <cell r="U427">
            <v>302.28</v>
          </cell>
          <cell r="V427">
            <v>352.66</v>
          </cell>
          <cell r="W427">
            <v>403.04</v>
          </cell>
          <cell r="Y427">
            <v>503.8</v>
          </cell>
          <cell r="AA427">
            <v>0</v>
          </cell>
          <cell r="AJ427">
            <v>458.6366666666667</v>
          </cell>
          <cell r="AN427">
            <v>413.25</v>
          </cell>
          <cell r="AR427">
            <v>322.4766666666667</v>
          </cell>
          <cell r="AV427">
            <v>270.96166666666664</v>
          </cell>
          <cell r="AZ427">
            <v>221.93499999999997</v>
          </cell>
        </row>
        <row r="428">
          <cell r="Q428">
            <v>0</v>
          </cell>
          <cell r="S428">
            <v>0</v>
          </cell>
          <cell r="U428">
            <v>0</v>
          </cell>
          <cell r="V428">
            <v>0</v>
          </cell>
          <cell r="W428">
            <v>0</v>
          </cell>
          <cell r="Y428">
            <v>0</v>
          </cell>
          <cell r="AA428">
            <v>0</v>
          </cell>
          <cell r="AJ428">
            <v>0</v>
          </cell>
          <cell r="AN428">
            <v>0</v>
          </cell>
          <cell r="AR428">
            <v>0</v>
          </cell>
          <cell r="AV428">
            <v>0</v>
          </cell>
          <cell r="AZ428">
            <v>0</v>
          </cell>
        </row>
        <row r="429">
          <cell r="Q429">
            <v>132661445</v>
          </cell>
          <cell r="S429">
            <v>101646581</v>
          </cell>
          <cell r="U429">
            <v>81894878</v>
          </cell>
          <cell r="V429">
            <v>73801102</v>
          </cell>
          <cell r="W429">
            <v>68264911</v>
          </cell>
          <cell r="Y429">
            <v>78237663</v>
          </cell>
          <cell r="AA429">
            <v>95467499</v>
          </cell>
          <cell r="AJ429">
            <v>97081877.04166667</v>
          </cell>
          <cell r="AN429">
            <v>95528163.20833333</v>
          </cell>
          <cell r="AR429">
            <v>93345075</v>
          </cell>
          <cell r="AV429">
            <v>93084806.875</v>
          </cell>
          <cell r="AZ429">
            <v>92366100.04166667</v>
          </cell>
        </row>
        <row r="430">
          <cell r="Q430">
            <v>115220570.33</v>
          </cell>
          <cell r="S430">
            <v>75836841.5</v>
          </cell>
          <cell r="U430">
            <v>45281502.93</v>
          </cell>
          <cell r="V430">
            <v>26359909.51</v>
          </cell>
          <cell r="W430">
            <v>15056369.64</v>
          </cell>
          <cell r="Y430">
            <v>20421400.59</v>
          </cell>
          <cell r="AA430">
            <v>39897035.51</v>
          </cell>
          <cell r="AJ430">
            <v>53980857.262083344</v>
          </cell>
          <cell r="AN430">
            <v>55344473.53291666</v>
          </cell>
          <cell r="AR430">
            <v>53027721.37375</v>
          </cell>
          <cell r="AV430">
            <v>48716687.59374999</v>
          </cell>
          <cell r="AZ430">
            <v>37003742.39625</v>
          </cell>
        </row>
        <row r="431">
          <cell r="Q431">
            <v>766584.41</v>
          </cell>
          <cell r="S431">
            <v>787997.85</v>
          </cell>
          <cell r="U431">
            <v>831453.45</v>
          </cell>
          <cell r="V431">
            <v>723764.64</v>
          </cell>
          <cell r="W431">
            <v>762802</v>
          </cell>
          <cell r="Y431">
            <v>838740.78</v>
          </cell>
          <cell r="AA431">
            <v>893908.45</v>
          </cell>
          <cell r="AJ431">
            <v>614630.8379166665</v>
          </cell>
          <cell r="AN431">
            <v>677769.8450000001</v>
          </cell>
          <cell r="AR431">
            <v>771086.5816666665</v>
          </cell>
          <cell r="AV431">
            <v>805870.1895833333</v>
          </cell>
          <cell r="AZ431">
            <v>839264.9162499999</v>
          </cell>
        </row>
        <row r="432">
          <cell r="Q432">
            <v>-133428029.41</v>
          </cell>
          <cell r="S432">
            <v>0</v>
          </cell>
          <cell r="U432">
            <v>0</v>
          </cell>
          <cell r="V432">
            <v>0</v>
          </cell>
          <cell r="W432">
            <v>0</v>
          </cell>
          <cell r="Y432">
            <v>0</v>
          </cell>
          <cell r="AA432">
            <v>0</v>
          </cell>
          <cell r="AJ432">
            <v>-97696507.88041668</v>
          </cell>
          <cell r="AN432">
            <v>-75947528.89291666</v>
          </cell>
          <cell r="AR432">
            <v>-48575241.372499995</v>
          </cell>
          <cell r="AV432">
            <v>-15831249.435416667</v>
          </cell>
          <cell r="AZ432">
            <v>0</v>
          </cell>
        </row>
        <row r="433">
          <cell r="Q433">
            <v>-115220570.33</v>
          </cell>
          <cell r="S433">
            <v>0</v>
          </cell>
          <cell r="U433">
            <v>0</v>
          </cell>
          <cell r="V433">
            <v>0</v>
          </cell>
          <cell r="W433">
            <v>0</v>
          </cell>
          <cell r="Y433">
            <v>0</v>
          </cell>
          <cell r="AA433">
            <v>0</v>
          </cell>
          <cell r="AJ433">
            <v>-53980857.26291668</v>
          </cell>
          <cell r="AN433">
            <v>-41112917.93458333</v>
          </cell>
          <cell r="AR433">
            <v>-31678300.016666666</v>
          </cell>
          <cell r="AV433">
            <v>-13399256.140416667</v>
          </cell>
          <cell r="AZ433">
            <v>0</v>
          </cell>
        </row>
        <row r="434">
          <cell r="Q434">
            <v>0</v>
          </cell>
          <cell r="S434">
            <v>0</v>
          </cell>
          <cell r="U434">
            <v>0</v>
          </cell>
          <cell r="V434">
            <v>0</v>
          </cell>
          <cell r="W434">
            <v>0</v>
          </cell>
          <cell r="Y434">
            <v>12622431.78</v>
          </cell>
          <cell r="AA434">
            <v>19968796.04</v>
          </cell>
          <cell r="AJ434">
            <v>3747043.574583333</v>
          </cell>
          <cell r="AN434">
            <v>3746303.39</v>
          </cell>
          <cell r="AR434">
            <v>4301828.10625</v>
          </cell>
          <cell r="AV434">
            <v>5711016.261666667</v>
          </cell>
          <cell r="AZ434">
            <v>5711016.261666667</v>
          </cell>
        </row>
        <row r="435">
          <cell r="Q435">
            <v>362363</v>
          </cell>
          <cell r="S435">
            <v>525276.41</v>
          </cell>
          <cell r="U435">
            <v>1575412.62</v>
          </cell>
          <cell r="V435">
            <v>1414871.28</v>
          </cell>
          <cell r="W435">
            <v>1022570.04</v>
          </cell>
          <cell r="Y435">
            <v>1361970.13</v>
          </cell>
          <cell r="AA435">
            <v>2126896.82</v>
          </cell>
          <cell r="AJ435">
            <v>1366701.1666666667</v>
          </cell>
          <cell r="AN435">
            <v>1485253.0225</v>
          </cell>
          <cell r="AR435">
            <v>1226780.6912500001</v>
          </cell>
          <cell r="AV435">
            <v>1575379.45</v>
          </cell>
          <cell r="AZ435">
            <v>2262848.1133333333</v>
          </cell>
        </row>
        <row r="436">
          <cell r="Q436">
            <v>15232210</v>
          </cell>
          <cell r="S436">
            <v>20066360.51</v>
          </cell>
          <cell r="U436">
            <v>15334724.88</v>
          </cell>
          <cell r="V436">
            <v>14228220.38</v>
          </cell>
          <cell r="W436">
            <v>12742443.26</v>
          </cell>
          <cell r="Y436">
            <v>11097815.6</v>
          </cell>
          <cell r="AA436">
            <v>10309995.81</v>
          </cell>
          <cell r="AJ436">
            <v>44283470.583333336</v>
          </cell>
          <cell r="AN436">
            <v>48694433.054166675</v>
          </cell>
          <cell r="AR436">
            <v>19985297.645</v>
          </cell>
          <cell r="AV436">
            <v>14303490.204583332</v>
          </cell>
          <cell r="AZ436">
            <v>11566074.338333333</v>
          </cell>
        </row>
        <row r="437">
          <cell r="Q437">
            <v>119425</v>
          </cell>
          <cell r="S437">
            <v>587779.7</v>
          </cell>
          <cell r="U437">
            <v>1060891.12</v>
          </cell>
          <cell r="V437">
            <v>3021956.98</v>
          </cell>
          <cell r="W437">
            <v>2726493.55</v>
          </cell>
          <cell r="Y437">
            <v>1582289.27</v>
          </cell>
          <cell r="AA437">
            <v>3760301.3</v>
          </cell>
          <cell r="AJ437">
            <v>4976.041666666667</v>
          </cell>
          <cell r="AN437">
            <v>198476.01333333334</v>
          </cell>
          <cell r="AR437">
            <v>1010488.5845833332</v>
          </cell>
          <cell r="AV437">
            <v>2139101.0833333335</v>
          </cell>
          <cell r="AZ437">
            <v>2125249.9099999997</v>
          </cell>
        </row>
        <row r="438">
          <cell r="Q438">
            <v>6188358</v>
          </cell>
          <cell r="S438">
            <v>8631900.44</v>
          </cell>
          <cell r="U438">
            <v>8219332.47</v>
          </cell>
          <cell r="V438">
            <v>8768871.03</v>
          </cell>
          <cell r="W438">
            <v>7230120.85</v>
          </cell>
          <cell r="Y438">
            <v>3689061.72</v>
          </cell>
          <cell r="AA438">
            <v>5250944.76</v>
          </cell>
          <cell r="AJ438">
            <v>17595008.166666668</v>
          </cell>
          <cell r="AN438">
            <v>19709997.197083335</v>
          </cell>
          <cell r="AR438">
            <v>8585359.238333333</v>
          </cell>
          <cell r="AV438">
            <v>7010318.935416666</v>
          </cell>
          <cell r="AZ438">
            <v>4751452.0375</v>
          </cell>
        </row>
        <row r="439">
          <cell r="Q439">
            <v>0</v>
          </cell>
          <cell r="S439">
            <v>0</v>
          </cell>
          <cell r="U439">
            <v>0</v>
          </cell>
          <cell r="V439">
            <v>0</v>
          </cell>
          <cell r="W439">
            <v>0</v>
          </cell>
          <cell r="Y439">
            <v>0</v>
          </cell>
          <cell r="AA439">
            <v>0</v>
          </cell>
          <cell r="AJ439">
            <v>0</v>
          </cell>
          <cell r="AN439">
            <v>0</v>
          </cell>
          <cell r="AR439">
            <v>0</v>
          </cell>
          <cell r="AV439">
            <v>0</v>
          </cell>
          <cell r="AZ439">
            <v>0</v>
          </cell>
        </row>
        <row r="440">
          <cell r="Q440">
            <v>-28332</v>
          </cell>
          <cell r="S440">
            <v>-28332</v>
          </cell>
          <cell r="U440">
            <v>0</v>
          </cell>
          <cell r="V440">
            <v>0</v>
          </cell>
          <cell r="W440">
            <v>0</v>
          </cell>
          <cell r="Y440">
            <v>0</v>
          </cell>
          <cell r="AA440">
            <v>0</v>
          </cell>
          <cell r="AJ440">
            <v>-39308.25</v>
          </cell>
          <cell r="AN440">
            <v>-37713.875</v>
          </cell>
          <cell r="AR440">
            <v>-8448.875</v>
          </cell>
          <cell r="AV440">
            <v>-5902.5</v>
          </cell>
          <cell r="AZ440">
            <v>0</v>
          </cell>
        </row>
        <row r="441">
          <cell r="Q441">
            <v>-12159</v>
          </cell>
          <cell r="S441">
            <v>-12159</v>
          </cell>
          <cell r="U441">
            <v>0</v>
          </cell>
          <cell r="V441">
            <v>0</v>
          </cell>
          <cell r="W441">
            <v>0</v>
          </cell>
          <cell r="Y441">
            <v>0</v>
          </cell>
          <cell r="AA441">
            <v>0</v>
          </cell>
          <cell r="AJ441">
            <v>-23697.291666666668</v>
          </cell>
          <cell r="AN441">
            <v>-23887.875</v>
          </cell>
          <cell r="AR441">
            <v>-5345.875</v>
          </cell>
          <cell r="AV441">
            <v>-2533.125</v>
          </cell>
          <cell r="AZ441">
            <v>0</v>
          </cell>
        </row>
        <row r="442">
          <cell r="Q442">
            <v>-721</v>
          </cell>
          <cell r="S442">
            <v>-721</v>
          </cell>
          <cell r="U442">
            <v>0</v>
          </cell>
          <cell r="V442">
            <v>0</v>
          </cell>
          <cell r="W442">
            <v>0</v>
          </cell>
          <cell r="Y442">
            <v>0</v>
          </cell>
          <cell r="AA442">
            <v>0</v>
          </cell>
          <cell r="AJ442">
            <v>-2390.2083333333335</v>
          </cell>
          <cell r="AN442">
            <v>-1788.25</v>
          </cell>
          <cell r="AR442">
            <v>-197.45833333333334</v>
          </cell>
          <cell r="AV442">
            <v>-150.20833333333334</v>
          </cell>
          <cell r="AZ442">
            <v>0</v>
          </cell>
        </row>
        <row r="443">
          <cell r="Q443">
            <v>-222</v>
          </cell>
          <cell r="S443">
            <v>-222</v>
          </cell>
          <cell r="U443">
            <v>0</v>
          </cell>
          <cell r="V443">
            <v>0</v>
          </cell>
          <cell r="W443">
            <v>0</v>
          </cell>
          <cell r="Y443">
            <v>0</v>
          </cell>
          <cell r="AA443">
            <v>0</v>
          </cell>
          <cell r="AJ443">
            <v>-9.25</v>
          </cell>
          <cell r="AN443">
            <v>-55.5</v>
          </cell>
          <cell r="AR443">
            <v>-55.5</v>
          </cell>
          <cell r="AV443">
            <v>-46.25</v>
          </cell>
          <cell r="AZ443">
            <v>0</v>
          </cell>
        </row>
        <row r="444">
          <cell r="Q444">
            <v>0</v>
          </cell>
          <cell r="S444">
            <v>0</v>
          </cell>
          <cell r="U444">
            <v>0</v>
          </cell>
          <cell r="V444">
            <v>0</v>
          </cell>
          <cell r="W444">
            <v>0</v>
          </cell>
          <cell r="Y444">
            <v>0</v>
          </cell>
          <cell r="AA444">
            <v>0</v>
          </cell>
          <cell r="AJ444">
            <v>195299.75</v>
          </cell>
          <cell r="AN444">
            <v>129955</v>
          </cell>
          <cell r="AR444">
            <v>0</v>
          </cell>
          <cell r="AV444">
            <v>0</v>
          </cell>
          <cell r="AZ444">
            <v>0</v>
          </cell>
        </row>
        <row r="445">
          <cell r="Q445">
            <v>53005</v>
          </cell>
          <cell r="S445">
            <v>0</v>
          </cell>
          <cell r="U445">
            <v>0</v>
          </cell>
          <cell r="V445">
            <v>0</v>
          </cell>
          <cell r="W445">
            <v>0</v>
          </cell>
          <cell r="Y445">
            <v>0</v>
          </cell>
          <cell r="AA445">
            <v>0</v>
          </cell>
          <cell r="AJ445">
            <v>42132404.125</v>
          </cell>
          <cell r="AN445">
            <v>34148959.458333336</v>
          </cell>
          <cell r="AR445">
            <v>4643191.458333333</v>
          </cell>
          <cell r="AV445">
            <v>2208.5416666666665</v>
          </cell>
          <cell r="AZ445">
            <v>0</v>
          </cell>
        </row>
        <row r="446">
          <cell r="Q446">
            <v>0</v>
          </cell>
          <cell r="S446">
            <v>0</v>
          </cell>
          <cell r="U446">
            <v>0</v>
          </cell>
          <cell r="V446">
            <v>0</v>
          </cell>
          <cell r="W446">
            <v>0</v>
          </cell>
          <cell r="Y446">
            <v>0</v>
          </cell>
          <cell r="AA446">
            <v>0</v>
          </cell>
          <cell r="AJ446">
            <v>4938007.583333333</v>
          </cell>
          <cell r="AN446">
            <v>0</v>
          </cell>
          <cell r="AR446">
            <v>0</v>
          </cell>
          <cell r="AV446">
            <v>0</v>
          </cell>
          <cell r="AZ446">
            <v>0</v>
          </cell>
        </row>
        <row r="447">
          <cell r="Q447">
            <v>416947</v>
          </cell>
          <cell r="S447">
            <v>278960.48</v>
          </cell>
          <cell r="U447">
            <v>131539.88</v>
          </cell>
          <cell r="V447">
            <v>668206.64</v>
          </cell>
          <cell r="W447">
            <v>522293.57</v>
          </cell>
          <cell r="Y447">
            <v>0</v>
          </cell>
          <cell r="AA447">
            <v>0</v>
          </cell>
          <cell r="AJ447">
            <v>44512665.333333336</v>
          </cell>
          <cell r="AN447">
            <v>39316806.369166665</v>
          </cell>
          <cell r="AR447">
            <v>6626763.923333333</v>
          </cell>
          <cell r="AV447">
            <v>191560.38166666668</v>
          </cell>
          <cell r="AZ447">
            <v>104689.17916666665</v>
          </cell>
        </row>
        <row r="448">
          <cell r="Q448">
            <v>0</v>
          </cell>
          <cell r="S448">
            <v>0</v>
          </cell>
          <cell r="U448">
            <v>0</v>
          </cell>
          <cell r="V448">
            <v>0</v>
          </cell>
          <cell r="W448">
            <v>0</v>
          </cell>
          <cell r="Y448">
            <v>0</v>
          </cell>
          <cell r="AA448">
            <v>0</v>
          </cell>
          <cell r="AJ448">
            <v>2249357.375</v>
          </cell>
          <cell r="AN448">
            <v>0</v>
          </cell>
          <cell r="AR448">
            <v>0</v>
          </cell>
          <cell r="AV448">
            <v>0</v>
          </cell>
          <cell r="AZ448">
            <v>0</v>
          </cell>
        </row>
        <row r="449">
          <cell r="Q449">
            <v>0</v>
          </cell>
          <cell r="S449">
            <v>0</v>
          </cell>
          <cell r="U449">
            <v>0</v>
          </cell>
          <cell r="V449">
            <v>0</v>
          </cell>
          <cell r="W449">
            <v>0</v>
          </cell>
          <cell r="Y449">
            <v>0</v>
          </cell>
          <cell r="AA449">
            <v>0</v>
          </cell>
          <cell r="AJ449">
            <v>393.5</v>
          </cell>
          <cell r="AN449">
            <v>196.75</v>
          </cell>
          <cell r="AR449">
            <v>0</v>
          </cell>
          <cell r="AV449">
            <v>0</v>
          </cell>
          <cell r="AZ449">
            <v>0</v>
          </cell>
        </row>
        <row r="450">
          <cell r="Q450">
            <v>0</v>
          </cell>
          <cell r="S450">
            <v>0</v>
          </cell>
          <cell r="U450">
            <v>0</v>
          </cell>
          <cell r="V450">
            <v>0</v>
          </cell>
          <cell r="W450">
            <v>0</v>
          </cell>
          <cell r="Y450">
            <v>0</v>
          </cell>
          <cell r="AA450">
            <v>0</v>
          </cell>
          <cell r="AJ450">
            <v>0</v>
          </cell>
          <cell r="AN450">
            <v>0</v>
          </cell>
          <cell r="AR450">
            <v>0</v>
          </cell>
          <cell r="AV450">
            <v>0</v>
          </cell>
          <cell r="AZ450">
            <v>0</v>
          </cell>
        </row>
        <row r="451">
          <cell r="Q451">
            <v>0</v>
          </cell>
          <cell r="S451">
            <v>0</v>
          </cell>
          <cell r="U451">
            <v>0</v>
          </cell>
          <cell r="V451">
            <v>0</v>
          </cell>
          <cell r="W451">
            <v>0</v>
          </cell>
          <cell r="Y451">
            <v>0</v>
          </cell>
          <cell r="AA451">
            <v>0</v>
          </cell>
          <cell r="AJ451">
            <v>1330780.25</v>
          </cell>
          <cell r="AN451">
            <v>1307022</v>
          </cell>
          <cell r="AR451">
            <v>213877.29166666666</v>
          </cell>
          <cell r="AV451">
            <v>0</v>
          </cell>
          <cell r="AZ451">
            <v>0</v>
          </cell>
        </row>
        <row r="452">
          <cell r="Q452">
            <v>0</v>
          </cell>
          <cell r="S452">
            <v>0</v>
          </cell>
          <cell r="U452">
            <v>0</v>
          </cell>
          <cell r="V452">
            <v>0</v>
          </cell>
          <cell r="W452">
            <v>0</v>
          </cell>
          <cell r="Y452">
            <v>0</v>
          </cell>
          <cell r="AA452">
            <v>0</v>
          </cell>
          <cell r="AJ452">
            <v>-14993.75</v>
          </cell>
          <cell r="AN452">
            <v>0</v>
          </cell>
          <cell r="AR452">
            <v>0</v>
          </cell>
          <cell r="AV452">
            <v>0</v>
          </cell>
          <cell r="AZ452">
            <v>0</v>
          </cell>
        </row>
        <row r="453">
          <cell r="Q453">
            <v>0</v>
          </cell>
          <cell r="S453">
            <v>0</v>
          </cell>
          <cell r="U453">
            <v>0</v>
          </cell>
          <cell r="V453">
            <v>0</v>
          </cell>
          <cell r="W453">
            <v>0</v>
          </cell>
          <cell r="Y453">
            <v>0</v>
          </cell>
          <cell r="AA453">
            <v>0</v>
          </cell>
          <cell r="AJ453">
            <v>0</v>
          </cell>
          <cell r="AN453">
            <v>0</v>
          </cell>
          <cell r="AR453">
            <v>0</v>
          </cell>
          <cell r="AV453">
            <v>0</v>
          </cell>
          <cell r="AZ453">
            <v>0</v>
          </cell>
        </row>
        <row r="454">
          <cell r="Q454">
            <v>0</v>
          </cell>
          <cell r="S454">
            <v>0</v>
          </cell>
          <cell r="U454">
            <v>0</v>
          </cell>
          <cell r="V454">
            <v>0</v>
          </cell>
          <cell r="W454">
            <v>0</v>
          </cell>
          <cell r="Y454">
            <v>0</v>
          </cell>
          <cell r="AA454">
            <v>0</v>
          </cell>
          <cell r="AJ454">
            <v>-4685.083333333333</v>
          </cell>
          <cell r="AN454">
            <v>0</v>
          </cell>
          <cell r="AR454">
            <v>0</v>
          </cell>
          <cell r="AV454">
            <v>0</v>
          </cell>
          <cell r="AZ454">
            <v>0</v>
          </cell>
        </row>
        <row r="455">
          <cell r="Q455">
            <v>0</v>
          </cell>
          <cell r="S455">
            <v>0</v>
          </cell>
          <cell r="U455">
            <v>0</v>
          </cell>
          <cell r="V455">
            <v>0</v>
          </cell>
          <cell r="W455">
            <v>0</v>
          </cell>
          <cell r="Y455">
            <v>0</v>
          </cell>
          <cell r="AA455">
            <v>0</v>
          </cell>
          <cell r="AJ455">
            <v>626364.625</v>
          </cell>
          <cell r="AN455">
            <v>0</v>
          </cell>
          <cell r="AR455">
            <v>0</v>
          </cell>
          <cell r="AV455">
            <v>0</v>
          </cell>
          <cell r="AZ455">
            <v>0</v>
          </cell>
        </row>
        <row r="456">
          <cell r="Q456">
            <v>0</v>
          </cell>
          <cell r="S456">
            <v>0</v>
          </cell>
          <cell r="U456">
            <v>0</v>
          </cell>
          <cell r="V456">
            <v>0</v>
          </cell>
          <cell r="W456">
            <v>0</v>
          </cell>
          <cell r="Y456">
            <v>0</v>
          </cell>
          <cell r="AA456">
            <v>0</v>
          </cell>
          <cell r="AJ456">
            <v>0</v>
          </cell>
          <cell r="AN456">
            <v>0</v>
          </cell>
          <cell r="AR456">
            <v>0</v>
          </cell>
          <cell r="AV456">
            <v>0</v>
          </cell>
          <cell r="AZ456">
            <v>0</v>
          </cell>
        </row>
        <row r="457">
          <cell r="Q457">
            <v>0</v>
          </cell>
          <cell r="S457">
            <v>0</v>
          </cell>
          <cell r="U457">
            <v>0</v>
          </cell>
          <cell r="V457">
            <v>0</v>
          </cell>
          <cell r="W457">
            <v>0</v>
          </cell>
          <cell r="Y457">
            <v>0</v>
          </cell>
          <cell r="AA457">
            <v>0</v>
          </cell>
          <cell r="AJ457">
            <v>0</v>
          </cell>
          <cell r="AN457">
            <v>0</v>
          </cell>
          <cell r="AR457">
            <v>0</v>
          </cell>
          <cell r="AV457">
            <v>0</v>
          </cell>
          <cell r="AZ457">
            <v>0</v>
          </cell>
        </row>
        <row r="458">
          <cell r="Q458">
            <v>-122</v>
          </cell>
          <cell r="S458">
            <v>-122</v>
          </cell>
          <cell r="U458">
            <v>0</v>
          </cell>
          <cell r="V458">
            <v>0</v>
          </cell>
          <cell r="W458">
            <v>0</v>
          </cell>
          <cell r="Y458">
            <v>0</v>
          </cell>
          <cell r="AA458">
            <v>0</v>
          </cell>
          <cell r="AJ458">
            <v>-60152.166666666664</v>
          </cell>
          <cell r="AN458">
            <v>-33702.125</v>
          </cell>
          <cell r="AR458">
            <v>-1357.375</v>
          </cell>
          <cell r="AV458">
            <v>-25.416666666666668</v>
          </cell>
          <cell r="AZ458">
            <v>0</v>
          </cell>
        </row>
        <row r="459">
          <cell r="Q459">
            <v>-776</v>
          </cell>
          <cell r="S459">
            <v>-776</v>
          </cell>
          <cell r="U459">
            <v>0</v>
          </cell>
          <cell r="V459">
            <v>0</v>
          </cell>
          <cell r="W459">
            <v>0</v>
          </cell>
          <cell r="Y459">
            <v>0</v>
          </cell>
          <cell r="AA459">
            <v>0</v>
          </cell>
          <cell r="AJ459">
            <v>-196655.33333333334</v>
          </cell>
          <cell r="AN459">
            <v>-180777</v>
          </cell>
          <cell r="AR459">
            <v>-27619.708333333332</v>
          </cell>
          <cell r="AV459">
            <v>-161.66666666666666</v>
          </cell>
          <cell r="AZ459">
            <v>0</v>
          </cell>
        </row>
        <row r="460">
          <cell r="Q460">
            <v>954620.76</v>
          </cell>
          <cell r="S460">
            <v>937799.24</v>
          </cell>
          <cell r="U460">
            <v>920977.72</v>
          </cell>
          <cell r="V460">
            <v>912566.96</v>
          </cell>
          <cell r="W460">
            <v>904156.2</v>
          </cell>
          <cell r="Y460">
            <v>887334.68</v>
          </cell>
          <cell r="AA460">
            <v>870513.16</v>
          </cell>
          <cell r="AJ460">
            <v>1005085.32</v>
          </cell>
          <cell r="AN460">
            <v>971442.2799999999</v>
          </cell>
          <cell r="AR460">
            <v>937799.2399999999</v>
          </cell>
          <cell r="AV460">
            <v>904156.1999999998</v>
          </cell>
          <cell r="AZ460">
            <v>870513.1612499999</v>
          </cell>
        </row>
        <row r="461">
          <cell r="Q461">
            <v>58520</v>
          </cell>
          <cell r="S461">
            <v>57684</v>
          </cell>
          <cell r="U461">
            <v>56848</v>
          </cell>
          <cell r="V461">
            <v>56430</v>
          </cell>
          <cell r="W461">
            <v>56012</v>
          </cell>
          <cell r="Y461">
            <v>55176</v>
          </cell>
          <cell r="AA461">
            <v>54340</v>
          </cell>
          <cell r="AJ461">
            <v>61028</v>
          </cell>
          <cell r="AN461">
            <v>59356</v>
          </cell>
          <cell r="AR461">
            <v>57684</v>
          </cell>
          <cell r="AV461">
            <v>56012</v>
          </cell>
          <cell r="AZ461">
            <v>54340</v>
          </cell>
        </row>
        <row r="462">
          <cell r="Q462">
            <v>36102.38</v>
          </cell>
          <cell r="S462">
            <v>34822.02</v>
          </cell>
          <cell r="U462">
            <v>33541.66</v>
          </cell>
          <cell r="V462">
            <v>32901.48</v>
          </cell>
          <cell r="W462">
            <v>32261.3</v>
          </cell>
          <cell r="Y462">
            <v>30980.94</v>
          </cell>
          <cell r="AA462">
            <v>29700.58</v>
          </cell>
          <cell r="AJ462">
            <v>40532.49833333333</v>
          </cell>
          <cell r="AN462">
            <v>37501.47833333333</v>
          </cell>
          <cell r="AR462">
            <v>34822.48875</v>
          </cell>
          <cell r="AV462">
            <v>32261.300000000003</v>
          </cell>
          <cell r="AZ462">
            <v>29700.579999999998</v>
          </cell>
        </row>
        <row r="463">
          <cell r="Q463">
            <v>133715.78</v>
          </cell>
          <cell r="S463">
            <v>130336.54</v>
          </cell>
          <cell r="U463">
            <v>126957.3</v>
          </cell>
          <cell r="V463">
            <v>125267.68</v>
          </cell>
          <cell r="W463">
            <v>123578.06</v>
          </cell>
          <cell r="Y463">
            <v>120198.82</v>
          </cell>
          <cell r="AA463">
            <v>116819.58</v>
          </cell>
          <cell r="AJ463">
            <v>143853.63458333333</v>
          </cell>
          <cell r="AN463">
            <v>137095.09791666665</v>
          </cell>
          <cell r="AR463">
            <v>130336.56125000001</v>
          </cell>
          <cell r="AV463">
            <v>123591.33749999998</v>
          </cell>
          <cell r="AZ463">
            <v>117151.5175</v>
          </cell>
        </row>
        <row r="464">
          <cell r="Q464">
            <v>0</v>
          </cell>
          <cell r="S464">
            <v>0</v>
          </cell>
          <cell r="U464">
            <v>0</v>
          </cell>
          <cell r="V464">
            <v>0</v>
          </cell>
          <cell r="W464">
            <v>0</v>
          </cell>
          <cell r="Y464">
            <v>0</v>
          </cell>
          <cell r="AA464">
            <v>0</v>
          </cell>
          <cell r="AJ464">
            <v>0</v>
          </cell>
          <cell r="AN464">
            <v>0</v>
          </cell>
          <cell r="AR464">
            <v>0</v>
          </cell>
          <cell r="AV464">
            <v>0</v>
          </cell>
          <cell r="AZ464">
            <v>0</v>
          </cell>
        </row>
        <row r="465">
          <cell r="Q465">
            <v>0</v>
          </cell>
          <cell r="S465">
            <v>0</v>
          </cell>
          <cell r="U465">
            <v>0</v>
          </cell>
          <cell r="V465">
            <v>0</v>
          </cell>
          <cell r="W465">
            <v>0</v>
          </cell>
          <cell r="Y465">
            <v>0</v>
          </cell>
          <cell r="AA465">
            <v>0</v>
          </cell>
          <cell r="AJ465">
            <v>0</v>
          </cell>
          <cell r="AN465">
            <v>0</v>
          </cell>
          <cell r="AR465">
            <v>0</v>
          </cell>
          <cell r="AV465">
            <v>0</v>
          </cell>
          <cell r="AZ465">
            <v>0</v>
          </cell>
        </row>
        <row r="466">
          <cell r="Q466">
            <v>0</v>
          </cell>
          <cell r="S466">
            <v>0</v>
          </cell>
          <cell r="U466">
            <v>0</v>
          </cell>
          <cell r="V466">
            <v>0</v>
          </cell>
          <cell r="W466">
            <v>0</v>
          </cell>
          <cell r="Y466">
            <v>0</v>
          </cell>
          <cell r="AA466">
            <v>0</v>
          </cell>
          <cell r="AJ466">
            <v>0</v>
          </cell>
          <cell r="AN466">
            <v>0</v>
          </cell>
          <cell r="AR466">
            <v>0</v>
          </cell>
          <cell r="AV466">
            <v>0</v>
          </cell>
          <cell r="AZ466">
            <v>0</v>
          </cell>
        </row>
        <row r="467">
          <cell r="Q467">
            <v>2166614.3</v>
          </cell>
          <cell r="S467">
            <v>2152944.8</v>
          </cell>
          <cell r="U467">
            <v>2139275.3</v>
          </cell>
          <cell r="V467">
            <v>2132440.55</v>
          </cell>
          <cell r="W467">
            <v>2125605.8</v>
          </cell>
          <cell r="Y467">
            <v>2111936.3</v>
          </cell>
          <cell r="AA467">
            <v>2098266.8</v>
          </cell>
          <cell r="AJ467">
            <v>2207622.8000000003</v>
          </cell>
          <cell r="AN467">
            <v>2180283.8000000003</v>
          </cell>
          <cell r="AR467">
            <v>2152944.8000000003</v>
          </cell>
          <cell r="AV467">
            <v>2125605.8000000003</v>
          </cell>
          <cell r="AZ467">
            <v>2098266.8000000003</v>
          </cell>
        </row>
        <row r="468">
          <cell r="Q468">
            <v>0</v>
          </cell>
          <cell r="S468">
            <v>0</v>
          </cell>
          <cell r="U468">
            <v>0</v>
          </cell>
          <cell r="V468">
            <v>0</v>
          </cell>
          <cell r="W468">
            <v>0</v>
          </cell>
          <cell r="Y468">
            <v>0</v>
          </cell>
          <cell r="AA468">
            <v>0</v>
          </cell>
          <cell r="AJ468">
            <v>0</v>
          </cell>
          <cell r="AN468">
            <v>0</v>
          </cell>
          <cell r="AR468">
            <v>0</v>
          </cell>
          <cell r="AV468">
            <v>0</v>
          </cell>
          <cell r="AZ468">
            <v>0</v>
          </cell>
        </row>
        <row r="469">
          <cell r="Q469">
            <v>0</v>
          </cell>
          <cell r="S469">
            <v>0</v>
          </cell>
          <cell r="U469">
            <v>0</v>
          </cell>
          <cell r="V469">
            <v>0</v>
          </cell>
          <cell r="W469">
            <v>0</v>
          </cell>
          <cell r="Y469">
            <v>0</v>
          </cell>
          <cell r="AA469">
            <v>0</v>
          </cell>
          <cell r="AJ469">
            <v>0</v>
          </cell>
          <cell r="AN469">
            <v>0</v>
          </cell>
          <cell r="AR469">
            <v>0</v>
          </cell>
          <cell r="AV469">
            <v>0</v>
          </cell>
          <cell r="AZ469">
            <v>0</v>
          </cell>
        </row>
        <row r="470">
          <cell r="Q470">
            <v>0</v>
          </cell>
          <cell r="S470">
            <v>0</v>
          </cell>
          <cell r="U470">
            <v>0</v>
          </cell>
          <cell r="V470">
            <v>0</v>
          </cell>
          <cell r="W470">
            <v>0</v>
          </cell>
          <cell r="Y470">
            <v>0</v>
          </cell>
          <cell r="AA470">
            <v>0</v>
          </cell>
          <cell r="AJ470">
            <v>0</v>
          </cell>
          <cell r="AN470">
            <v>0</v>
          </cell>
          <cell r="AR470">
            <v>0</v>
          </cell>
          <cell r="AV470">
            <v>0</v>
          </cell>
          <cell r="AZ470">
            <v>0</v>
          </cell>
        </row>
        <row r="471">
          <cell r="Q471">
            <v>138086.83</v>
          </cell>
          <cell r="S471">
            <v>0</v>
          </cell>
          <cell r="U471">
            <v>0</v>
          </cell>
          <cell r="V471">
            <v>0</v>
          </cell>
          <cell r="W471">
            <v>0</v>
          </cell>
          <cell r="Y471">
            <v>0</v>
          </cell>
          <cell r="AA471">
            <v>0</v>
          </cell>
          <cell r="AJ471">
            <v>171852.97</v>
          </cell>
          <cell r="AN471">
            <v>123856.93958333334</v>
          </cell>
          <cell r="AR471">
            <v>66572.61625</v>
          </cell>
          <cell r="AV471">
            <v>16791.87958333333</v>
          </cell>
          <cell r="AZ471">
            <v>0</v>
          </cell>
        </row>
        <row r="472">
          <cell r="Q472">
            <v>0</v>
          </cell>
          <cell r="S472">
            <v>0</v>
          </cell>
          <cell r="U472">
            <v>0</v>
          </cell>
          <cell r="V472">
            <v>0</v>
          </cell>
          <cell r="W472">
            <v>0</v>
          </cell>
          <cell r="Y472">
            <v>0</v>
          </cell>
          <cell r="AA472">
            <v>0</v>
          </cell>
          <cell r="AJ472">
            <v>0</v>
          </cell>
          <cell r="AN472">
            <v>0</v>
          </cell>
          <cell r="AR472">
            <v>0</v>
          </cell>
          <cell r="AV472">
            <v>0</v>
          </cell>
          <cell r="AZ472">
            <v>0</v>
          </cell>
        </row>
        <row r="473">
          <cell r="Q473">
            <v>0</v>
          </cell>
          <cell r="S473">
            <v>0</v>
          </cell>
          <cell r="U473">
            <v>0</v>
          </cell>
          <cell r="V473">
            <v>0</v>
          </cell>
          <cell r="W473">
            <v>0</v>
          </cell>
          <cell r="Y473">
            <v>0</v>
          </cell>
          <cell r="AA473">
            <v>0</v>
          </cell>
          <cell r="AJ473">
            <v>0</v>
          </cell>
          <cell r="AN473">
            <v>0</v>
          </cell>
          <cell r="AR473">
            <v>0</v>
          </cell>
          <cell r="AV473">
            <v>0</v>
          </cell>
          <cell r="AZ473">
            <v>0</v>
          </cell>
        </row>
        <row r="474">
          <cell r="Q474">
            <v>0</v>
          </cell>
          <cell r="S474">
            <v>0</v>
          </cell>
          <cell r="U474">
            <v>0</v>
          </cell>
          <cell r="V474">
            <v>0</v>
          </cell>
          <cell r="W474">
            <v>0</v>
          </cell>
          <cell r="Y474">
            <v>0</v>
          </cell>
          <cell r="AA474">
            <v>0</v>
          </cell>
          <cell r="AJ474">
            <v>0</v>
          </cell>
          <cell r="AN474">
            <v>0</v>
          </cell>
          <cell r="AR474">
            <v>0</v>
          </cell>
          <cell r="AV474">
            <v>0</v>
          </cell>
          <cell r="AZ474">
            <v>0</v>
          </cell>
        </row>
        <row r="475">
          <cell r="Q475">
            <v>1913908.68</v>
          </cell>
          <cell r="S475">
            <v>1897046.04</v>
          </cell>
          <cell r="U475">
            <v>1880183.4</v>
          </cell>
          <cell r="V475">
            <v>1871752.08</v>
          </cell>
          <cell r="W475">
            <v>1863320.76</v>
          </cell>
          <cell r="Y475">
            <v>1846458.12</v>
          </cell>
          <cell r="AA475">
            <v>1829595.48</v>
          </cell>
          <cell r="AJ475">
            <v>1964496.6000000003</v>
          </cell>
          <cell r="AN475">
            <v>1930771.32</v>
          </cell>
          <cell r="AR475">
            <v>1897046.0400000003</v>
          </cell>
          <cell r="AV475">
            <v>1863320.76</v>
          </cell>
          <cell r="AZ475">
            <v>1829595.4799999997</v>
          </cell>
        </row>
        <row r="476">
          <cell r="Q476">
            <v>21017</v>
          </cell>
          <cell r="S476">
            <v>2741.35</v>
          </cell>
          <cell r="U476">
            <v>0</v>
          </cell>
          <cell r="V476">
            <v>0</v>
          </cell>
          <cell r="W476">
            <v>0</v>
          </cell>
          <cell r="Y476">
            <v>0</v>
          </cell>
          <cell r="AA476">
            <v>0</v>
          </cell>
          <cell r="AJ476">
            <v>75843.9475</v>
          </cell>
          <cell r="AN476">
            <v>40472.95</v>
          </cell>
          <cell r="AR476">
            <v>15191.634166666669</v>
          </cell>
          <cell r="AV476">
            <v>2094.085</v>
          </cell>
          <cell r="AZ476">
            <v>0</v>
          </cell>
        </row>
        <row r="477">
          <cell r="Q477">
            <v>642790.85</v>
          </cell>
          <cell r="S477">
            <v>637485.11</v>
          </cell>
          <cell r="U477">
            <v>632179.37</v>
          </cell>
          <cell r="V477">
            <v>629526.5</v>
          </cell>
          <cell r="W477">
            <v>626873.63</v>
          </cell>
          <cell r="Y477">
            <v>621567.89</v>
          </cell>
          <cell r="AA477">
            <v>616262.15</v>
          </cell>
          <cell r="AJ477">
            <v>658708.07</v>
          </cell>
          <cell r="AN477">
            <v>648096.59</v>
          </cell>
          <cell r="AR477">
            <v>637485.11</v>
          </cell>
          <cell r="AV477">
            <v>626873.63</v>
          </cell>
          <cell r="AZ477">
            <v>616262.15</v>
          </cell>
        </row>
        <row r="478">
          <cell r="Q478">
            <v>196027.36</v>
          </cell>
          <cell r="S478">
            <v>167514.29</v>
          </cell>
          <cell r="U478">
            <v>139001.22</v>
          </cell>
          <cell r="V478">
            <v>124744.68</v>
          </cell>
          <cell r="W478">
            <v>110488.15</v>
          </cell>
          <cell r="Y478">
            <v>81975.08</v>
          </cell>
          <cell r="AA478">
            <v>53462.01</v>
          </cell>
          <cell r="AJ478">
            <v>281566.59041666676</v>
          </cell>
          <cell r="AN478">
            <v>224540.43624999994</v>
          </cell>
          <cell r="AR478">
            <v>167514.28874999998</v>
          </cell>
          <cell r="AV478">
            <v>110488.1475</v>
          </cell>
          <cell r="AZ478">
            <v>56580.624166666654</v>
          </cell>
        </row>
        <row r="479">
          <cell r="Q479">
            <v>0</v>
          </cell>
          <cell r="S479">
            <v>0</v>
          </cell>
          <cell r="U479">
            <v>0</v>
          </cell>
          <cell r="V479">
            <v>0</v>
          </cell>
          <cell r="W479">
            <v>0</v>
          </cell>
          <cell r="Y479">
            <v>0</v>
          </cell>
          <cell r="AA479">
            <v>0</v>
          </cell>
          <cell r="AJ479">
            <v>5842.037916666668</v>
          </cell>
          <cell r="AN479">
            <v>1580.98375</v>
          </cell>
          <cell r="AR479">
            <v>25.362916666666667</v>
          </cell>
          <cell r="AV479">
            <v>0</v>
          </cell>
          <cell r="AZ479">
            <v>0</v>
          </cell>
        </row>
        <row r="480">
          <cell r="Q480">
            <v>380774.87</v>
          </cell>
          <cell r="S480">
            <v>350312.88</v>
          </cell>
          <cell r="U480">
            <v>319850.89</v>
          </cell>
          <cell r="V480">
            <v>304619.9</v>
          </cell>
          <cell r="W480">
            <v>289388.9</v>
          </cell>
          <cell r="Y480">
            <v>258926.91</v>
          </cell>
          <cell r="AA480">
            <v>228464.92</v>
          </cell>
          <cell r="AJ480">
            <v>472160.84125000006</v>
          </cell>
          <cell r="AN480">
            <v>411236.8625</v>
          </cell>
          <cell r="AR480">
            <v>350312.8825</v>
          </cell>
          <cell r="AV480">
            <v>289388.9025</v>
          </cell>
          <cell r="AZ480">
            <v>228464.9225</v>
          </cell>
        </row>
        <row r="481">
          <cell r="Q481">
            <v>0</v>
          </cell>
          <cell r="S481">
            <v>0</v>
          </cell>
          <cell r="U481">
            <v>0</v>
          </cell>
          <cell r="V481">
            <v>0</v>
          </cell>
          <cell r="W481">
            <v>0</v>
          </cell>
          <cell r="Y481">
            <v>0</v>
          </cell>
          <cell r="AA481">
            <v>0</v>
          </cell>
          <cell r="AJ481">
            <v>0</v>
          </cell>
          <cell r="AN481">
            <v>0</v>
          </cell>
          <cell r="AR481">
            <v>0</v>
          </cell>
          <cell r="AV481">
            <v>0</v>
          </cell>
          <cell r="AZ481">
            <v>0</v>
          </cell>
        </row>
        <row r="482">
          <cell r="Q482">
            <v>4895324.22</v>
          </cell>
          <cell r="S482">
            <v>4858517.28</v>
          </cell>
          <cell r="U482">
            <v>4821710.34</v>
          </cell>
          <cell r="V482">
            <v>4803306.87</v>
          </cell>
          <cell r="W482">
            <v>4784903.4</v>
          </cell>
          <cell r="Y482">
            <v>4748096.46</v>
          </cell>
          <cell r="AA482">
            <v>4711289.52</v>
          </cell>
          <cell r="AJ482">
            <v>5005745.076250001</v>
          </cell>
          <cell r="AN482">
            <v>4932131.172916668</v>
          </cell>
          <cell r="AR482">
            <v>4858517.282916666</v>
          </cell>
          <cell r="AV482">
            <v>4784903.4</v>
          </cell>
          <cell r="AZ482">
            <v>4711289.52</v>
          </cell>
        </row>
        <row r="483">
          <cell r="Q483">
            <v>827318.91</v>
          </cell>
          <cell r="S483">
            <v>821098.47</v>
          </cell>
          <cell r="U483">
            <v>814878.03</v>
          </cell>
          <cell r="V483">
            <v>811767.81</v>
          </cell>
          <cell r="W483">
            <v>808657.59</v>
          </cell>
          <cell r="Y483">
            <v>802437.15</v>
          </cell>
          <cell r="AA483">
            <v>796216.71</v>
          </cell>
          <cell r="AJ483">
            <v>845980.2395833334</v>
          </cell>
          <cell r="AN483">
            <v>833539.3562499998</v>
          </cell>
          <cell r="AR483">
            <v>821098.4729166665</v>
          </cell>
          <cell r="AV483">
            <v>808657.59</v>
          </cell>
          <cell r="AZ483">
            <v>796216.71</v>
          </cell>
        </row>
        <row r="484">
          <cell r="Q484">
            <v>815866.29</v>
          </cell>
          <cell r="S484">
            <v>0</v>
          </cell>
          <cell r="U484">
            <v>0</v>
          </cell>
          <cell r="V484">
            <v>0</v>
          </cell>
          <cell r="W484">
            <v>0</v>
          </cell>
          <cell r="Y484">
            <v>0</v>
          </cell>
          <cell r="AA484">
            <v>0</v>
          </cell>
          <cell r="AJ484">
            <v>929801.7216666666</v>
          </cell>
          <cell r="AN484">
            <v>694574.2212500001</v>
          </cell>
          <cell r="AR484">
            <v>384930.99125</v>
          </cell>
          <cell r="AV484">
            <v>100412.96125000001</v>
          </cell>
          <cell r="AZ484">
            <v>0</v>
          </cell>
        </row>
        <row r="485">
          <cell r="Q485">
            <v>0</v>
          </cell>
          <cell r="S485">
            <v>0</v>
          </cell>
          <cell r="U485">
            <v>0</v>
          </cell>
          <cell r="V485">
            <v>0</v>
          </cell>
          <cell r="W485">
            <v>0</v>
          </cell>
          <cell r="Y485">
            <v>0</v>
          </cell>
          <cell r="AA485">
            <v>0</v>
          </cell>
          <cell r="AJ485">
            <v>0</v>
          </cell>
          <cell r="AN485">
            <v>0</v>
          </cell>
          <cell r="AR485">
            <v>0</v>
          </cell>
          <cell r="AV485">
            <v>0</v>
          </cell>
          <cell r="AZ485">
            <v>0</v>
          </cell>
        </row>
        <row r="486">
          <cell r="Q486">
            <v>0</v>
          </cell>
          <cell r="S486">
            <v>0</v>
          </cell>
          <cell r="U486">
            <v>0</v>
          </cell>
          <cell r="V486">
            <v>0</v>
          </cell>
          <cell r="W486">
            <v>0</v>
          </cell>
          <cell r="Y486">
            <v>0</v>
          </cell>
          <cell r="AA486">
            <v>0</v>
          </cell>
          <cell r="AJ486">
            <v>0</v>
          </cell>
          <cell r="AN486">
            <v>0</v>
          </cell>
          <cell r="AR486">
            <v>0</v>
          </cell>
          <cell r="AV486">
            <v>0</v>
          </cell>
          <cell r="AZ486">
            <v>0</v>
          </cell>
        </row>
        <row r="487">
          <cell r="Q487">
            <v>0</v>
          </cell>
          <cell r="S487">
            <v>0</v>
          </cell>
          <cell r="U487">
            <v>0</v>
          </cell>
          <cell r="V487">
            <v>0</v>
          </cell>
          <cell r="W487">
            <v>0</v>
          </cell>
          <cell r="Y487">
            <v>0</v>
          </cell>
          <cell r="AA487">
            <v>0</v>
          </cell>
          <cell r="AJ487">
            <v>0</v>
          </cell>
          <cell r="AN487">
            <v>0</v>
          </cell>
          <cell r="AR487">
            <v>0</v>
          </cell>
          <cell r="AV487">
            <v>0</v>
          </cell>
          <cell r="AZ487">
            <v>0</v>
          </cell>
        </row>
        <row r="488">
          <cell r="Q488">
            <v>0</v>
          </cell>
          <cell r="S488">
            <v>0</v>
          </cell>
          <cell r="U488">
            <v>0</v>
          </cell>
          <cell r="V488">
            <v>0</v>
          </cell>
          <cell r="W488">
            <v>0</v>
          </cell>
          <cell r="Y488">
            <v>0</v>
          </cell>
          <cell r="AA488">
            <v>0</v>
          </cell>
          <cell r="AJ488">
            <v>0</v>
          </cell>
          <cell r="AN488">
            <v>0</v>
          </cell>
          <cell r="AR488">
            <v>0</v>
          </cell>
          <cell r="AV488">
            <v>0</v>
          </cell>
          <cell r="AZ488">
            <v>0</v>
          </cell>
        </row>
        <row r="489">
          <cell r="Q489">
            <v>0</v>
          </cell>
          <cell r="S489">
            <v>0</v>
          </cell>
          <cell r="U489">
            <v>0</v>
          </cell>
          <cell r="V489">
            <v>0</v>
          </cell>
          <cell r="W489">
            <v>0</v>
          </cell>
          <cell r="Y489">
            <v>0</v>
          </cell>
          <cell r="AA489">
            <v>0</v>
          </cell>
          <cell r="AJ489">
            <v>0</v>
          </cell>
          <cell r="AN489">
            <v>0</v>
          </cell>
          <cell r="AR489">
            <v>0</v>
          </cell>
          <cell r="AV489">
            <v>0</v>
          </cell>
          <cell r="AZ489">
            <v>0</v>
          </cell>
        </row>
        <row r="490">
          <cell r="Q490">
            <v>0</v>
          </cell>
          <cell r="S490">
            <v>0</v>
          </cell>
          <cell r="U490">
            <v>0</v>
          </cell>
          <cell r="V490">
            <v>0</v>
          </cell>
          <cell r="W490">
            <v>0</v>
          </cell>
          <cell r="Y490">
            <v>0</v>
          </cell>
          <cell r="AA490">
            <v>0</v>
          </cell>
          <cell r="AJ490">
            <v>0</v>
          </cell>
          <cell r="AN490">
            <v>0</v>
          </cell>
          <cell r="AR490">
            <v>0</v>
          </cell>
          <cell r="AV490">
            <v>0</v>
          </cell>
          <cell r="AZ490">
            <v>0</v>
          </cell>
        </row>
        <row r="491">
          <cell r="Q491">
            <v>0</v>
          </cell>
          <cell r="S491">
            <v>0</v>
          </cell>
          <cell r="U491">
            <v>0</v>
          </cell>
          <cell r="V491">
            <v>0</v>
          </cell>
          <cell r="W491">
            <v>0</v>
          </cell>
          <cell r="Y491">
            <v>0</v>
          </cell>
          <cell r="AA491">
            <v>0</v>
          </cell>
          <cell r="AJ491">
            <v>20425.910416666666</v>
          </cell>
          <cell r="AN491">
            <v>817.0404166666667</v>
          </cell>
          <cell r="AR491">
            <v>0</v>
          </cell>
          <cell r="AV491">
            <v>0</v>
          </cell>
          <cell r="AZ491">
            <v>0</v>
          </cell>
        </row>
        <row r="492">
          <cell r="Q492">
            <v>0</v>
          </cell>
          <cell r="S492">
            <v>0</v>
          </cell>
          <cell r="U492">
            <v>0</v>
          </cell>
          <cell r="V492">
            <v>0</v>
          </cell>
          <cell r="W492">
            <v>0</v>
          </cell>
          <cell r="Y492">
            <v>0</v>
          </cell>
          <cell r="AA492">
            <v>0</v>
          </cell>
          <cell r="AJ492">
            <v>0</v>
          </cell>
          <cell r="AN492">
            <v>0</v>
          </cell>
          <cell r="AR492">
            <v>0</v>
          </cell>
          <cell r="AV492">
            <v>0</v>
          </cell>
          <cell r="AZ492">
            <v>0</v>
          </cell>
        </row>
        <row r="493">
          <cell r="Q493">
            <v>0</v>
          </cell>
          <cell r="S493">
            <v>1702292.08</v>
          </cell>
          <cell r="U493">
            <v>1827178.37</v>
          </cell>
          <cell r="V493">
            <v>1804978.34</v>
          </cell>
          <cell r="W493">
            <v>1782120.24</v>
          </cell>
          <cell r="Y493">
            <v>1736563.16</v>
          </cell>
          <cell r="AA493">
            <v>1690681.07</v>
          </cell>
          <cell r="AJ493">
            <v>0</v>
          </cell>
          <cell r="AN493">
            <v>505690.9179166667</v>
          </cell>
          <cell r="AR493">
            <v>1099711.075</v>
          </cell>
          <cell r="AV493">
            <v>1663279.7004166667</v>
          </cell>
          <cell r="AZ493">
            <v>1690689.9925</v>
          </cell>
        </row>
        <row r="494">
          <cell r="Q494">
            <v>817114.51</v>
          </cell>
          <cell r="S494">
            <v>796938.85</v>
          </cell>
          <cell r="U494">
            <v>776763.19</v>
          </cell>
          <cell r="V494">
            <v>766675.36</v>
          </cell>
          <cell r="W494">
            <v>756587.53</v>
          </cell>
          <cell r="Y494">
            <v>736411.87</v>
          </cell>
          <cell r="AA494">
            <v>716236.21</v>
          </cell>
          <cell r="AJ494">
            <v>877641.4900000001</v>
          </cell>
          <cell r="AN494">
            <v>837290.1699999999</v>
          </cell>
          <cell r="AR494">
            <v>796938.85</v>
          </cell>
          <cell r="AV494">
            <v>756587.5299999999</v>
          </cell>
          <cell r="AZ494">
            <v>716236.21</v>
          </cell>
        </row>
        <row r="495">
          <cell r="Q495">
            <v>2324574.52</v>
          </cell>
          <cell r="S495">
            <v>2310472.76</v>
          </cell>
          <cell r="U495">
            <v>2296371</v>
          </cell>
          <cell r="V495">
            <v>2289320.12</v>
          </cell>
          <cell r="W495">
            <v>2282269.24</v>
          </cell>
          <cell r="Y495">
            <v>2268167.48</v>
          </cell>
          <cell r="AA495">
            <v>2254065.72</v>
          </cell>
          <cell r="AJ495">
            <v>2366702.8733333335</v>
          </cell>
          <cell r="AN495">
            <v>2338580.2733333334</v>
          </cell>
          <cell r="AR495">
            <v>2310461.86</v>
          </cell>
          <cell r="AV495">
            <v>2282269.24</v>
          </cell>
          <cell r="AZ495">
            <v>2254065.7199999997</v>
          </cell>
        </row>
        <row r="496">
          <cell r="Q496">
            <v>2702337.43</v>
          </cell>
          <cell r="S496">
            <v>2686347.27</v>
          </cell>
          <cell r="U496">
            <v>2670357.11</v>
          </cell>
          <cell r="V496">
            <v>2662362.03</v>
          </cell>
          <cell r="W496">
            <v>2654366.95</v>
          </cell>
          <cell r="Y496">
            <v>2638376.79</v>
          </cell>
          <cell r="AA496">
            <v>2622386.63</v>
          </cell>
          <cell r="AJ496">
            <v>2750089.4808333335</v>
          </cell>
          <cell r="AN496">
            <v>2718201.8608333333</v>
          </cell>
          <cell r="AR496">
            <v>2686313.174166667</v>
          </cell>
          <cell r="AV496">
            <v>2654366.9499999997</v>
          </cell>
          <cell r="AZ496">
            <v>2622386.63</v>
          </cell>
        </row>
        <row r="497">
          <cell r="Q497">
            <v>150692.75</v>
          </cell>
          <cell r="S497">
            <v>0</v>
          </cell>
          <cell r="U497">
            <v>0</v>
          </cell>
          <cell r="V497">
            <v>0</v>
          </cell>
          <cell r="W497">
            <v>0</v>
          </cell>
          <cell r="Y497">
            <v>0</v>
          </cell>
          <cell r="AA497">
            <v>0</v>
          </cell>
          <cell r="AJ497">
            <v>173865.46958333332</v>
          </cell>
          <cell r="AN497">
            <v>129275.57041666664</v>
          </cell>
          <cell r="AR497">
            <v>71320.41374999999</v>
          </cell>
          <cell r="AV497">
            <v>18514.750416666666</v>
          </cell>
          <cell r="AZ497">
            <v>0</v>
          </cell>
        </row>
        <row r="498">
          <cell r="Q498">
            <v>3737732.75</v>
          </cell>
          <cell r="S498">
            <v>3663718.24</v>
          </cell>
          <cell r="U498">
            <v>3589703.73</v>
          </cell>
          <cell r="V498">
            <v>3552696.48</v>
          </cell>
          <cell r="W498">
            <v>3515689.22</v>
          </cell>
          <cell r="Y498">
            <v>3441674.71</v>
          </cell>
          <cell r="AA498">
            <v>3367660.2</v>
          </cell>
          <cell r="AJ498">
            <v>3959622.133333333</v>
          </cell>
          <cell r="AN498">
            <v>3811747.2741666674</v>
          </cell>
          <cell r="AR498">
            <v>3663718.2449999996</v>
          </cell>
          <cell r="AV498">
            <v>3515689.2225</v>
          </cell>
          <cell r="AZ498">
            <v>3367660.2025000006</v>
          </cell>
        </row>
        <row r="499">
          <cell r="S499">
            <v>9676184.85</v>
          </cell>
          <cell r="U499">
            <v>7639311.99</v>
          </cell>
          <cell r="V499">
            <v>206828.62</v>
          </cell>
          <cell r="W499">
            <v>7575862.16</v>
          </cell>
          <cell r="Y499">
            <v>7300376.26</v>
          </cell>
          <cell r="AA499">
            <v>7024890.36</v>
          </cell>
          <cell r="AJ499">
            <v>0</v>
          </cell>
          <cell r="AN499">
            <v>1776584.0912500003</v>
          </cell>
          <cell r="AR499">
            <v>3667471.9341666675</v>
          </cell>
          <cell r="AV499">
            <v>6009477.614583333</v>
          </cell>
          <cell r="AZ499">
            <v>6394012.642083333</v>
          </cell>
        </row>
        <row r="500">
          <cell r="S500">
            <v>9429188.75</v>
          </cell>
          <cell r="U500">
            <v>7639311.99</v>
          </cell>
          <cell r="V500">
            <v>206828.63</v>
          </cell>
          <cell r="W500">
            <v>7575862.17</v>
          </cell>
          <cell r="Y500">
            <v>7300376.27</v>
          </cell>
          <cell r="AA500">
            <v>7024890.37</v>
          </cell>
          <cell r="AJ500">
            <v>0</v>
          </cell>
          <cell r="AN500">
            <v>1756001.0845833335</v>
          </cell>
          <cell r="AR500">
            <v>3646888.930416666</v>
          </cell>
          <cell r="AV500">
            <v>5988894.613333333</v>
          </cell>
          <cell r="AZ500">
            <v>6394012.640833333</v>
          </cell>
        </row>
        <row r="501">
          <cell r="S501">
            <v>8188487.42</v>
          </cell>
          <cell r="U501">
            <v>6684660.31</v>
          </cell>
          <cell r="V501">
            <v>177234.84</v>
          </cell>
          <cell r="W501">
            <v>6623307.24</v>
          </cell>
          <cell r="Y501">
            <v>6382459.7</v>
          </cell>
          <cell r="AA501">
            <v>6141612.16</v>
          </cell>
          <cell r="AJ501">
            <v>0</v>
          </cell>
          <cell r="AN501">
            <v>1519775.3854166667</v>
          </cell>
          <cell r="AR501">
            <v>3172857.515</v>
          </cell>
          <cell r="AV501">
            <v>5220383.4766666675</v>
          </cell>
          <cell r="AZ501">
            <v>5589842.930833333</v>
          </cell>
        </row>
        <row r="502">
          <cell r="Q502">
            <v>536016.68</v>
          </cell>
          <cell r="S502">
            <v>0</v>
          </cell>
          <cell r="U502">
            <v>0</v>
          </cell>
          <cell r="V502">
            <v>0</v>
          </cell>
          <cell r="W502">
            <v>0</v>
          </cell>
          <cell r="Y502">
            <v>0</v>
          </cell>
          <cell r="AA502">
            <v>0</v>
          </cell>
          <cell r="AJ502">
            <v>289600.26166666666</v>
          </cell>
          <cell r="AN502">
            <v>347668.73500000004</v>
          </cell>
          <cell r="AR502">
            <v>307824.44458333333</v>
          </cell>
          <cell r="AV502">
            <v>58068.473333333335</v>
          </cell>
          <cell r="AZ502">
            <v>0</v>
          </cell>
        </row>
        <row r="503">
          <cell r="Y503">
            <v>0</v>
          </cell>
          <cell r="AA503">
            <v>3506488.37</v>
          </cell>
          <cell r="AR503">
            <v>0</v>
          </cell>
          <cell r="AV503">
            <v>989753.0566666666</v>
          </cell>
          <cell r="AZ503">
            <v>2157093.27</v>
          </cell>
        </row>
        <row r="504">
          <cell r="AV504">
            <v>0</v>
          </cell>
          <cell r="AZ504">
            <v>399995.0091666666</v>
          </cell>
        </row>
        <row r="505">
          <cell r="AV505">
            <v>0</v>
          </cell>
          <cell r="AZ505">
            <v>0</v>
          </cell>
        </row>
        <row r="506">
          <cell r="Q506">
            <v>0</v>
          </cell>
          <cell r="S506">
            <v>0</v>
          </cell>
          <cell r="U506">
            <v>0</v>
          </cell>
          <cell r="V506">
            <v>0</v>
          </cell>
          <cell r="W506">
            <v>0</v>
          </cell>
          <cell r="Y506">
            <v>0</v>
          </cell>
          <cell r="AA506">
            <v>0</v>
          </cell>
          <cell r="AJ506">
            <v>0</v>
          </cell>
          <cell r="AN506">
            <v>0</v>
          </cell>
          <cell r="AR506">
            <v>0</v>
          </cell>
          <cell r="AV506">
            <v>0</v>
          </cell>
          <cell r="AZ506">
            <v>0</v>
          </cell>
        </row>
        <row r="507">
          <cell r="Q507">
            <v>0</v>
          </cell>
          <cell r="S507">
            <v>0</v>
          </cell>
          <cell r="U507">
            <v>0</v>
          </cell>
          <cell r="V507">
            <v>0</v>
          </cell>
          <cell r="W507">
            <v>0</v>
          </cell>
          <cell r="Y507">
            <v>0</v>
          </cell>
          <cell r="AA507">
            <v>0</v>
          </cell>
          <cell r="AJ507">
            <v>0</v>
          </cell>
          <cell r="AN507">
            <v>0</v>
          </cell>
          <cell r="AR507">
            <v>0</v>
          </cell>
          <cell r="AV507">
            <v>0</v>
          </cell>
          <cell r="AZ507">
            <v>0</v>
          </cell>
        </row>
        <row r="508">
          <cell r="Q508">
            <v>0</v>
          </cell>
          <cell r="S508">
            <v>0</v>
          </cell>
          <cell r="U508">
            <v>0</v>
          </cell>
          <cell r="V508">
            <v>0</v>
          </cell>
          <cell r="W508">
            <v>0</v>
          </cell>
          <cell r="Y508">
            <v>0</v>
          </cell>
          <cell r="AA508">
            <v>0</v>
          </cell>
          <cell r="AJ508">
            <v>0</v>
          </cell>
          <cell r="AN508">
            <v>0</v>
          </cell>
          <cell r="AR508">
            <v>0</v>
          </cell>
          <cell r="AV508">
            <v>0</v>
          </cell>
          <cell r="AZ508">
            <v>0</v>
          </cell>
        </row>
        <row r="509">
          <cell r="Q509">
            <v>2125913.37</v>
          </cell>
          <cell r="S509">
            <v>937910.71</v>
          </cell>
          <cell r="U509">
            <v>0</v>
          </cell>
          <cell r="V509">
            <v>0</v>
          </cell>
          <cell r="W509">
            <v>0</v>
          </cell>
          <cell r="Y509">
            <v>0</v>
          </cell>
          <cell r="AA509">
            <v>0</v>
          </cell>
          <cell r="AJ509">
            <v>4232258.227916668</v>
          </cell>
          <cell r="AN509">
            <v>2799577.7291666665</v>
          </cell>
          <cell r="AR509">
            <v>1369389.4958333336</v>
          </cell>
          <cell r="AV509">
            <v>323057.40125</v>
          </cell>
          <cell r="AZ509">
            <v>0</v>
          </cell>
        </row>
        <row r="510">
          <cell r="Q510">
            <v>74068.94</v>
          </cell>
          <cell r="S510">
            <v>74068.94</v>
          </cell>
          <cell r="U510">
            <v>74068.94</v>
          </cell>
          <cell r="V510">
            <v>74068.94</v>
          </cell>
          <cell r="W510">
            <v>74068.94</v>
          </cell>
          <cell r="Y510">
            <v>74068.94</v>
          </cell>
          <cell r="AA510">
            <v>74068.94</v>
          </cell>
          <cell r="AJ510">
            <v>91843964.09791668</v>
          </cell>
          <cell r="AN510">
            <v>56385451.270416684</v>
          </cell>
          <cell r="AR510">
            <v>21739831.768749997</v>
          </cell>
          <cell r="AV510">
            <v>74068.93999999999</v>
          </cell>
          <cell r="AZ510">
            <v>70982.73416666665</v>
          </cell>
        </row>
        <row r="511">
          <cell r="Q511">
            <v>13013034.1</v>
          </cell>
          <cell r="S511">
            <v>13013034.1</v>
          </cell>
          <cell r="U511">
            <v>13013034.1</v>
          </cell>
          <cell r="V511">
            <v>13013034.1</v>
          </cell>
          <cell r="W511">
            <v>13013034.1</v>
          </cell>
          <cell r="Y511">
            <v>13013034.1</v>
          </cell>
          <cell r="AA511">
            <v>13013034.1</v>
          </cell>
          <cell r="AJ511">
            <v>13697414.455</v>
          </cell>
          <cell r="AN511">
            <v>13444452.344999997</v>
          </cell>
          <cell r="AR511">
            <v>13180437.59833333</v>
          </cell>
          <cell r="AV511">
            <v>13013034.099999996</v>
          </cell>
          <cell r="AZ511">
            <v>12470824.345833331</v>
          </cell>
        </row>
        <row r="512">
          <cell r="Q512">
            <v>1426221.06</v>
          </cell>
          <cell r="S512">
            <v>1998778.99</v>
          </cell>
          <cell r="U512">
            <v>2073656.75</v>
          </cell>
          <cell r="V512">
            <v>2073230.86</v>
          </cell>
          <cell r="W512">
            <v>2072992.11</v>
          </cell>
          <cell r="Y512">
            <v>2068082.64</v>
          </cell>
          <cell r="AA512">
            <v>2084963.67</v>
          </cell>
          <cell r="AJ512">
            <v>59425.8775</v>
          </cell>
          <cell r="AN512">
            <v>689209.4104166667</v>
          </cell>
          <cell r="AR512">
            <v>1379640.6858333333</v>
          </cell>
          <cell r="AV512">
            <v>2013092.569583333</v>
          </cell>
          <cell r="AZ512">
            <v>1995014.4687500002</v>
          </cell>
        </row>
        <row r="513">
          <cell r="Q513">
            <v>78266845</v>
          </cell>
          <cell r="S513">
            <v>76940289</v>
          </cell>
          <cell r="U513">
            <v>75613733</v>
          </cell>
          <cell r="V513">
            <v>74950455</v>
          </cell>
          <cell r="W513">
            <v>74287177</v>
          </cell>
          <cell r="Y513">
            <v>72960621</v>
          </cell>
          <cell r="AA513">
            <v>71634065</v>
          </cell>
          <cell r="AJ513">
            <v>9838628.791666666</v>
          </cell>
          <cell r="AN513">
            <v>35485391.791666664</v>
          </cell>
          <cell r="AR513">
            <v>60247784.125</v>
          </cell>
          <cell r="AV513">
            <v>74287177</v>
          </cell>
          <cell r="AZ513">
            <v>71634065</v>
          </cell>
        </row>
        <row r="514">
          <cell r="Q514">
            <v>24416828</v>
          </cell>
          <cell r="S514">
            <v>24416828</v>
          </cell>
          <cell r="U514">
            <v>24166736.05</v>
          </cell>
          <cell r="V514">
            <v>23572734.72</v>
          </cell>
          <cell r="W514">
            <v>22978733.39</v>
          </cell>
          <cell r="Y514">
            <v>21790730.73</v>
          </cell>
          <cell r="AA514">
            <v>20602728.07</v>
          </cell>
          <cell r="AJ514">
            <v>3052103.5</v>
          </cell>
          <cell r="AN514">
            <v>11180625.668750001</v>
          </cell>
          <cell r="AR514">
            <v>18840203.46541667</v>
          </cell>
          <cell r="AV514">
            <v>22655675.98875</v>
          </cell>
          <cell r="AZ514">
            <v>20602494.789583337</v>
          </cell>
        </row>
        <row r="515">
          <cell r="Q515">
            <v>781320</v>
          </cell>
          <cell r="S515">
            <v>781320</v>
          </cell>
          <cell r="U515">
            <v>781320</v>
          </cell>
          <cell r="V515">
            <v>781320</v>
          </cell>
          <cell r="W515">
            <v>781320</v>
          </cell>
          <cell r="Y515">
            <v>781320</v>
          </cell>
          <cell r="AA515">
            <v>781320</v>
          </cell>
          <cell r="AJ515">
            <v>97665</v>
          </cell>
          <cell r="AN515">
            <v>358105</v>
          </cell>
          <cell r="AR515">
            <v>618545</v>
          </cell>
          <cell r="AV515">
            <v>781320</v>
          </cell>
          <cell r="AZ515">
            <v>1323529.7541666667</v>
          </cell>
        </row>
        <row r="516">
          <cell r="AV516">
            <v>0</v>
          </cell>
          <cell r="AZ516">
            <v>83282.45791666667</v>
          </cell>
        </row>
        <row r="517">
          <cell r="Q517">
            <v>0</v>
          </cell>
          <cell r="S517">
            <v>0</v>
          </cell>
          <cell r="U517">
            <v>0</v>
          </cell>
          <cell r="V517">
            <v>0</v>
          </cell>
          <cell r="W517">
            <v>0</v>
          </cell>
          <cell r="Y517">
            <v>0</v>
          </cell>
          <cell r="AA517">
            <v>0</v>
          </cell>
          <cell r="AJ517">
            <v>21263.02875</v>
          </cell>
          <cell r="AN517">
            <v>9450.145416666666</v>
          </cell>
          <cell r="AR517">
            <v>2362.4754166666667</v>
          </cell>
          <cell r="AV517">
            <v>0</v>
          </cell>
          <cell r="AZ517">
            <v>0</v>
          </cell>
          <cell r="BD517" t="str">
            <v>6c</v>
          </cell>
        </row>
        <row r="518">
          <cell r="Q518">
            <v>65824332.04</v>
          </cell>
          <cell r="S518">
            <v>65824332.04</v>
          </cell>
          <cell r="U518">
            <v>65824332.04</v>
          </cell>
          <cell r="V518">
            <v>65824332.04</v>
          </cell>
          <cell r="W518">
            <v>65824332.04</v>
          </cell>
          <cell r="Y518">
            <v>65824332.04</v>
          </cell>
          <cell r="AA518">
            <v>65824332.04</v>
          </cell>
          <cell r="AJ518">
            <v>65824332.03999999</v>
          </cell>
          <cell r="AN518">
            <v>65824332.03999999</v>
          </cell>
          <cell r="AR518">
            <v>65824332.03999999</v>
          </cell>
          <cell r="AV518">
            <v>65658522.97208333</v>
          </cell>
          <cell r="AZ518">
            <v>65121585.84666667</v>
          </cell>
          <cell r="BD518" t="str">
            <v>6c</v>
          </cell>
        </row>
        <row r="519">
          <cell r="Q519">
            <v>744794.53</v>
          </cell>
          <cell r="S519">
            <v>744794.53</v>
          </cell>
          <cell r="U519">
            <v>744794.53</v>
          </cell>
          <cell r="V519">
            <v>744794.53</v>
          </cell>
          <cell r="W519">
            <v>744794.53</v>
          </cell>
          <cell r="Y519">
            <v>744794.53</v>
          </cell>
          <cell r="AA519">
            <v>744794.53</v>
          </cell>
          <cell r="AJ519">
            <v>744794.5300000001</v>
          </cell>
          <cell r="AN519">
            <v>744794.5300000001</v>
          </cell>
          <cell r="AR519">
            <v>744794.5300000001</v>
          </cell>
          <cell r="AV519">
            <v>744794.5300000001</v>
          </cell>
          <cell r="AZ519">
            <v>744794.5300000001</v>
          </cell>
          <cell r="BD519" t="str">
            <v>6c</v>
          </cell>
        </row>
        <row r="520">
          <cell r="Q520">
            <v>-18840989.28</v>
          </cell>
          <cell r="S520">
            <v>-18840989.28</v>
          </cell>
          <cell r="U520">
            <v>-18840989.28</v>
          </cell>
          <cell r="V520">
            <v>-18840989.28</v>
          </cell>
          <cell r="W520">
            <v>-18840989.28</v>
          </cell>
          <cell r="Y520">
            <v>-18840989.28</v>
          </cell>
          <cell r="AA520">
            <v>-18840989.28</v>
          </cell>
          <cell r="AJ520">
            <v>-18840989.28</v>
          </cell>
          <cell r="AN520">
            <v>-18840989.28</v>
          </cell>
          <cell r="AR520">
            <v>-18840989.28</v>
          </cell>
          <cell r="AV520">
            <v>-18828002.69666667</v>
          </cell>
          <cell r="AZ520">
            <v>-18784324.891666666</v>
          </cell>
          <cell r="BD520" t="str">
            <v>6c</v>
          </cell>
        </row>
        <row r="521">
          <cell r="Q521">
            <v>-7411230.74</v>
          </cell>
          <cell r="S521">
            <v>-7660347.74</v>
          </cell>
          <cell r="U521">
            <v>-7909464.74</v>
          </cell>
          <cell r="V521">
            <v>-8034023.24</v>
          </cell>
          <cell r="W521">
            <v>-8158581.74</v>
          </cell>
          <cell r="Y521">
            <v>-8407698.74</v>
          </cell>
          <cell r="AA521">
            <v>-8656815.74</v>
          </cell>
          <cell r="AJ521">
            <v>-6663879.740000001</v>
          </cell>
          <cell r="AN521">
            <v>-7162113.739999999</v>
          </cell>
          <cell r="AR521">
            <v>-7660347.739999999</v>
          </cell>
          <cell r="AV521">
            <v>-8158581.739999999</v>
          </cell>
          <cell r="AZ521">
            <v>-8656815.739999998</v>
          </cell>
          <cell r="BD521" t="str">
            <v>6c</v>
          </cell>
        </row>
        <row r="522">
          <cell r="AR522">
            <v>0</v>
          </cell>
          <cell r="AV522">
            <v>-1036312.2666666666</v>
          </cell>
          <cell r="AZ522">
            <v>-9338545.859166667</v>
          </cell>
          <cell r="BD522" t="str">
            <v>6d</v>
          </cell>
        </row>
        <row r="523">
          <cell r="Q523">
            <v>110837754</v>
          </cell>
          <cell r="S523">
            <v>105391754</v>
          </cell>
          <cell r="U523">
            <v>99945754</v>
          </cell>
          <cell r="V523">
            <v>97222754</v>
          </cell>
          <cell r="W523">
            <v>94499754</v>
          </cell>
          <cell r="Y523">
            <v>89053754</v>
          </cell>
          <cell r="AA523">
            <v>83607754</v>
          </cell>
          <cell r="AJ523">
            <v>124973754</v>
          </cell>
          <cell r="AN523">
            <v>115305087.33333333</v>
          </cell>
          <cell r="AR523">
            <v>105147087.33333333</v>
          </cell>
          <cell r="AV523">
            <v>94499754</v>
          </cell>
          <cell r="AZ523">
            <v>83337920.66666667</v>
          </cell>
          <cell r="BD523" t="str">
            <v>6a</v>
          </cell>
        </row>
        <row r="524">
          <cell r="Q524">
            <v>6363954</v>
          </cell>
          <cell r="S524">
            <v>6363954</v>
          </cell>
          <cell r="U524">
            <v>6123954</v>
          </cell>
          <cell r="V524">
            <v>6123954</v>
          </cell>
          <cell r="W524">
            <v>5883954</v>
          </cell>
          <cell r="Y524">
            <v>5883954</v>
          </cell>
          <cell r="AA524">
            <v>5643954</v>
          </cell>
          <cell r="AJ524">
            <v>7009378.583333333</v>
          </cell>
          <cell r="AN524">
            <v>6716785.25</v>
          </cell>
          <cell r="AR524">
            <v>6391691.916666667</v>
          </cell>
          <cell r="AV524">
            <v>5952579</v>
          </cell>
          <cell r="AZ524">
            <v>5550329</v>
          </cell>
        </row>
        <row r="525">
          <cell r="Q525">
            <v>0</v>
          </cell>
          <cell r="S525">
            <v>0</v>
          </cell>
          <cell r="U525">
            <v>0</v>
          </cell>
          <cell r="V525">
            <v>0</v>
          </cell>
          <cell r="W525">
            <v>0</v>
          </cell>
          <cell r="Y525">
            <v>0</v>
          </cell>
          <cell r="AA525">
            <v>0</v>
          </cell>
          <cell r="AJ525">
            <v>0</v>
          </cell>
          <cell r="AN525">
            <v>0</v>
          </cell>
          <cell r="AR525">
            <v>0</v>
          </cell>
          <cell r="AV525">
            <v>0</v>
          </cell>
          <cell r="AZ525">
            <v>0</v>
          </cell>
        </row>
        <row r="526">
          <cell r="Q526">
            <v>53170870.63</v>
          </cell>
          <cell r="S526">
            <v>61621677.54</v>
          </cell>
          <cell r="U526">
            <v>19049796.07</v>
          </cell>
          <cell r="V526">
            <v>23334576.97</v>
          </cell>
          <cell r="W526">
            <v>29719799.27</v>
          </cell>
          <cell r="Y526">
            <v>40609191.56</v>
          </cell>
          <cell r="AA526">
            <v>53254998.08</v>
          </cell>
          <cell r="AJ526">
            <v>32586896.23666667</v>
          </cell>
          <cell r="AN526">
            <v>38604587.902499996</v>
          </cell>
          <cell r="AR526">
            <v>41291676.09041666</v>
          </cell>
          <cell r="AV526">
            <v>46201182.589999996</v>
          </cell>
          <cell r="AZ526">
            <v>52146157.479166664</v>
          </cell>
        </row>
        <row r="527">
          <cell r="Q527">
            <v>42822914.49</v>
          </cell>
          <cell r="S527">
            <v>42526054.95</v>
          </cell>
          <cell r="U527">
            <v>42229195.41</v>
          </cell>
          <cell r="V527">
            <v>42080765.64</v>
          </cell>
          <cell r="W527">
            <v>41932335.87</v>
          </cell>
          <cell r="Y527">
            <v>41635476.33</v>
          </cell>
          <cell r="AA527">
            <v>41338616.79</v>
          </cell>
          <cell r="AJ527">
            <v>35758860.75291667</v>
          </cell>
          <cell r="AN527">
            <v>38020041.821666665</v>
          </cell>
          <cell r="AR527">
            <v>40156854.68166667</v>
          </cell>
          <cell r="AV527">
            <v>42377840.062083334</v>
          </cell>
          <cell r="AZ527">
            <v>45332074.272083335</v>
          </cell>
          <cell r="BD527" t="str">
            <v>12</v>
          </cell>
        </row>
        <row r="528">
          <cell r="Q528">
            <v>12951784.65</v>
          </cell>
          <cell r="S528">
            <v>15032585.83</v>
          </cell>
          <cell r="U528">
            <v>4580761.85</v>
          </cell>
          <cell r="V528">
            <v>6001105.38</v>
          </cell>
          <cell r="W528">
            <v>7826290.03</v>
          </cell>
          <cell r="Y528">
            <v>10008219.49</v>
          </cell>
          <cell r="AA528">
            <v>13686403.06</v>
          </cell>
          <cell r="AJ528">
            <v>8870286.464166665</v>
          </cell>
          <cell r="AN528">
            <v>10142032.934166668</v>
          </cell>
          <cell r="AR528">
            <v>10507698.114583334</v>
          </cell>
          <cell r="AV528">
            <v>11627039.317083335</v>
          </cell>
          <cell r="AZ528">
            <v>13545029.5725</v>
          </cell>
        </row>
        <row r="529">
          <cell r="Q529">
            <v>21589277</v>
          </cell>
          <cell r="S529">
            <v>21589277</v>
          </cell>
          <cell r="U529">
            <v>21589277</v>
          </cell>
          <cell r="V529">
            <v>21589277</v>
          </cell>
          <cell r="W529">
            <v>21589277</v>
          </cell>
          <cell r="Y529">
            <v>21589277</v>
          </cell>
          <cell r="AA529">
            <v>21589277</v>
          </cell>
          <cell r="AJ529">
            <v>21589277</v>
          </cell>
          <cell r="AN529">
            <v>21589277</v>
          </cell>
          <cell r="AR529">
            <v>21589277</v>
          </cell>
          <cell r="AV529">
            <v>21589277</v>
          </cell>
          <cell r="AZ529">
            <v>21589277</v>
          </cell>
          <cell r="BD529">
            <v>7</v>
          </cell>
        </row>
        <row r="530">
          <cell r="Q530">
            <v>3390437.78</v>
          </cell>
          <cell r="S530">
            <v>1238928.94</v>
          </cell>
          <cell r="U530">
            <v>12443702.68</v>
          </cell>
          <cell r="V530">
            <v>11772586.57</v>
          </cell>
          <cell r="W530">
            <v>11385464.85</v>
          </cell>
          <cell r="Y530">
            <v>10614439.1</v>
          </cell>
          <cell r="AA530">
            <v>9305047.48</v>
          </cell>
          <cell r="AJ530">
            <v>4574459.950416666</v>
          </cell>
          <cell r="AN530">
            <v>4943516.039583333</v>
          </cell>
          <cell r="AR530">
            <v>6498143.643333334</v>
          </cell>
          <cell r="AV530">
            <v>7758742.7058333345</v>
          </cell>
          <cell r="AZ530">
            <v>8615898.1175</v>
          </cell>
        </row>
        <row r="531">
          <cell r="Q531">
            <v>-12682680.27</v>
          </cell>
          <cell r="S531">
            <v>-12778760.05</v>
          </cell>
          <cell r="U531">
            <v>-12874839.83</v>
          </cell>
          <cell r="V531">
            <v>-12922879.72</v>
          </cell>
          <cell r="W531">
            <v>-12970919.61</v>
          </cell>
          <cell r="Y531">
            <v>-13066999.39</v>
          </cell>
          <cell r="AA531">
            <v>-13163079.17</v>
          </cell>
          <cell r="AJ531">
            <v>-12394440.93</v>
          </cell>
          <cell r="AN531">
            <v>-12586600.49</v>
          </cell>
          <cell r="AR531">
            <v>-12778760.049999999</v>
          </cell>
          <cell r="AV531">
            <v>-12970919.61</v>
          </cell>
          <cell r="AZ531">
            <v>-13163079.17</v>
          </cell>
          <cell r="BD531">
            <v>8</v>
          </cell>
        </row>
        <row r="532">
          <cell r="Q532">
            <v>2149273</v>
          </cell>
          <cell r="S532">
            <v>2126139</v>
          </cell>
          <cell r="U532">
            <v>2103005</v>
          </cell>
          <cell r="V532">
            <v>2091438</v>
          </cell>
          <cell r="W532">
            <v>2079871</v>
          </cell>
          <cell r="Y532">
            <v>2056737</v>
          </cell>
          <cell r="AA532">
            <v>2033603</v>
          </cell>
          <cell r="AJ532">
            <v>2218675</v>
          </cell>
          <cell r="AN532">
            <v>2172407</v>
          </cell>
          <cell r="AR532">
            <v>2126139</v>
          </cell>
          <cell r="AV532">
            <v>2079871</v>
          </cell>
          <cell r="AZ532">
            <v>2033603</v>
          </cell>
          <cell r="BD532">
            <v>9</v>
          </cell>
        </row>
        <row r="533">
          <cell r="Q533">
            <v>113632921</v>
          </cell>
          <cell r="S533">
            <v>113632921</v>
          </cell>
          <cell r="U533">
            <v>113632921</v>
          </cell>
          <cell r="V533">
            <v>113632921</v>
          </cell>
          <cell r="W533">
            <v>113632921</v>
          </cell>
          <cell r="Y533">
            <v>113632921</v>
          </cell>
          <cell r="AA533">
            <v>113632921</v>
          </cell>
          <cell r="AJ533">
            <v>113632921</v>
          </cell>
          <cell r="AN533">
            <v>113632921</v>
          </cell>
          <cell r="AR533">
            <v>113632921</v>
          </cell>
          <cell r="AV533">
            <v>113632921</v>
          </cell>
          <cell r="AZ533">
            <v>113632921</v>
          </cell>
          <cell r="BD533">
            <v>10</v>
          </cell>
        </row>
        <row r="534">
          <cell r="Q534">
            <v>-83656742.99</v>
          </cell>
          <cell r="S534">
            <v>-84244512.99</v>
          </cell>
          <cell r="U534">
            <v>-84832282.99</v>
          </cell>
          <cell r="V534">
            <v>-85126167.99</v>
          </cell>
          <cell r="W534">
            <v>-85420052.99</v>
          </cell>
          <cell r="Y534">
            <v>-86007822.99</v>
          </cell>
          <cell r="AA534">
            <v>-86595592.99</v>
          </cell>
          <cell r="AJ534">
            <v>-81893432.99</v>
          </cell>
          <cell r="AN534">
            <v>-83068972.99</v>
          </cell>
          <cell r="AR534">
            <v>-84244512.99</v>
          </cell>
          <cell r="AV534">
            <v>-85420052.99</v>
          </cell>
          <cell r="AZ534">
            <v>-86595592.99</v>
          </cell>
          <cell r="BD534">
            <v>11</v>
          </cell>
        </row>
        <row r="535">
          <cell r="Q535">
            <v>888056</v>
          </cell>
          <cell r="S535">
            <v>851056</v>
          </cell>
          <cell r="U535">
            <v>814056</v>
          </cell>
          <cell r="V535">
            <v>795556</v>
          </cell>
          <cell r="W535">
            <v>777056</v>
          </cell>
          <cell r="Y535">
            <v>740056</v>
          </cell>
          <cell r="AA535">
            <v>703056</v>
          </cell>
          <cell r="AJ535">
            <v>999056</v>
          </cell>
          <cell r="AN535">
            <v>925056</v>
          </cell>
          <cell r="AR535">
            <v>851056</v>
          </cell>
          <cell r="AV535">
            <v>777056</v>
          </cell>
          <cell r="AZ535">
            <v>703056</v>
          </cell>
        </row>
        <row r="536">
          <cell r="Q536">
            <v>0</v>
          </cell>
          <cell r="S536">
            <v>0</v>
          </cell>
          <cell r="U536">
            <v>0</v>
          </cell>
          <cell r="V536">
            <v>0</v>
          </cell>
          <cell r="W536">
            <v>0</v>
          </cell>
          <cell r="Y536">
            <v>0</v>
          </cell>
          <cell r="AA536">
            <v>0</v>
          </cell>
          <cell r="AJ536">
            <v>352508.2408333333</v>
          </cell>
          <cell r="AN536">
            <v>39167.58083333333</v>
          </cell>
          <cell r="AR536">
            <v>0</v>
          </cell>
          <cell r="AV536">
            <v>0</v>
          </cell>
          <cell r="AZ536">
            <v>0</v>
          </cell>
          <cell r="BD536" t="str">
            <v>6b</v>
          </cell>
        </row>
        <row r="537">
          <cell r="Q537">
            <v>0</v>
          </cell>
          <cell r="S537">
            <v>0</v>
          </cell>
          <cell r="U537">
            <v>0</v>
          </cell>
          <cell r="V537">
            <v>0</v>
          </cell>
          <cell r="W537">
            <v>0</v>
          </cell>
          <cell r="Y537">
            <v>0</v>
          </cell>
          <cell r="AA537">
            <v>0</v>
          </cell>
          <cell r="AJ537">
            <v>0</v>
          </cell>
          <cell r="AN537">
            <v>0</v>
          </cell>
          <cell r="AR537">
            <v>0</v>
          </cell>
          <cell r="AV537">
            <v>0</v>
          </cell>
          <cell r="AZ537">
            <v>0</v>
          </cell>
          <cell r="BD537">
            <v>39</v>
          </cell>
        </row>
        <row r="538">
          <cell r="Q538">
            <v>65629.84</v>
          </cell>
          <cell r="S538">
            <v>0</v>
          </cell>
          <cell r="U538">
            <v>0</v>
          </cell>
          <cell r="V538">
            <v>0</v>
          </cell>
          <cell r="W538">
            <v>0</v>
          </cell>
          <cell r="Y538">
            <v>0</v>
          </cell>
          <cell r="AA538">
            <v>0</v>
          </cell>
          <cell r="AJ538">
            <v>1049289.5483333333</v>
          </cell>
          <cell r="AN538">
            <v>488571.845</v>
          </cell>
          <cell r="AR538">
            <v>136347.19</v>
          </cell>
          <cell r="AV538">
            <v>2734.5766666666664</v>
          </cell>
          <cell r="AZ538">
            <v>0</v>
          </cell>
        </row>
        <row r="539">
          <cell r="Q539">
            <v>45123.16</v>
          </cell>
          <cell r="S539">
            <v>0</v>
          </cell>
          <cell r="U539">
            <v>0</v>
          </cell>
          <cell r="V539">
            <v>0</v>
          </cell>
          <cell r="W539">
            <v>0</v>
          </cell>
          <cell r="Y539">
            <v>0</v>
          </cell>
          <cell r="AA539">
            <v>0</v>
          </cell>
          <cell r="AJ539">
            <v>724511.2391666668</v>
          </cell>
          <cell r="AN539">
            <v>337298.30916666676</v>
          </cell>
          <cell r="AR539">
            <v>94094.28916666667</v>
          </cell>
          <cell r="AV539">
            <v>1880.131666666667</v>
          </cell>
          <cell r="AZ539">
            <v>0</v>
          </cell>
        </row>
        <row r="540">
          <cell r="Q540">
            <v>0</v>
          </cell>
          <cell r="S540">
            <v>0</v>
          </cell>
          <cell r="U540">
            <v>0</v>
          </cell>
          <cell r="V540">
            <v>0</v>
          </cell>
          <cell r="W540">
            <v>0</v>
          </cell>
          <cell r="Y540">
            <v>0</v>
          </cell>
          <cell r="AA540">
            <v>0</v>
          </cell>
          <cell r="AJ540">
            <v>0</v>
          </cell>
          <cell r="AN540">
            <v>0</v>
          </cell>
          <cell r="AR540">
            <v>0</v>
          </cell>
          <cell r="AV540">
            <v>0</v>
          </cell>
          <cell r="AZ540">
            <v>0</v>
          </cell>
          <cell r="BD540">
            <v>22</v>
          </cell>
        </row>
        <row r="541">
          <cell r="Q541">
            <v>1997765.92</v>
          </cell>
          <cell r="S541">
            <v>1831088.45</v>
          </cell>
          <cell r="U541">
            <v>1654454.61</v>
          </cell>
          <cell r="V541">
            <v>1565807.26</v>
          </cell>
          <cell r="W541">
            <v>1444706.66</v>
          </cell>
          <cell r="Y541">
            <v>1265666.83</v>
          </cell>
          <cell r="AA541">
            <v>1085287.41</v>
          </cell>
          <cell r="AJ541">
            <v>2755597.3983333334</v>
          </cell>
          <cell r="AN541">
            <v>2263988.665833333</v>
          </cell>
          <cell r="AR541">
            <v>1816107.1429166666</v>
          </cell>
          <cell r="AV541">
            <v>1456710.360833333</v>
          </cell>
          <cell r="AZ541">
            <v>1101405.2858333334</v>
          </cell>
          <cell r="BD541" t="str">
            <v>6f</v>
          </cell>
        </row>
        <row r="542">
          <cell r="Q542">
            <v>0</v>
          </cell>
          <cell r="S542">
            <v>0</v>
          </cell>
          <cell r="U542">
            <v>0</v>
          </cell>
          <cell r="V542">
            <v>0</v>
          </cell>
          <cell r="W542">
            <v>0</v>
          </cell>
          <cell r="Y542">
            <v>0</v>
          </cell>
          <cell r="AA542">
            <v>0</v>
          </cell>
          <cell r="AJ542">
            <v>0</v>
          </cell>
          <cell r="AN542">
            <v>0</v>
          </cell>
          <cell r="AR542">
            <v>0</v>
          </cell>
          <cell r="AV542">
            <v>0</v>
          </cell>
          <cell r="AZ542">
            <v>0</v>
          </cell>
        </row>
        <row r="543">
          <cell r="Q543">
            <v>2269066</v>
          </cell>
          <cell r="S543">
            <v>2269066</v>
          </cell>
          <cell r="U543">
            <v>2269066</v>
          </cell>
          <cell r="V543">
            <v>2269066</v>
          </cell>
          <cell r="W543">
            <v>2269066</v>
          </cell>
          <cell r="Y543">
            <v>2269066</v>
          </cell>
          <cell r="AA543">
            <v>2269066</v>
          </cell>
          <cell r="AJ543">
            <v>2269066</v>
          </cell>
          <cell r="AN543">
            <v>2269066</v>
          </cell>
          <cell r="AR543">
            <v>2269066</v>
          </cell>
          <cell r="AV543">
            <v>2269066</v>
          </cell>
          <cell r="AZ543">
            <v>2269066</v>
          </cell>
        </row>
        <row r="544">
          <cell r="Q544">
            <v>-2269066</v>
          </cell>
          <cell r="S544">
            <v>-2269066</v>
          </cell>
          <cell r="U544">
            <v>-2269066</v>
          </cell>
          <cell r="V544">
            <v>-2269066</v>
          </cell>
          <cell r="W544">
            <v>-2269066</v>
          </cell>
          <cell r="Y544">
            <v>-2269066</v>
          </cell>
          <cell r="AA544">
            <v>-2269066</v>
          </cell>
          <cell r="AJ544">
            <v>-2269066</v>
          </cell>
          <cell r="AN544">
            <v>-2269066</v>
          </cell>
          <cell r="AR544">
            <v>-2269066</v>
          </cell>
          <cell r="AV544">
            <v>-2269066</v>
          </cell>
          <cell r="AZ544">
            <v>-2269066</v>
          </cell>
        </row>
        <row r="545">
          <cell r="Q545">
            <v>1459972.92</v>
          </cell>
          <cell r="S545">
            <v>880564.57</v>
          </cell>
          <cell r="U545">
            <v>766385.85</v>
          </cell>
          <cell r="V545">
            <v>803523.29</v>
          </cell>
          <cell r="W545">
            <v>873358.39</v>
          </cell>
          <cell r="Y545">
            <v>985715.65</v>
          </cell>
          <cell r="AA545">
            <v>1037481.05</v>
          </cell>
          <cell r="AJ545">
            <v>552111.45125</v>
          </cell>
          <cell r="AN545">
            <v>857409.0604166664</v>
          </cell>
          <cell r="AR545">
            <v>980039.1445833334</v>
          </cell>
          <cell r="AV545">
            <v>937583.5070833332</v>
          </cell>
          <cell r="AZ545">
            <v>929204.2666666666</v>
          </cell>
        </row>
        <row r="546">
          <cell r="Q546">
            <v>15000</v>
          </cell>
          <cell r="S546">
            <v>15000</v>
          </cell>
          <cell r="U546">
            <v>15000</v>
          </cell>
          <cell r="V546">
            <v>15000</v>
          </cell>
          <cell r="W546">
            <v>15000</v>
          </cell>
          <cell r="Y546">
            <v>15000</v>
          </cell>
          <cell r="AA546">
            <v>15000</v>
          </cell>
          <cell r="AJ546">
            <v>15000</v>
          </cell>
          <cell r="AN546">
            <v>15000</v>
          </cell>
          <cell r="AR546">
            <v>15000</v>
          </cell>
          <cell r="AV546">
            <v>15000</v>
          </cell>
          <cell r="AZ546">
            <v>15000</v>
          </cell>
        </row>
        <row r="547">
          <cell r="Q547">
            <v>52471.63</v>
          </cell>
          <cell r="S547">
            <v>52471.63</v>
          </cell>
          <cell r="U547">
            <v>52471.63</v>
          </cell>
          <cell r="V547">
            <v>52471.63</v>
          </cell>
          <cell r="W547">
            <v>46622.18</v>
          </cell>
          <cell r="Y547">
            <v>46622.18</v>
          </cell>
          <cell r="AA547">
            <v>52454.07</v>
          </cell>
          <cell r="AJ547">
            <v>52471.63</v>
          </cell>
          <cell r="AN547">
            <v>52471.63</v>
          </cell>
          <cell r="AR547">
            <v>51252.99458333334</v>
          </cell>
          <cell r="AV547">
            <v>52745.91166666666</v>
          </cell>
          <cell r="AZ547">
            <v>65823.185</v>
          </cell>
        </row>
        <row r="548">
          <cell r="Q548">
            <v>0</v>
          </cell>
          <cell r="S548">
            <v>0</v>
          </cell>
          <cell r="U548">
            <v>0</v>
          </cell>
          <cell r="V548">
            <v>0</v>
          </cell>
          <cell r="W548">
            <v>0</v>
          </cell>
          <cell r="Y548">
            <v>0</v>
          </cell>
          <cell r="AA548">
            <v>0</v>
          </cell>
          <cell r="AJ548">
            <v>0</v>
          </cell>
          <cell r="AN548">
            <v>0</v>
          </cell>
          <cell r="AR548">
            <v>0</v>
          </cell>
          <cell r="AV548">
            <v>0</v>
          </cell>
          <cell r="AZ548">
            <v>0</v>
          </cell>
        </row>
        <row r="549">
          <cell r="Q549">
            <v>114821696.99</v>
          </cell>
          <cell r="S549">
            <v>116419132.89</v>
          </cell>
          <cell r="U549">
            <v>118016568.79</v>
          </cell>
          <cell r="V549">
            <v>118815286.74</v>
          </cell>
          <cell r="W549">
            <v>119614004.69</v>
          </cell>
          <cell r="Y549">
            <v>121211440.59</v>
          </cell>
          <cell r="AA549">
            <v>122808876.49</v>
          </cell>
          <cell r="AJ549">
            <v>110001433.78375</v>
          </cell>
          <cell r="AN549">
            <v>113214562.19375001</v>
          </cell>
          <cell r="AR549">
            <v>116418562.37750001</v>
          </cell>
          <cell r="AV549">
            <v>119614004.69</v>
          </cell>
          <cell r="AZ549">
            <v>122808401.0625</v>
          </cell>
        </row>
        <row r="550">
          <cell r="Q550">
            <v>-1459972.92</v>
          </cell>
          <cell r="S550">
            <v>-880564.57</v>
          </cell>
          <cell r="U550">
            <v>-766385.85</v>
          </cell>
          <cell r="V550">
            <v>-803523.29</v>
          </cell>
          <cell r="W550">
            <v>-873358.39</v>
          </cell>
          <cell r="Y550">
            <v>-985715.65</v>
          </cell>
          <cell r="AA550">
            <v>-1037481.05</v>
          </cell>
          <cell r="AJ550">
            <v>-552111.45125</v>
          </cell>
          <cell r="AN550">
            <v>-857409.0604166664</v>
          </cell>
          <cell r="AR550">
            <v>-980039.1445833334</v>
          </cell>
          <cell r="AV550">
            <v>-937583.5070833332</v>
          </cell>
          <cell r="AZ550">
            <v>-929204.2666666666</v>
          </cell>
        </row>
        <row r="551">
          <cell r="Q551">
            <v>2729408.07</v>
          </cell>
          <cell r="S551">
            <v>2543073.82</v>
          </cell>
          <cell r="U551">
            <v>2344067.56</v>
          </cell>
          <cell r="V551">
            <v>2242012.28</v>
          </cell>
          <cell r="W551">
            <v>2102916.45</v>
          </cell>
          <cell r="Y551">
            <v>1897131.03</v>
          </cell>
          <cell r="AA551">
            <v>1690019.3</v>
          </cell>
          <cell r="AJ551">
            <v>3261947.5229166667</v>
          </cell>
          <cell r="AN551">
            <v>2907537.970833333</v>
          </cell>
          <cell r="AR551">
            <v>2523118.9099999997</v>
          </cell>
          <cell r="AV551">
            <v>2115430.1662500002</v>
          </cell>
          <cell r="AZ551">
            <v>1710160.6533333336</v>
          </cell>
          <cell r="BD551" t="str">
            <v>6f</v>
          </cell>
        </row>
        <row r="552">
          <cell r="Q552">
            <v>10241081</v>
          </cell>
          <cell r="S552">
            <v>9638665</v>
          </cell>
          <cell r="U552">
            <v>9036249</v>
          </cell>
          <cell r="V552">
            <v>8735041</v>
          </cell>
          <cell r="W552">
            <v>8433833</v>
          </cell>
          <cell r="Y552">
            <v>7831417</v>
          </cell>
          <cell r="AA552">
            <v>7229001</v>
          </cell>
          <cell r="AJ552">
            <v>10793295.666666666</v>
          </cell>
          <cell r="AN552">
            <v>10391685</v>
          </cell>
          <cell r="AR552">
            <v>9588463.666666666</v>
          </cell>
          <cell r="AV552">
            <v>8433833</v>
          </cell>
          <cell r="AZ552">
            <v>7229001</v>
          </cell>
          <cell r="BD552" t="str">
            <v>6h</v>
          </cell>
        </row>
        <row r="553">
          <cell r="Q553">
            <v>1551688.1</v>
          </cell>
          <cell r="S553">
            <v>1460412.1</v>
          </cell>
          <cell r="U553">
            <v>1369136.1</v>
          </cell>
          <cell r="V553">
            <v>1323498.1</v>
          </cell>
          <cell r="W553">
            <v>1277860.1</v>
          </cell>
          <cell r="Y553">
            <v>1186584.1</v>
          </cell>
          <cell r="AA553">
            <v>1095308.1</v>
          </cell>
          <cell r="AJ553">
            <v>1226467.5583333333</v>
          </cell>
          <cell r="AN553">
            <v>1427306.6249999998</v>
          </cell>
          <cell r="AR553">
            <v>1436450.1583333332</v>
          </cell>
          <cell r="AV553">
            <v>1277860.0999999999</v>
          </cell>
          <cell r="AZ553">
            <v>1095308.0999999999</v>
          </cell>
          <cell r="BD553" t="str">
            <v>6h</v>
          </cell>
        </row>
        <row r="554">
          <cell r="Q554">
            <v>2318.31</v>
          </cell>
          <cell r="S554">
            <v>3097.58</v>
          </cell>
          <cell r="U554">
            <v>1277.08</v>
          </cell>
          <cell r="V554">
            <v>1379.8</v>
          </cell>
          <cell r="W554">
            <v>1501.03</v>
          </cell>
          <cell r="Y554">
            <v>1875.84</v>
          </cell>
          <cell r="AA554">
            <v>2342.18</v>
          </cell>
          <cell r="AJ554">
            <v>1546.7995833333332</v>
          </cell>
          <cell r="AN554">
            <v>1836.3570833333335</v>
          </cell>
          <cell r="AR554">
            <v>2013.1291666666664</v>
          </cell>
          <cell r="AV554">
            <v>2223.170833333333</v>
          </cell>
          <cell r="AZ554">
            <v>2362.8733333333334</v>
          </cell>
        </row>
        <row r="555">
          <cell r="Q555">
            <v>0</v>
          </cell>
          <cell r="S555">
            <v>0</v>
          </cell>
          <cell r="U555">
            <v>0</v>
          </cell>
          <cell r="V555">
            <v>0</v>
          </cell>
          <cell r="W555">
            <v>0</v>
          </cell>
          <cell r="Y555">
            <v>0</v>
          </cell>
          <cell r="AA555">
            <v>0</v>
          </cell>
          <cell r="AJ555">
            <v>0</v>
          </cell>
          <cell r="AN555">
            <v>0</v>
          </cell>
          <cell r="AR555">
            <v>0</v>
          </cell>
          <cell r="AV555">
            <v>0</v>
          </cell>
          <cell r="AZ555">
            <v>0</v>
          </cell>
        </row>
        <row r="556">
          <cell r="Q556">
            <v>1518794.88</v>
          </cell>
          <cell r="S556">
            <v>1518794.88</v>
          </cell>
          <cell r="U556">
            <v>1518794.88</v>
          </cell>
          <cell r="V556">
            <v>1518794.88</v>
          </cell>
          <cell r="W556">
            <v>1518794.88</v>
          </cell>
          <cell r="Y556">
            <v>1518794.88</v>
          </cell>
          <cell r="AA556">
            <v>1518794.88</v>
          </cell>
          <cell r="AJ556">
            <v>1518794.8799999997</v>
          </cell>
          <cell r="AN556">
            <v>1518794.8799999997</v>
          </cell>
          <cell r="AR556">
            <v>1518794.8799999997</v>
          </cell>
          <cell r="AV556">
            <v>1518794.8799999997</v>
          </cell>
          <cell r="AZ556">
            <v>1518794.8799999997</v>
          </cell>
        </row>
        <row r="557">
          <cell r="Q557">
            <v>-1318122.63</v>
          </cell>
          <cell r="S557">
            <v>-1323462.49</v>
          </cell>
          <cell r="U557">
            <v>-1328802.35</v>
          </cell>
          <cell r="V557">
            <v>-1331472.28</v>
          </cell>
          <cell r="W557">
            <v>-1334142.21</v>
          </cell>
          <cell r="Y557">
            <v>-1339482.07</v>
          </cell>
          <cell r="AA557">
            <v>-1344821.93</v>
          </cell>
          <cell r="AJ557">
            <v>-1302103.0499999998</v>
          </cell>
          <cell r="AN557">
            <v>-1312782.77</v>
          </cell>
          <cell r="AR557">
            <v>-1323462.49</v>
          </cell>
          <cell r="AV557">
            <v>-1334142.20875</v>
          </cell>
          <cell r="AZ557">
            <v>-1344821.91875</v>
          </cell>
        </row>
        <row r="558">
          <cell r="Q558">
            <v>0</v>
          </cell>
          <cell r="S558">
            <v>0</v>
          </cell>
          <cell r="U558">
            <v>0</v>
          </cell>
          <cell r="V558">
            <v>0</v>
          </cell>
          <cell r="W558">
            <v>0</v>
          </cell>
          <cell r="Y558">
            <v>0</v>
          </cell>
          <cell r="AA558">
            <v>0</v>
          </cell>
          <cell r="AJ558">
            <v>9817551.265416665</v>
          </cell>
          <cell r="AN558">
            <v>0</v>
          </cell>
          <cell r="AR558">
            <v>0</v>
          </cell>
          <cell r="AV558">
            <v>0</v>
          </cell>
          <cell r="AZ558">
            <v>0</v>
          </cell>
        </row>
        <row r="559">
          <cell r="Q559">
            <v>2829103.93</v>
          </cell>
          <cell r="S559">
            <v>2581200.11</v>
          </cell>
          <cell r="U559">
            <v>2333296.29</v>
          </cell>
          <cell r="V559">
            <v>2209344.38</v>
          </cell>
          <cell r="W559">
            <v>2085392.47</v>
          </cell>
          <cell r="Y559">
            <v>1837488.65</v>
          </cell>
          <cell r="AA559">
            <v>1589584.83</v>
          </cell>
          <cell r="AJ559">
            <v>2912493.5500000003</v>
          </cell>
          <cell r="AN559">
            <v>2891079.885</v>
          </cell>
          <cell r="AR559">
            <v>2560541.4583333326</v>
          </cell>
          <cell r="AV559">
            <v>2085392.47</v>
          </cell>
          <cell r="AZ559">
            <v>1592253.5495833333</v>
          </cell>
        </row>
        <row r="560">
          <cell r="Q560">
            <v>-56384924.78</v>
          </cell>
          <cell r="S560">
            <v>-68291161.04</v>
          </cell>
          <cell r="U560">
            <v>-21666791.74</v>
          </cell>
          <cell r="V560">
            <v>-25463589.74</v>
          </cell>
          <cell r="W560">
            <v>-29143295.74</v>
          </cell>
          <cell r="Y560">
            <v>-37024745.6</v>
          </cell>
          <cell r="AA560">
            <v>-45044773.23</v>
          </cell>
          <cell r="AJ560">
            <v>-38086464.823750004</v>
          </cell>
          <cell r="AN560">
            <v>-44370864.7775</v>
          </cell>
          <cell r="AR560">
            <v>-45163006.34958335</v>
          </cell>
          <cell r="AV560">
            <v>-45260199.43458334</v>
          </cell>
          <cell r="AZ560">
            <v>-43635014.94208333</v>
          </cell>
        </row>
        <row r="561">
          <cell r="Q561">
            <v>89053132</v>
          </cell>
          <cell r="S561">
            <v>89053132</v>
          </cell>
          <cell r="U561">
            <v>86078132</v>
          </cell>
          <cell r="V561">
            <v>86078132</v>
          </cell>
          <cell r="W561">
            <v>84678132</v>
          </cell>
          <cell r="Y561">
            <v>84678132</v>
          </cell>
          <cell r="AA561">
            <v>81655132</v>
          </cell>
          <cell r="AJ561">
            <v>91816619.625</v>
          </cell>
          <cell r="AN561">
            <v>89090732.625</v>
          </cell>
          <cell r="AR561">
            <v>87096720.625</v>
          </cell>
          <cell r="AV561">
            <v>85162757</v>
          </cell>
          <cell r="AZ561">
            <v>83419257</v>
          </cell>
        </row>
        <row r="562">
          <cell r="Q562">
            <v>0</v>
          </cell>
          <cell r="S562">
            <v>0</v>
          </cell>
          <cell r="U562">
            <v>0</v>
          </cell>
          <cell r="V562">
            <v>0</v>
          </cell>
          <cell r="W562">
            <v>0</v>
          </cell>
          <cell r="Y562">
            <v>0</v>
          </cell>
          <cell r="AA562">
            <v>0</v>
          </cell>
          <cell r="AJ562">
            <v>0</v>
          </cell>
          <cell r="AN562">
            <v>0</v>
          </cell>
          <cell r="AR562">
            <v>0</v>
          </cell>
          <cell r="AV562">
            <v>0</v>
          </cell>
          <cell r="AZ562">
            <v>0</v>
          </cell>
          <cell r="BD562" t="str">
            <v>6d</v>
          </cell>
        </row>
        <row r="563">
          <cell r="Q563">
            <v>-474402.14</v>
          </cell>
          <cell r="S563">
            <v>-474402.14</v>
          </cell>
          <cell r="U563">
            <v>-474402.14</v>
          </cell>
          <cell r="V563">
            <v>-474402.14</v>
          </cell>
          <cell r="W563">
            <v>-474402.14</v>
          </cell>
          <cell r="Y563">
            <v>-474402.14</v>
          </cell>
          <cell r="AA563">
            <v>-474402.14</v>
          </cell>
          <cell r="AJ563">
            <v>-474496.7570833333</v>
          </cell>
          <cell r="AN563">
            <v>-474606.8004166667</v>
          </cell>
          <cell r="AR563">
            <v>-474402.13999999996</v>
          </cell>
          <cell r="AV563">
            <v>-474402.13999999996</v>
          </cell>
          <cell r="AZ563">
            <v>-474402.13999999996</v>
          </cell>
          <cell r="BD563" t="str">
            <v>6d</v>
          </cell>
        </row>
        <row r="564">
          <cell r="Q564">
            <v>30203454</v>
          </cell>
          <cell r="S564">
            <v>30203454</v>
          </cell>
          <cell r="U564">
            <v>30203454</v>
          </cell>
          <cell r="V564">
            <v>30203454</v>
          </cell>
          <cell r="W564">
            <v>30203454</v>
          </cell>
          <cell r="Y564">
            <v>30203454</v>
          </cell>
          <cell r="AA564">
            <v>30203454</v>
          </cell>
          <cell r="AJ564">
            <v>30203454</v>
          </cell>
          <cell r="AN564">
            <v>30203454</v>
          </cell>
          <cell r="AR564">
            <v>30203454</v>
          </cell>
          <cell r="AV564">
            <v>30203454</v>
          </cell>
          <cell r="AZ564">
            <v>30203454</v>
          </cell>
        </row>
        <row r="565">
          <cell r="Q565">
            <v>-30203454</v>
          </cell>
          <cell r="S565">
            <v>-30203454</v>
          </cell>
          <cell r="U565">
            <v>-30203454</v>
          </cell>
          <cell r="V565">
            <v>-30203454</v>
          </cell>
          <cell r="W565">
            <v>-30203454</v>
          </cell>
          <cell r="Y565">
            <v>-30203454</v>
          </cell>
          <cell r="AA565">
            <v>-30203454</v>
          </cell>
          <cell r="AJ565">
            <v>-30203454</v>
          </cell>
          <cell r="AN565">
            <v>-30203454</v>
          </cell>
          <cell r="AR565">
            <v>-30203454</v>
          </cell>
          <cell r="AV565">
            <v>-30203454</v>
          </cell>
          <cell r="AZ565">
            <v>-30203454</v>
          </cell>
        </row>
        <row r="566">
          <cell r="Q566">
            <v>10302187</v>
          </cell>
          <cell r="S566">
            <v>10302187</v>
          </cell>
          <cell r="U566">
            <v>10302187</v>
          </cell>
          <cell r="V566">
            <v>10302187</v>
          </cell>
          <cell r="W566">
            <v>10302187</v>
          </cell>
          <cell r="Y566">
            <v>10302187</v>
          </cell>
          <cell r="AA566">
            <v>10302187</v>
          </cell>
          <cell r="AJ566">
            <v>10302187</v>
          </cell>
          <cell r="AN566">
            <v>10302187</v>
          </cell>
          <cell r="AR566">
            <v>10302187</v>
          </cell>
          <cell r="AV566">
            <v>10302187</v>
          </cell>
          <cell r="AZ566">
            <v>10302187</v>
          </cell>
        </row>
        <row r="567">
          <cell r="Q567">
            <v>-10302187</v>
          </cell>
          <cell r="S567">
            <v>-10302187</v>
          </cell>
          <cell r="U567">
            <v>-10302187</v>
          </cell>
          <cell r="V567">
            <v>-10302187</v>
          </cell>
          <cell r="W567">
            <v>-10302187</v>
          </cell>
          <cell r="Y567">
            <v>-10302187</v>
          </cell>
          <cell r="AA567">
            <v>-10302187</v>
          </cell>
          <cell r="AJ567">
            <v>-10302187</v>
          </cell>
          <cell r="AN567">
            <v>-10302187</v>
          </cell>
          <cell r="AR567">
            <v>-10302187</v>
          </cell>
          <cell r="AV567">
            <v>-10302187</v>
          </cell>
          <cell r="AZ567">
            <v>-10302187</v>
          </cell>
        </row>
        <row r="568">
          <cell r="Q568">
            <v>-10522768</v>
          </cell>
          <cell r="S568">
            <v>-10522768</v>
          </cell>
          <cell r="U568">
            <v>-10522768</v>
          </cell>
          <cell r="V568">
            <v>-10522768</v>
          </cell>
          <cell r="W568">
            <v>-10522768</v>
          </cell>
          <cell r="Y568">
            <v>-10522768</v>
          </cell>
          <cell r="AA568">
            <v>-11444089</v>
          </cell>
          <cell r="AJ568">
            <v>-10522768</v>
          </cell>
          <cell r="AN568">
            <v>-10522768</v>
          </cell>
          <cell r="AR568">
            <v>-10522768</v>
          </cell>
          <cell r="AV568">
            <v>-10714709.875</v>
          </cell>
          <cell r="AZ568">
            <v>-11021816.875</v>
          </cell>
        </row>
        <row r="569">
          <cell r="Q569">
            <v>10522768</v>
          </cell>
          <cell r="S569">
            <v>10522768</v>
          </cell>
          <cell r="U569">
            <v>10522768</v>
          </cell>
          <cell r="V569">
            <v>10522768</v>
          </cell>
          <cell r="W569">
            <v>10522768</v>
          </cell>
          <cell r="Y569">
            <v>10522768</v>
          </cell>
          <cell r="AA569">
            <v>11444089</v>
          </cell>
          <cell r="AJ569">
            <v>10522768</v>
          </cell>
          <cell r="AN569">
            <v>10522768</v>
          </cell>
          <cell r="AR569">
            <v>10522768</v>
          </cell>
          <cell r="AV569">
            <v>10714709.875</v>
          </cell>
          <cell r="AZ569">
            <v>11021816.875</v>
          </cell>
        </row>
        <row r="570">
          <cell r="Q570">
            <v>4990118</v>
          </cell>
          <cell r="S570">
            <v>422232</v>
          </cell>
          <cell r="U570">
            <v>-2532530</v>
          </cell>
          <cell r="V570">
            <v>-15076583</v>
          </cell>
          <cell r="W570">
            <v>-15438160</v>
          </cell>
          <cell r="Y570">
            <v>-15980689</v>
          </cell>
          <cell r="AA570">
            <v>10059429</v>
          </cell>
          <cell r="AJ570">
            <v>-8435371.541666666</v>
          </cell>
          <cell r="AN570">
            <v>-10011865.916666666</v>
          </cell>
          <cell r="AR570">
            <v>-8690350.208333334</v>
          </cell>
          <cell r="AV570">
            <v>-2443948.2083333335</v>
          </cell>
          <cell r="AZ570">
            <v>12848156.041666666</v>
          </cell>
        </row>
        <row r="571">
          <cell r="Q571">
            <v>-4990118</v>
          </cell>
          <cell r="S571">
            <v>-422232</v>
          </cell>
          <cell r="U571">
            <v>2532530</v>
          </cell>
          <cell r="V571">
            <v>15076583</v>
          </cell>
          <cell r="W571">
            <v>15438160</v>
          </cell>
          <cell r="Y571">
            <v>15980689</v>
          </cell>
          <cell r="AA571">
            <v>-10059429</v>
          </cell>
          <cell r="AJ571">
            <v>8435371.541666666</v>
          </cell>
          <cell r="AN571">
            <v>10011865.916666666</v>
          </cell>
          <cell r="AR571">
            <v>8690350.208333334</v>
          </cell>
          <cell r="AV571">
            <v>2443948.2083333335</v>
          </cell>
          <cell r="AZ571">
            <v>-12848156.041666666</v>
          </cell>
        </row>
        <row r="572">
          <cell r="Q572">
            <v>1804703</v>
          </cell>
          <cell r="S572">
            <v>1804703</v>
          </cell>
          <cell r="U572">
            <v>1804703</v>
          </cell>
          <cell r="V572">
            <v>1738002</v>
          </cell>
          <cell r="W572">
            <v>1376425</v>
          </cell>
          <cell r="Y572">
            <v>833896</v>
          </cell>
          <cell r="AA572">
            <v>1170089</v>
          </cell>
          <cell r="AJ572">
            <v>-59420.333333333336</v>
          </cell>
          <cell r="AN572">
            <v>-59420.333333333336</v>
          </cell>
          <cell r="AR572">
            <v>1178337.375</v>
          </cell>
          <cell r="AV572">
            <v>1662797.1666666667</v>
          </cell>
          <cell r="AZ572">
            <v>4502210.625</v>
          </cell>
        </row>
        <row r="573">
          <cell r="Q573">
            <v>0</v>
          </cell>
          <cell r="S573">
            <v>0</v>
          </cell>
          <cell r="U573">
            <v>0</v>
          </cell>
          <cell r="V573">
            <v>0</v>
          </cell>
          <cell r="W573">
            <v>0</v>
          </cell>
          <cell r="Y573">
            <v>0</v>
          </cell>
          <cell r="AA573">
            <v>0</v>
          </cell>
          <cell r="AJ573">
            <v>0</v>
          </cell>
          <cell r="AN573">
            <v>0</v>
          </cell>
          <cell r="AR573">
            <v>0</v>
          </cell>
          <cell r="AV573">
            <v>0</v>
          </cell>
          <cell r="AZ573">
            <v>0</v>
          </cell>
        </row>
        <row r="574">
          <cell r="Q574">
            <v>-57848</v>
          </cell>
          <cell r="S574">
            <v>-57848</v>
          </cell>
          <cell r="U574">
            <v>-57848</v>
          </cell>
          <cell r="V574">
            <v>-57848</v>
          </cell>
          <cell r="W574">
            <v>-57848</v>
          </cell>
          <cell r="Y574">
            <v>-57848</v>
          </cell>
          <cell r="AA574">
            <v>-419133</v>
          </cell>
          <cell r="AJ574">
            <v>-57848</v>
          </cell>
          <cell r="AN574">
            <v>-57848</v>
          </cell>
          <cell r="AR574">
            <v>-57848</v>
          </cell>
          <cell r="AV574">
            <v>-133115.70833333334</v>
          </cell>
          <cell r="AZ574">
            <v>-253544.04166666666</v>
          </cell>
        </row>
        <row r="575">
          <cell r="Q575">
            <v>57848</v>
          </cell>
          <cell r="S575">
            <v>57848</v>
          </cell>
          <cell r="U575">
            <v>57848</v>
          </cell>
          <cell r="V575">
            <v>57848</v>
          </cell>
          <cell r="W575">
            <v>57848</v>
          </cell>
          <cell r="Y575">
            <v>57848</v>
          </cell>
          <cell r="AA575">
            <v>419133</v>
          </cell>
          <cell r="AJ575">
            <v>57848</v>
          </cell>
          <cell r="AN575">
            <v>57848</v>
          </cell>
          <cell r="AR575">
            <v>57848</v>
          </cell>
          <cell r="AV575">
            <v>133115.70833333334</v>
          </cell>
          <cell r="AZ575">
            <v>253544.04166666666</v>
          </cell>
        </row>
        <row r="576">
          <cell r="Q576">
            <v>-26594047</v>
          </cell>
          <cell r="S576">
            <v>-26594047</v>
          </cell>
          <cell r="U576">
            <v>-26594047</v>
          </cell>
          <cell r="V576">
            <v>-26594047</v>
          </cell>
          <cell r="W576">
            <v>-26594047</v>
          </cell>
          <cell r="Y576">
            <v>-26594047</v>
          </cell>
          <cell r="AA576">
            <v>-27863275</v>
          </cell>
          <cell r="AJ576">
            <v>-26594047</v>
          </cell>
          <cell r="AN576">
            <v>-26594047</v>
          </cell>
          <cell r="AR576">
            <v>-26594047</v>
          </cell>
          <cell r="AV576">
            <v>-26858469.5</v>
          </cell>
          <cell r="AZ576">
            <v>-27484596.625</v>
          </cell>
        </row>
        <row r="577">
          <cell r="Q577">
            <v>26594047</v>
          </cell>
          <cell r="S577">
            <v>26594047</v>
          </cell>
          <cell r="U577">
            <v>26594047</v>
          </cell>
          <cell r="V577">
            <v>26594047</v>
          </cell>
          <cell r="W577">
            <v>26594047</v>
          </cell>
          <cell r="Y577">
            <v>26594047</v>
          </cell>
          <cell r="AA577">
            <v>27863275</v>
          </cell>
          <cell r="AJ577">
            <v>26594047</v>
          </cell>
          <cell r="AN577">
            <v>26594047</v>
          </cell>
          <cell r="AR577">
            <v>26594047</v>
          </cell>
          <cell r="AV577">
            <v>26858469.5</v>
          </cell>
          <cell r="AZ577">
            <v>27484596.625</v>
          </cell>
        </row>
        <row r="578">
          <cell r="Q578">
            <v>1194774</v>
          </cell>
          <cell r="S578">
            <v>1194774</v>
          </cell>
          <cell r="U578">
            <v>1194774</v>
          </cell>
          <cell r="V578">
            <v>1194774</v>
          </cell>
          <cell r="W578">
            <v>1194774</v>
          </cell>
          <cell r="Y578">
            <v>1194774</v>
          </cell>
          <cell r="AA578">
            <v>-502152</v>
          </cell>
          <cell r="AJ578">
            <v>-14094838</v>
          </cell>
          <cell r="AN578">
            <v>-13791872.375</v>
          </cell>
          <cell r="AR578">
            <v>-4639070.083333333</v>
          </cell>
          <cell r="AV578">
            <v>841247.75</v>
          </cell>
          <cell r="AZ578">
            <v>275605.75</v>
          </cell>
        </row>
        <row r="579">
          <cell r="Q579">
            <v>-1194774</v>
          </cell>
          <cell r="S579">
            <v>-1194774</v>
          </cell>
          <cell r="U579">
            <v>-1194774</v>
          </cell>
          <cell r="V579">
            <v>-1194774</v>
          </cell>
          <cell r="W579">
            <v>-1194774</v>
          </cell>
          <cell r="Y579">
            <v>-1194774</v>
          </cell>
          <cell r="AA579">
            <v>502152</v>
          </cell>
          <cell r="AJ579">
            <v>14094838</v>
          </cell>
          <cell r="AN579">
            <v>13791872.375</v>
          </cell>
          <cell r="AR579">
            <v>4639070.083333333</v>
          </cell>
          <cell r="AV579">
            <v>-841247.75</v>
          </cell>
          <cell r="AZ579">
            <v>-275605.75</v>
          </cell>
        </row>
        <row r="580">
          <cell r="Q580">
            <v>0</v>
          </cell>
          <cell r="S580">
            <v>-4567886</v>
          </cell>
          <cell r="U580">
            <v>-7522648</v>
          </cell>
          <cell r="V580">
            <v>-20133402</v>
          </cell>
          <cell r="W580">
            <v>-20856556</v>
          </cell>
          <cell r="Y580">
            <v>-21941616</v>
          </cell>
          <cell r="AA580">
            <v>8683457</v>
          </cell>
          <cell r="AJ580">
            <v>0</v>
          </cell>
          <cell r="AN580">
            <v>-1879460.3333333333</v>
          </cell>
          <cell r="AR580">
            <v>-8472989.75</v>
          </cell>
          <cell r="AV580">
            <v>-6690814.041666667</v>
          </cell>
          <cell r="AZ580">
            <v>5921421.958333333</v>
          </cell>
        </row>
        <row r="581">
          <cell r="Q581">
            <v>0</v>
          </cell>
          <cell r="S581">
            <v>4567886</v>
          </cell>
          <cell r="U581">
            <v>7522648</v>
          </cell>
          <cell r="V581">
            <v>20133402</v>
          </cell>
          <cell r="W581">
            <v>20856556</v>
          </cell>
          <cell r="Y581">
            <v>21941616</v>
          </cell>
          <cell r="AA581">
            <v>-8683457</v>
          </cell>
          <cell r="AJ581">
            <v>0</v>
          </cell>
          <cell r="AN581">
            <v>1879460.3333333333</v>
          </cell>
          <cell r="AR581">
            <v>8472989.75</v>
          </cell>
          <cell r="AV581">
            <v>6690814.041666667</v>
          </cell>
          <cell r="AZ581">
            <v>-5921421.958333333</v>
          </cell>
        </row>
        <row r="582">
          <cell r="AV582">
            <v>0</v>
          </cell>
          <cell r="AZ582">
            <v>7138586.416666667</v>
          </cell>
        </row>
        <row r="583">
          <cell r="Q583">
            <v>2792486.79</v>
          </cell>
          <cell r="S583">
            <v>3009106.83</v>
          </cell>
          <cell r="U583">
            <v>805.99</v>
          </cell>
          <cell r="V583">
            <v>805.99</v>
          </cell>
          <cell r="W583">
            <v>2796.99</v>
          </cell>
          <cell r="Y583">
            <v>0</v>
          </cell>
          <cell r="AA583">
            <v>0</v>
          </cell>
          <cell r="AJ583">
            <v>2310914.8858333332</v>
          </cell>
          <cell r="AN583">
            <v>2194450.7449999996</v>
          </cell>
          <cell r="AR583">
            <v>1452460.1116666666</v>
          </cell>
          <cell r="AV583">
            <v>603239.8829166667</v>
          </cell>
          <cell r="AZ583">
            <v>440.4862499999999</v>
          </cell>
        </row>
        <row r="584">
          <cell r="Q584">
            <v>10984724.22</v>
          </cell>
          <cell r="S584">
            <v>10322819.22</v>
          </cell>
          <cell r="U584">
            <v>9688027.22</v>
          </cell>
          <cell r="V584">
            <v>9378372.22</v>
          </cell>
          <cell r="W584">
            <v>9076605.22</v>
          </cell>
          <cell r="Y584">
            <v>8497870.22</v>
          </cell>
          <cell r="AA584">
            <v>7942956.22</v>
          </cell>
          <cell r="AJ584">
            <v>13125241.636666669</v>
          </cell>
          <cell r="AN584">
            <v>11704998.928333335</v>
          </cell>
          <cell r="AR584">
            <v>10361692.345</v>
          </cell>
          <cell r="AV584">
            <v>9118740.095</v>
          </cell>
          <cell r="AZ584">
            <v>7969242.511666667</v>
          </cell>
        </row>
        <row r="585">
          <cell r="Q585">
            <v>0</v>
          </cell>
          <cell r="S585">
            <v>0</v>
          </cell>
          <cell r="U585">
            <v>0</v>
          </cell>
          <cell r="V585">
            <v>0</v>
          </cell>
          <cell r="W585">
            <v>0</v>
          </cell>
          <cell r="Y585">
            <v>0</v>
          </cell>
          <cell r="AA585">
            <v>0</v>
          </cell>
          <cell r="AJ585">
            <v>69588.03791666667</v>
          </cell>
          <cell r="AN585">
            <v>29843.58791666667</v>
          </cell>
          <cell r="AR585">
            <v>6447.91125</v>
          </cell>
          <cell r="AV585">
            <v>0</v>
          </cell>
          <cell r="AZ585">
            <v>0</v>
          </cell>
        </row>
        <row r="586">
          <cell r="Q586">
            <v>0</v>
          </cell>
          <cell r="S586">
            <v>0</v>
          </cell>
          <cell r="U586">
            <v>0</v>
          </cell>
          <cell r="V586">
            <v>0</v>
          </cell>
          <cell r="W586">
            <v>0</v>
          </cell>
          <cell r="Y586">
            <v>0</v>
          </cell>
          <cell r="AA586">
            <v>0</v>
          </cell>
          <cell r="AJ586">
            <v>95186.63791666667</v>
          </cell>
          <cell r="AN586">
            <v>40820.14791666666</v>
          </cell>
          <cell r="AR586">
            <v>8818.551249999999</v>
          </cell>
          <cell r="AV586">
            <v>0</v>
          </cell>
          <cell r="AZ586">
            <v>0</v>
          </cell>
          <cell r="BD586" t="str">
            <v>  </v>
          </cell>
        </row>
        <row r="587">
          <cell r="Q587">
            <v>361671.57</v>
          </cell>
          <cell r="S587">
            <v>444394.07</v>
          </cell>
          <cell r="U587">
            <v>0</v>
          </cell>
          <cell r="V587">
            <v>0</v>
          </cell>
          <cell r="W587">
            <v>0</v>
          </cell>
          <cell r="Y587">
            <v>0</v>
          </cell>
          <cell r="AA587">
            <v>0</v>
          </cell>
          <cell r="AJ587">
            <v>557043.6554166666</v>
          </cell>
          <cell r="AN587">
            <v>482843.92041666666</v>
          </cell>
          <cell r="AR587">
            <v>272944.89666666667</v>
          </cell>
          <cell r="AV587">
            <v>85472.14375</v>
          </cell>
          <cell r="AZ587">
            <v>0</v>
          </cell>
        </row>
        <row r="588">
          <cell r="Q588">
            <v>2399031.18</v>
          </cell>
          <cell r="S588">
            <v>2412056.39</v>
          </cell>
          <cell r="U588">
            <v>2532968.7</v>
          </cell>
          <cell r="V588">
            <v>2559629.46</v>
          </cell>
          <cell r="W588">
            <v>2600531.56</v>
          </cell>
          <cell r="Y588">
            <v>2616782.7</v>
          </cell>
          <cell r="AA588">
            <v>2633421.13</v>
          </cell>
          <cell r="AJ588">
            <v>3003112.146666667</v>
          </cell>
          <cell r="AN588">
            <v>2961710.7362499996</v>
          </cell>
          <cell r="AR588">
            <v>2693132.9395833337</v>
          </cell>
          <cell r="AV588">
            <v>2550171.7391666663</v>
          </cell>
          <cell r="AZ588">
            <v>2630558.84125</v>
          </cell>
          <cell r="BD588" t="str">
            <v>6d</v>
          </cell>
        </row>
        <row r="589">
          <cell r="AV589">
            <v>0</v>
          </cell>
          <cell r="AZ589">
            <v>-7138586.416666667</v>
          </cell>
        </row>
        <row r="590">
          <cell r="AV590">
            <v>0</v>
          </cell>
          <cell r="AZ590">
            <v>0</v>
          </cell>
          <cell r="BD590" t="str">
            <v>6l</v>
          </cell>
        </row>
        <row r="591">
          <cell r="AV591">
            <v>0</v>
          </cell>
          <cell r="AZ591">
            <v>0</v>
          </cell>
          <cell r="BD591" t="str">
            <v>6l</v>
          </cell>
        </row>
        <row r="592">
          <cell r="AV592">
            <v>0</v>
          </cell>
          <cell r="AZ592">
            <v>0</v>
          </cell>
          <cell r="BD592" t="str">
            <v>6l</v>
          </cell>
        </row>
        <row r="593">
          <cell r="AV593">
            <v>0</v>
          </cell>
          <cell r="AZ593">
            <v>0</v>
          </cell>
          <cell r="BD593" t="str">
            <v>6l</v>
          </cell>
        </row>
        <row r="594">
          <cell r="Q594">
            <v>250000</v>
          </cell>
          <cell r="S594">
            <v>250000</v>
          </cell>
          <cell r="U594">
            <v>250000</v>
          </cell>
          <cell r="V594">
            <v>250000</v>
          </cell>
          <cell r="W594">
            <v>250000</v>
          </cell>
          <cell r="Y594">
            <v>250000</v>
          </cell>
          <cell r="AA594">
            <v>250000</v>
          </cell>
          <cell r="AJ594">
            <v>679474.9754166667</v>
          </cell>
          <cell r="AN594">
            <v>475534.3425</v>
          </cell>
          <cell r="AR594">
            <v>274943.47208333336</v>
          </cell>
          <cell r="AV594">
            <v>250000</v>
          </cell>
          <cell r="AZ594">
            <v>250000</v>
          </cell>
        </row>
        <row r="595">
          <cell r="Q595">
            <v>0</v>
          </cell>
          <cell r="S595">
            <v>0</v>
          </cell>
          <cell r="U595">
            <v>0</v>
          </cell>
          <cell r="V595">
            <v>0</v>
          </cell>
          <cell r="W595">
            <v>0</v>
          </cell>
          <cell r="Y595">
            <v>0</v>
          </cell>
          <cell r="AA595">
            <v>0</v>
          </cell>
          <cell r="AJ595">
            <v>0</v>
          </cell>
          <cell r="AN595">
            <v>0</v>
          </cell>
          <cell r="AR595">
            <v>0</v>
          </cell>
          <cell r="AV595">
            <v>0</v>
          </cell>
          <cell r="AZ595">
            <v>0</v>
          </cell>
        </row>
        <row r="596">
          <cell r="Q596">
            <v>1896127.3</v>
          </cell>
          <cell r="S596">
            <v>1916260.1</v>
          </cell>
          <cell r="U596">
            <v>1921992.2</v>
          </cell>
          <cell r="V596">
            <v>1925659.45</v>
          </cell>
          <cell r="W596">
            <v>1934984.95</v>
          </cell>
          <cell r="Y596">
            <v>1959420.6</v>
          </cell>
          <cell r="AA596">
            <v>1966668.1</v>
          </cell>
          <cell r="AJ596">
            <v>803317.6620833334</v>
          </cell>
          <cell r="AN596">
            <v>1226740.12875</v>
          </cell>
          <cell r="AR596">
            <v>1655894.4958333329</v>
          </cell>
          <cell r="AV596">
            <v>1939262.3583333334</v>
          </cell>
          <cell r="AZ596">
            <v>1963709.0625</v>
          </cell>
        </row>
        <row r="597">
          <cell r="AA597">
            <v>65340.84</v>
          </cell>
          <cell r="AR597">
            <v>0</v>
          </cell>
          <cell r="AV597">
            <v>21352.22708333333</v>
          </cell>
          <cell r="AZ597">
            <v>61456.82875000001</v>
          </cell>
        </row>
        <row r="598">
          <cell r="Q598">
            <v>41353.35</v>
          </cell>
          <cell r="S598">
            <v>41353.35</v>
          </cell>
          <cell r="U598">
            <v>47948.47</v>
          </cell>
          <cell r="V598">
            <v>47948.47</v>
          </cell>
          <cell r="W598">
            <v>47948.47</v>
          </cell>
          <cell r="Y598">
            <v>79591.59</v>
          </cell>
          <cell r="AA598">
            <v>79591.59</v>
          </cell>
          <cell r="AJ598">
            <v>53582.486249999994</v>
          </cell>
          <cell r="AN598">
            <v>49256.49458333332</v>
          </cell>
          <cell r="AR598">
            <v>50090.158749999995</v>
          </cell>
          <cell r="AV598">
            <v>61327.619999999995</v>
          </cell>
          <cell r="AZ598">
            <v>73324.16333333333</v>
          </cell>
        </row>
        <row r="599">
          <cell r="Q599">
            <v>0</v>
          </cell>
          <cell r="S599">
            <v>0</v>
          </cell>
          <cell r="U599">
            <v>0</v>
          </cell>
          <cell r="V599">
            <v>0</v>
          </cell>
          <cell r="W599">
            <v>0</v>
          </cell>
          <cell r="Y599">
            <v>0</v>
          </cell>
          <cell r="AA599">
            <v>0</v>
          </cell>
          <cell r="AJ599">
            <v>0</v>
          </cell>
          <cell r="AN599">
            <v>0</v>
          </cell>
          <cell r="AR599">
            <v>0</v>
          </cell>
          <cell r="AV599">
            <v>0</v>
          </cell>
          <cell r="AZ599">
            <v>0</v>
          </cell>
        </row>
        <row r="600">
          <cell r="Q600">
            <v>0</v>
          </cell>
          <cell r="S600">
            <v>0</v>
          </cell>
          <cell r="U600">
            <v>0</v>
          </cell>
          <cell r="V600">
            <v>0</v>
          </cell>
          <cell r="W600">
            <v>0</v>
          </cell>
          <cell r="Y600">
            <v>0</v>
          </cell>
          <cell r="AA600">
            <v>0</v>
          </cell>
          <cell r="AJ600">
            <v>0</v>
          </cell>
          <cell r="AN600">
            <v>0</v>
          </cell>
          <cell r="AR600">
            <v>0</v>
          </cell>
          <cell r="AV600">
            <v>0</v>
          </cell>
          <cell r="AZ600">
            <v>0</v>
          </cell>
        </row>
        <row r="601">
          <cell r="AV601">
            <v>4272.702916666666</v>
          </cell>
          <cell r="AZ601">
            <v>35321.3575</v>
          </cell>
        </row>
        <row r="602">
          <cell r="Q602">
            <v>0</v>
          </cell>
          <cell r="S602">
            <v>0</v>
          </cell>
          <cell r="U602">
            <v>0</v>
          </cell>
          <cell r="V602">
            <v>0</v>
          </cell>
          <cell r="W602">
            <v>0</v>
          </cell>
          <cell r="Y602">
            <v>0</v>
          </cell>
          <cell r="AA602">
            <v>132.39</v>
          </cell>
          <cell r="AJ602">
            <v>0</v>
          </cell>
          <cell r="AN602">
            <v>0</v>
          </cell>
          <cell r="AR602">
            <v>0</v>
          </cell>
          <cell r="AV602">
            <v>3882.6679166666668</v>
          </cell>
          <cell r="AZ602">
            <v>34415.47166666667</v>
          </cell>
        </row>
        <row r="603">
          <cell r="Q603">
            <v>10000</v>
          </cell>
          <cell r="S603">
            <v>10000</v>
          </cell>
          <cell r="U603">
            <v>10000</v>
          </cell>
          <cell r="V603">
            <v>10000</v>
          </cell>
          <cell r="W603">
            <v>10000</v>
          </cell>
          <cell r="Y603">
            <v>10000</v>
          </cell>
          <cell r="AA603">
            <v>10000</v>
          </cell>
          <cell r="AJ603">
            <v>10000</v>
          </cell>
          <cell r="AN603">
            <v>10000</v>
          </cell>
          <cell r="AR603">
            <v>10000</v>
          </cell>
          <cell r="AV603">
            <v>10000</v>
          </cell>
          <cell r="AZ603">
            <v>10000</v>
          </cell>
        </row>
        <row r="604">
          <cell r="Q604">
            <v>0</v>
          </cell>
          <cell r="S604">
            <v>0</v>
          </cell>
          <cell r="U604">
            <v>0</v>
          </cell>
          <cell r="V604">
            <v>0</v>
          </cell>
          <cell r="W604">
            <v>0</v>
          </cell>
          <cell r="Y604">
            <v>0</v>
          </cell>
          <cell r="AA604">
            <v>0</v>
          </cell>
          <cell r="AJ604">
            <v>0</v>
          </cell>
          <cell r="AN604">
            <v>0</v>
          </cell>
          <cell r="AR604">
            <v>0</v>
          </cell>
          <cell r="AV604">
            <v>0</v>
          </cell>
          <cell r="AZ604">
            <v>0</v>
          </cell>
        </row>
        <row r="605">
          <cell r="Q605">
            <v>0</v>
          </cell>
          <cell r="S605">
            <v>0</v>
          </cell>
          <cell r="U605">
            <v>0</v>
          </cell>
          <cell r="V605">
            <v>0</v>
          </cell>
          <cell r="W605">
            <v>0</v>
          </cell>
          <cell r="Y605">
            <v>0</v>
          </cell>
          <cell r="AA605">
            <v>0</v>
          </cell>
          <cell r="AJ605">
            <v>0</v>
          </cell>
          <cell r="AN605">
            <v>0</v>
          </cell>
          <cell r="AR605">
            <v>0</v>
          </cell>
          <cell r="AV605">
            <v>0</v>
          </cell>
          <cell r="AZ605">
            <v>0</v>
          </cell>
        </row>
        <row r="606">
          <cell r="Q606">
            <v>22528.37</v>
          </cell>
          <cell r="S606">
            <v>22528.37</v>
          </cell>
          <cell r="U606">
            <v>22528.37</v>
          </cell>
          <cell r="V606">
            <v>27750.32</v>
          </cell>
          <cell r="W606">
            <v>28377.82</v>
          </cell>
          <cell r="Y606">
            <v>41459.18</v>
          </cell>
          <cell r="AA606">
            <v>47611.93</v>
          </cell>
          <cell r="AJ606">
            <v>22528.37</v>
          </cell>
          <cell r="AN606">
            <v>22528.37</v>
          </cell>
          <cell r="AR606">
            <v>25354.527083333334</v>
          </cell>
          <cell r="AV606">
            <v>43921.14916666666</v>
          </cell>
          <cell r="AZ606">
            <v>89751.33416666667</v>
          </cell>
        </row>
        <row r="607">
          <cell r="Q607">
            <v>0</v>
          </cell>
          <cell r="S607">
            <v>0</v>
          </cell>
          <cell r="U607">
            <v>0</v>
          </cell>
          <cell r="V607">
            <v>0</v>
          </cell>
          <cell r="W607">
            <v>0</v>
          </cell>
          <cell r="Y607">
            <v>0</v>
          </cell>
          <cell r="AA607">
            <v>0</v>
          </cell>
          <cell r="AJ607">
            <v>69260.9025</v>
          </cell>
          <cell r="AN607">
            <v>7695.655833333333</v>
          </cell>
          <cell r="AR607">
            <v>0</v>
          </cell>
          <cell r="AV607">
            <v>0</v>
          </cell>
          <cell r="AZ607">
            <v>0</v>
          </cell>
        </row>
        <row r="608">
          <cell r="Q608">
            <v>0</v>
          </cell>
          <cell r="S608">
            <v>0</v>
          </cell>
          <cell r="U608">
            <v>0</v>
          </cell>
          <cell r="V608">
            <v>0</v>
          </cell>
          <cell r="W608">
            <v>0</v>
          </cell>
          <cell r="Y608">
            <v>0</v>
          </cell>
          <cell r="AA608">
            <v>0</v>
          </cell>
          <cell r="AJ608">
            <v>0</v>
          </cell>
          <cell r="AN608">
            <v>0</v>
          </cell>
          <cell r="AR608">
            <v>0</v>
          </cell>
          <cell r="AV608">
            <v>0</v>
          </cell>
          <cell r="AZ608">
            <v>0</v>
          </cell>
        </row>
        <row r="609">
          <cell r="Q609">
            <v>0</v>
          </cell>
          <cell r="S609">
            <v>307.75</v>
          </cell>
          <cell r="U609">
            <v>0</v>
          </cell>
          <cell r="V609">
            <v>0</v>
          </cell>
          <cell r="W609">
            <v>0</v>
          </cell>
          <cell r="Y609">
            <v>0</v>
          </cell>
          <cell r="AA609">
            <v>0</v>
          </cell>
          <cell r="AJ609">
            <v>94785.07291666667</v>
          </cell>
          <cell r="AN609">
            <v>70352.26666666666</v>
          </cell>
          <cell r="AR609">
            <v>37671.707916666666</v>
          </cell>
          <cell r="AV609">
            <v>51.291666666666664</v>
          </cell>
          <cell r="AZ609">
            <v>0</v>
          </cell>
        </row>
        <row r="610">
          <cell r="Q610">
            <v>0</v>
          </cell>
          <cell r="S610">
            <v>0</v>
          </cell>
          <cell r="U610">
            <v>0</v>
          </cell>
          <cell r="V610">
            <v>0</v>
          </cell>
          <cell r="W610">
            <v>0</v>
          </cell>
          <cell r="Y610">
            <v>0</v>
          </cell>
          <cell r="AA610">
            <v>0</v>
          </cell>
          <cell r="AJ610">
            <v>29266.94</v>
          </cell>
          <cell r="AN610">
            <v>22320.9425</v>
          </cell>
          <cell r="AR610">
            <v>4598.75125</v>
          </cell>
          <cell r="AV610">
            <v>0</v>
          </cell>
          <cell r="AZ610">
            <v>0</v>
          </cell>
        </row>
        <row r="611">
          <cell r="Q611">
            <v>0</v>
          </cell>
          <cell r="S611">
            <v>0</v>
          </cell>
          <cell r="U611">
            <v>0</v>
          </cell>
          <cell r="V611">
            <v>0</v>
          </cell>
          <cell r="W611">
            <v>0</v>
          </cell>
          <cell r="Y611">
            <v>0</v>
          </cell>
          <cell r="AA611">
            <v>0</v>
          </cell>
          <cell r="AJ611">
            <v>291012.79333333333</v>
          </cell>
          <cell r="AN611">
            <v>291012.79333333333</v>
          </cell>
          <cell r="AR611">
            <v>82679.46</v>
          </cell>
          <cell r="AV611">
            <v>0</v>
          </cell>
          <cell r="AZ611">
            <v>0</v>
          </cell>
        </row>
        <row r="612">
          <cell r="Q612">
            <v>0</v>
          </cell>
          <cell r="S612">
            <v>0</v>
          </cell>
          <cell r="U612">
            <v>0</v>
          </cell>
          <cell r="V612">
            <v>0</v>
          </cell>
          <cell r="W612">
            <v>0</v>
          </cell>
          <cell r="Y612">
            <v>0</v>
          </cell>
          <cell r="AA612">
            <v>0</v>
          </cell>
          <cell r="AJ612">
            <v>182816.48916666667</v>
          </cell>
          <cell r="AN612">
            <v>182816.48916666667</v>
          </cell>
          <cell r="AR612">
            <v>78649.8225</v>
          </cell>
          <cell r="AV612">
            <v>0</v>
          </cell>
          <cell r="AZ612">
            <v>0</v>
          </cell>
        </row>
        <row r="613">
          <cell r="Q613">
            <v>0</v>
          </cell>
          <cell r="S613">
            <v>0</v>
          </cell>
          <cell r="U613">
            <v>0</v>
          </cell>
          <cell r="V613">
            <v>0</v>
          </cell>
          <cell r="W613">
            <v>0</v>
          </cell>
          <cell r="Y613">
            <v>0</v>
          </cell>
          <cell r="AA613">
            <v>0</v>
          </cell>
          <cell r="AJ613">
            <v>166595.61666666667</v>
          </cell>
          <cell r="AN613">
            <v>166595.61666666667</v>
          </cell>
          <cell r="AR613">
            <v>62428.950000000004</v>
          </cell>
          <cell r="AV613">
            <v>0</v>
          </cell>
          <cell r="AZ613">
            <v>0</v>
          </cell>
        </row>
        <row r="614">
          <cell r="Q614">
            <v>0</v>
          </cell>
          <cell r="S614">
            <v>0</v>
          </cell>
          <cell r="U614">
            <v>0</v>
          </cell>
          <cell r="V614">
            <v>0</v>
          </cell>
          <cell r="W614">
            <v>0</v>
          </cell>
          <cell r="Y614">
            <v>0</v>
          </cell>
          <cell r="AA614">
            <v>0</v>
          </cell>
          <cell r="AJ614">
            <v>1429.33</v>
          </cell>
          <cell r="AN614">
            <v>1429.33</v>
          </cell>
          <cell r="AR614">
            <v>919.9870833333333</v>
          </cell>
          <cell r="AV614">
            <v>0</v>
          </cell>
          <cell r="AZ614">
            <v>0</v>
          </cell>
        </row>
        <row r="615">
          <cell r="Q615">
            <v>0</v>
          </cell>
          <cell r="S615">
            <v>0</v>
          </cell>
          <cell r="U615">
            <v>0</v>
          </cell>
          <cell r="V615">
            <v>0</v>
          </cell>
          <cell r="W615">
            <v>0</v>
          </cell>
          <cell r="Y615">
            <v>0</v>
          </cell>
          <cell r="AA615">
            <v>0</v>
          </cell>
          <cell r="AJ615">
            <v>1356.405</v>
          </cell>
          <cell r="AN615">
            <v>1356.405</v>
          </cell>
          <cell r="AR615">
            <v>711.9058333333332</v>
          </cell>
          <cell r="AV615">
            <v>0</v>
          </cell>
          <cell r="AZ615">
            <v>0</v>
          </cell>
        </row>
        <row r="616">
          <cell r="Q616">
            <v>0</v>
          </cell>
          <cell r="S616">
            <v>0</v>
          </cell>
          <cell r="U616">
            <v>0</v>
          </cell>
          <cell r="V616">
            <v>0</v>
          </cell>
          <cell r="W616">
            <v>0</v>
          </cell>
          <cell r="Y616">
            <v>0</v>
          </cell>
          <cell r="AA616">
            <v>0</v>
          </cell>
          <cell r="AJ616">
            <v>71.05</v>
          </cell>
          <cell r="AN616">
            <v>71.05</v>
          </cell>
          <cell r="AR616">
            <v>71.05</v>
          </cell>
          <cell r="AV616">
            <v>0</v>
          </cell>
          <cell r="AZ616">
            <v>0</v>
          </cell>
        </row>
        <row r="617">
          <cell r="AV617">
            <v>0</v>
          </cell>
          <cell r="AZ617">
            <v>1786420.0304166665</v>
          </cell>
          <cell r="BD617" t="str">
            <v>6i</v>
          </cell>
        </row>
        <row r="618">
          <cell r="AV618">
            <v>0</v>
          </cell>
          <cell r="AZ618">
            <v>190608.47166666668</v>
          </cell>
          <cell r="BD618" t="str">
            <v>6k</v>
          </cell>
        </row>
        <row r="619">
          <cell r="Q619">
            <v>15256064.07</v>
          </cell>
          <cell r="S619">
            <v>15256064.07</v>
          </cell>
          <cell r="U619">
            <v>15256064.07</v>
          </cell>
          <cell r="V619">
            <v>15256064.07</v>
          </cell>
          <cell r="W619">
            <v>15256064.07</v>
          </cell>
          <cell r="Y619">
            <v>15256064.07</v>
          </cell>
          <cell r="AA619">
            <v>15256064.07</v>
          </cell>
          <cell r="AJ619">
            <v>15256064.069999995</v>
          </cell>
          <cell r="AN619">
            <v>15256064.069999995</v>
          </cell>
          <cell r="AR619">
            <v>15256064.069999995</v>
          </cell>
          <cell r="AV619">
            <v>15256064.069999995</v>
          </cell>
          <cell r="AZ619">
            <v>15256064.069999995</v>
          </cell>
          <cell r="BD619" t="str">
            <v>6d</v>
          </cell>
        </row>
        <row r="620">
          <cell r="Q620">
            <v>248600.26</v>
          </cell>
          <cell r="S620">
            <v>248600.26</v>
          </cell>
          <cell r="U620">
            <v>105443.69</v>
          </cell>
          <cell r="V620">
            <v>105443.69</v>
          </cell>
          <cell r="W620">
            <v>224685.54</v>
          </cell>
          <cell r="Y620">
            <v>224685.54</v>
          </cell>
          <cell r="AA620">
            <v>71758.03</v>
          </cell>
          <cell r="AJ620">
            <v>240916.9708333333</v>
          </cell>
          <cell r="AN620">
            <v>282402.0979166666</v>
          </cell>
          <cell r="AR620">
            <v>239735.0983333333</v>
          </cell>
          <cell r="AV620">
            <v>165014.94583333333</v>
          </cell>
          <cell r="AZ620">
            <v>115154.46416666667</v>
          </cell>
        </row>
        <row r="621">
          <cell r="Q621">
            <v>2873005.76</v>
          </cell>
          <cell r="S621">
            <v>2873221</v>
          </cell>
          <cell r="U621">
            <v>2873005.76</v>
          </cell>
          <cell r="V621">
            <v>2873005.76</v>
          </cell>
          <cell r="W621">
            <v>2873005.76</v>
          </cell>
          <cell r="Y621">
            <v>2873005.76</v>
          </cell>
          <cell r="AA621">
            <v>2873005.76</v>
          </cell>
          <cell r="AJ621">
            <v>2873005.7599999993</v>
          </cell>
          <cell r="AN621">
            <v>2873023.696666666</v>
          </cell>
          <cell r="AR621">
            <v>2873023.6966666654</v>
          </cell>
          <cell r="AV621">
            <v>2873026.739999999</v>
          </cell>
          <cell r="AZ621">
            <v>2873008.8033333328</v>
          </cell>
          <cell r="BD621" t="str">
            <v>6d</v>
          </cell>
        </row>
        <row r="622">
          <cell r="Q622">
            <v>-228709.77</v>
          </cell>
          <cell r="S622">
            <v>-228709.77</v>
          </cell>
          <cell r="U622">
            <v>-228709.77</v>
          </cell>
          <cell r="V622">
            <v>-228709.77</v>
          </cell>
          <cell r="W622">
            <v>-228709.77</v>
          </cell>
          <cell r="Y622">
            <v>-228709.77</v>
          </cell>
          <cell r="AA622">
            <v>-228709.77</v>
          </cell>
          <cell r="AJ622">
            <v>-228709.77</v>
          </cell>
          <cell r="AN622">
            <v>-228709.77</v>
          </cell>
          <cell r="AR622">
            <v>-228709.77</v>
          </cell>
          <cell r="AV622">
            <v>-228709.77</v>
          </cell>
          <cell r="AZ622">
            <v>-228709.77</v>
          </cell>
          <cell r="BD622" t="str">
            <v>6d</v>
          </cell>
        </row>
        <row r="623">
          <cell r="Q623">
            <v>107024.51</v>
          </cell>
          <cell r="S623">
            <v>107024.51</v>
          </cell>
          <cell r="U623">
            <v>107024.51</v>
          </cell>
          <cell r="V623">
            <v>107024.51</v>
          </cell>
          <cell r="W623">
            <v>107024.51</v>
          </cell>
          <cell r="Y623">
            <v>107024.51</v>
          </cell>
          <cell r="AA623">
            <v>107024.51</v>
          </cell>
          <cell r="AJ623">
            <v>107024.51</v>
          </cell>
          <cell r="AN623">
            <v>107024.51</v>
          </cell>
          <cell r="AR623">
            <v>107024.51</v>
          </cell>
          <cell r="AV623">
            <v>107024.51</v>
          </cell>
          <cell r="AZ623">
            <v>107024.51</v>
          </cell>
          <cell r="BD623" t="str">
            <v>6d</v>
          </cell>
        </row>
        <row r="624">
          <cell r="Q624">
            <v>606828.14</v>
          </cell>
          <cell r="S624">
            <v>476973.4</v>
          </cell>
          <cell r="U624">
            <v>476973.4</v>
          </cell>
          <cell r="V624">
            <v>477118.4</v>
          </cell>
          <cell r="W624">
            <v>477118.4</v>
          </cell>
          <cell r="Y624">
            <v>477118.4</v>
          </cell>
          <cell r="AA624">
            <v>477118.4</v>
          </cell>
          <cell r="AJ624">
            <v>834031.7304166667</v>
          </cell>
          <cell r="AN624">
            <v>577936.8466666667</v>
          </cell>
          <cell r="AR624">
            <v>535010.2308333333</v>
          </cell>
          <cell r="AV624">
            <v>493490.6791666667</v>
          </cell>
          <cell r="AZ624">
            <v>481950.5408333333</v>
          </cell>
          <cell r="BD624" t="str">
            <v>6d</v>
          </cell>
        </row>
        <row r="625">
          <cell r="Q625">
            <v>622708.99</v>
          </cell>
          <cell r="S625">
            <v>622708.99</v>
          </cell>
          <cell r="U625">
            <v>670326.37</v>
          </cell>
          <cell r="V625">
            <v>670326.37</v>
          </cell>
          <cell r="W625">
            <v>583715.23</v>
          </cell>
          <cell r="Y625">
            <v>670326.37</v>
          </cell>
          <cell r="AA625">
            <v>670326.37</v>
          </cell>
          <cell r="AJ625">
            <v>702314.9404166667</v>
          </cell>
          <cell r="AN625">
            <v>624490.1416666667</v>
          </cell>
          <cell r="AR625">
            <v>633401.5350000001</v>
          </cell>
          <cell r="AV625">
            <v>649220.3724999999</v>
          </cell>
          <cell r="AZ625">
            <v>663322.0837500001</v>
          </cell>
          <cell r="BD625" t="str">
            <v>6d</v>
          </cell>
        </row>
        <row r="626">
          <cell r="Q626">
            <v>6389352.14</v>
          </cell>
          <cell r="S626">
            <v>6511070.33</v>
          </cell>
          <cell r="U626">
            <v>0</v>
          </cell>
          <cell r="V626">
            <v>0</v>
          </cell>
          <cell r="W626">
            <v>0</v>
          </cell>
          <cell r="Y626">
            <v>0</v>
          </cell>
          <cell r="AA626">
            <v>0</v>
          </cell>
          <cell r="AJ626">
            <v>6268351.370833333</v>
          </cell>
          <cell r="AN626">
            <v>5598974.055833333</v>
          </cell>
          <cell r="AR626">
            <v>3484281.298333334</v>
          </cell>
          <cell r="AV626">
            <v>1342389.46</v>
          </cell>
          <cell r="AZ626">
            <v>0</v>
          </cell>
        </row>
        <row r="627">
          <cell r="AA627">
            <v>2016.87</v>
          </cell>
          <cell r="AR627">
            <v>0</v>
          </cell>
          <cell r="AV627">
            <v>-8191.719583333334</v>
          </cell>
          <cell r="AZ627">
            <v>-64794.248333333344</v>
          </cell>
          <cell r="BD627" t="str">
            <v>6d</v>
          </cell>
        </row>
        <row r="628">
          <cell r="AV628">
            <v>118558.13916666666</v>
          </cell>
          <cell r="AZ628">
            <v>1129818.5979166667</v>
          </cell>
          <cell r="BD628" t="str">
            <v>6d</v>
          </cell>
        </row>
        <row r="629">
          <cell r="Q629">
            <v>0</v>
          </cell>
          <cell r="S629">
            <v>0</v>
          </cell>
          <cell r="U629">
            <v>0</v>
          </cell>
          <cell r="V629">
            <v>0</v>
          </cell>
          <cell r="W629">
            <v>0</v>
          </cell>
          <cell r="Y629">
            <v>0</v>
          </cell>
          <cell r="AA629">
            <v>0</v>
          </cell>
          <cell r="AJ629">
            <v>0</v>
          </cell>
          <cell r="AN629">
            <v>0</v>
          </cell>
          <cell r="AR629">
            <v>0</v>
          </cell>
          <cell r="AV629">
            <v>0</v>
          </cell>
          <cell r="AZ629">
            <v>0</v>
          </cell>
        </row>
        <row r="630">
          <cell r="Q630">
            <v>0</v>
          </cell>
          <cell r="S630">
            <v>0</v>
          </cell>
          <cell r="U630">
            <v>0</v>
          </cell>
          <cell r="V630">
            <v>0</v>
          </cell>
          <cell r="W630">
            <v>0</v>
          </cell>
          <cell r="Y630">
            <v>0</v>
          </cell>
          <cell r="AA630">
            <v>0</v>
          </cell>
          <cell r="AJ630">
            <v>0</v>
          </cell>
          <cell r="AN630">
            <v>0</v>
          </cell>
          <cell r="AR630">
            <v>0</v>
          </cell>
          <cell r="AV630">
            <v>0</v>
          </cell>
          <cell r="AZ630">
            <v>0</v>
          </cell>
        </row>
        <row r="631">
          <cell r="Q631">
            <v>243623.22</v>
          </cell>
          <cell r="S631">
            <v>243909.47</v>
          </cell>
          <cell r="U631">
            <v>246125.47</v>
          </cell>
          <cell r="V631">
            <v>248069.82</v>
          </cell>
          <cell r="W631">
            <v>249978.82</v>
          </cell>
          <cell r="Y631">
            <v>252632.07</v>
          </cell>
          <cell r="AA631">
            <v>273725.1</v>
          </cell>
          <cell r="AJ631">
            <v>228492.1575</v>
          </cell>
          <cell r="AN631">
            <v>236908.41375000004</v>
          </cell>
          <cell r="AR631">
            <v>244244.29708333334</v>
          </cell>
          <cell r="AV631">
            <v>253581.67833333334</v>
          </cell>
          <cell r="AZ631">
            <v>263464.42666666664</v>
          </cell>
        </row>
        <row r="632">
          <cell r="Q632">
            <v>164972.67</v>
          </cell>
          <cell r="S632">
            <v>166324.27</v>
          </cell>
          <cell r="U632">
            <v>169602.13</v>
          </cell>
          <cell r="V632">
            <v>169602.13</v>
          </cell>
          <cell r="W632">
            <v>169602.13</v>
          </cell>
          <cell r="Y632">
            <v>169602.13</v>
          </cell>
          <cell r="AA632">
            <v>169602.13</v>
          </cell>
          <cell r="AJ632">
            <v>69417.92541666668</v>
          </cell>
          <cell r="AN632">
            <v>110262.69291666667</v>
          </cell>
          <cell r="AR632">
            <v>151376.55375</v>
          </cell>
          <cell r="AV632">
            <v>168598.57416666663</v>
          </cell>
          <cell r="AZ632">
            <v>169602.12999999998</v>
          </cell>
        </row>
        <row r="633">
          <cell r="Q633">
            <v>131356.21</v>
          </cell>
          <cell r="S633">
            <v>132002.21</v>
          </cell>
          <cell r="U633">
            <v>133750.43</v>
          </cell>
          <cell r="V633">
            <v>133750.43</v>
          </cell>
          <cell r="W633">
            <v>133750.43</v>
          </cell>
          <cell r="Y633">
            <v>133750.43</v>
          </cell>
          <cell r="AA633">
            <v>133750.43</v>
          </cell>
          <cell r="AJ633">
            <v>70027.19625</v>
          </cell>
          <cell r="AN633">
            <v>114038.575</v>
          </cell>
          <cell r="AR633">
            <v>131103.6820833333</v>
          </cell>
          <cell r="AV633">
            <v>133359.3008333333</v>
          </cell>
          <cell r="AZ633">
            <v>133750.42999999996</v>
          </cell>
        </row>
        <row r="634">
          <cell r="Q634">
            <v>43460.19</v>
          </cell>
          <cell r="S634">
            <v>43460.19</v>
          </cell>
          <cell r="U634">
            <v>53995.63</v>
          </cell>
          <cell r="V634">
            <v>76708.63</v>
          </cell>
          <cell r="W634">
            <v>53995.63</v>
          </cell>
          <cell r="Y634">
            <v>53995.63</v>
          </cell>
          <cell r="AA634">
            <v>53995.63</v>
          </cell>
          <cell r="AJ634">
            <v>21202.179583333334</v>
          </cell>
          <cell r="AN634">
            <v>36844.39</v>
          </cell>
          <cell r="AR634">
            <v>49848.96708333333</v>
          </cell>
          <cell r="AV634">
            <v>53693.49666666667</v>
          </cell>
          <cell r="AZ634">
            <v>55917.71333333334</v>
          </cell>
        </row>
        <row r="635">
          <cell r="Q635">
            <v>67987.45</v>
          </cell>
          <cell r="S635">
            <v>67987.45</v>
          </cell>
          <cell r="U635">
            <v>67987.45</v>
          </cell>
          <cell r="V635">
            <v>67987.45</v>
          </cell>
          <cell r="W635">
            <v>67987.45</v>
          </cell>
          <cell r="Y635">
            <v>67987.45</v>
          </cell>
          <cell r="AA635">
            <v>67987.45</v>
          </cell>
          <cell r="AJ635">
            <v>30955.128749999993</v>
          </cell>
          <cell r="AN635">
            <v>53454.54958333332</v>
          </cell>
          <cell r="AR635">
            <v>67321.14958333332</v>
          </cell>
          <cell r="AV635">
            <v>67987.44999999998</v>
          </cell>
          <cell r="AZ635">
            <v>67987.44999999998</v>
          </cell>
        </row>
        <row r="636">
          <cell r="Q636">
            <v>0</v>
          </cell>
          <cell r="S636">
            <v>0</v>
          </cell>
          <cell r="U636">
            <v>0</v>
          </cell>
          <cell r="V636">
            <v>0</v>
          </cell>
          <cell r="W636">
            <v>0</v>
          </cell>
          <cell r="Y636">
            <v>0</v>
          </cell>
          <cell r="AA636">
            <v>0</v>
          </cell>
          <cell r="AJ636">
            <v>99131.19541666667</v>
          </cell>
          <cell r="AN636">
            <v>42511.68541666667</v>
          </cell>
          <cell r="AR636">
            <v>9183.948750000001</v>
          </cell>
          <cell r="AV636">
            <v>0</v>
          </cell>
          <cell r="AZ636">
            <v>0</v>
          </cell>
        </row>
        <row r="637">
          <cell r="Q637">
            <v>0</v>
          </cell>
          <cell r="S637">
            <v>0</v>
          </cell>
          <cell r="U637">
            <v>0</v>
          </cell>
          <cell r="V637">
            <v>0</v>
          </cell>
          <cell r="W637">
            <v>0</v>
          </cell>
          <cell r="Y637">
            <v>0</v>
          </cell>
          <cell r="AA637">
            <v>0</v>
          </cell>
          <cell r="AJ637">
            <v>44285.4475</v>
          </cell>
          <cell r="AN637">
            <v>19022.467500000002</v>
          </cell>
          <cell r="AR637">
            <v>4126.4875</v>
          </cell>
          <cell r="AV637">
            <v>0</v>
          </cell>
          <cell r="AZ637">
            <v>0</v>
          </cell>
          <cell r="BD637" t="str">
            <v>  </v>
          </cell>
        </row>
        <row r="638">
          <cell r="Q638">
            <v>0</v>
          </cell>
          <cell r="S638">
            <v>0</v>
          </cell>
          <cell r="U638">
            <v>0</v>
          </cell>
          <cell r="V638">
            <v>0</v>
          </cell>
          <cell r="W638">
            <v>0</v>
          </cell>
          <cell r="Y638">
            <v>0</v>
          </cell>
          <cell r="AA638">
            <v>0</v>
          </cell>
          <cell r="AJ638">
            <v>0</v>
          </cell>
          <cell r="AN638">
            <v>0</v>
          </cell>
          <cell r="AR638">
            <v>0</v>
          </cell>
          <cell r="AV638">
            <v>0</v>
          </cell>
          <cell r="AZ638">
            <v>0</v>
          </cell>
        </row>
        <row r="639">
          <cell r="Q639">
            <v>0</v>
          </cell>
          <cell r="S639">
            <v>0</v>
          </cell>
          <cell r="U639">
            <v>0</v>
          </cell>
          <cell r="V639">
            <v>0</v>
          </cell>
          <cell r="W639">
            <v>0</v>
          </cell>
          <cell r="Y639">
            <v>0</v>
          </cell>
          <cell r="AA639">
            <v>0</v>
          </cell>
          <cell r="AJ639">
            <v>0</v>
          </cell>
          <cell r="AN639">
            <v>0</v>
          </cell>
          <cell r="AR639">
            <v>0</v>
          </cell>
          <cell r="AV639">
            <v>0</v>
          </cell>
          <cell r="AZ639">
            <v>0</v>
          </cell>
        </row>
        <row r="640">
          <cell r="Q640">
            <v>0</v>
          </cell>
          <cell r="S640">
            <v>0</v>
          </cell>
          <cell r="U640">
            <v>0</v>
          </cell>
          <cell r="V640">
            <v>0</v>
          </cell>
          <cell r="W640">
            <v>0</v>
          </cell>
          <cell r="Y640">
            <v>0</v>
          </cell>
          <cell r="AA640">
            <v>0</v>
          </cell>
          <cell r="AJ640">
            <v>0</v>
          </cell>
          <cell r="AN640">
            <v>0</v>
          </cell>
          <cell r="AR640">
            <v>0</v>
          </cell>
          <cell r="AV640">
            <v>0</v>
          </cell>
          <cell r="AZ640">
            <v>0</v>
          </cell>
        </row>
        <row r="641">
          <cell r="Q641">
            <v>28996607.48</v>
          </cell>
          <cell r="S641">
            <v>31175744.6</v>
          </cell>
          <cell r="U641">
            <v>31840701.99</v>
          </cell>
          <cell r="V641">
            <v>32877264.06</v>
          </cell>
          <cell r="W641">
            <v>34709022.65</v>
          </cell>
          <cell r="Y641">
            <v>36865546.71</v>
          </cell>
          <cell r="AA641">
            <v>37365081.07</v>
          </cell>
          <cell r="AJ641">
            <v>27024705.377083335</v>
          </cell>
          <cell r="AN641">
            <v>28855289.227500003</v>
          </cell>
          <cell r="AR641">
            <v>31163444.493749995</v>
          </cell>
          <cell r="AV641">
            <v>34275796.369166665</v>
          </cell>
          <cell r="AZ641">
            <v>38093024.95375001</v>
          </cell>
        </row>
        <row r="642">
          <cell r="Q642">
            <v>11795598.32</v>
          </cell>
          <cell r="S642">
            <v>12380769.96</v>
          </cell>
          <cell r="U642">
            <v>12553298.99</v>
          </cell>
          <cell r="V642">
            <v>12865515.37</v>
          </cell>
          <cell r="W642">
            <v>13455308.98</v>
          </cell>
          <cell r="Y642">
            <v>13991364.38</v>
          </cell>
          <cell r="AA642">
            <v>14136150.93</v>
          </cell>
          <cell r="AJ642">
            <v>10417902.68875</v>
          </cell>
          <cell r="AN642">
            <v>11349300.56708333</v>
          </cell>
          <cell r="AR642">
            <v>12275336.581250003</v>
          </cell>
          <cell r="AV642">
            <v>13313849.650416665</v>
          </cell>
          <cell r="AZ642">
            <v>14602524.35375</v>
          </cell>
          <cell r="BD642" t="str">
            <v>  </v>
          </cell>
        </row>
        <row r="643">
          <cell r="Q643">
            <v>1177238.49</v>
          </cell>
          <cell r="S643">
            <v>1270521.7</v>
          </cell>
          <cell r="U643">
            <v>1308698.96</v>
          </cell>
          <cell r="V643">
            <v>1330794.64</v>
          </cell>
          <cell r="W643">
            <v>1347595.9</v>
          </cell>
          <cell r="Y643">
            <v>1378977.37</v>
          </cell>
          <cell r="AA643">
            <v>1412511.13</v>
          </cell>
          <cell r="AJ643">
            <v>1028278.3708333332</v>
          </cell>
          <cell r="AN643">
            <v>1131851.5383333333</v>
          </cell>
          <cell r="AR643">
            <v>1241586.9641666666</v>
          </cell>
          <cell r="AV643">
            <v>1340410.3154166664</v>
          </cell>
          <cell r="AZ643">
            <v>1412930.6224999998</v>
          </cell>
        </row>
        <row r="644">
          <cell r="Q644">
            <v>589535.8</v>
          </cell>
          <cell r="S644">
            <v>620630.21</v>
          </cell>
          <cell r="U644">
            <v>633355.97</v>
          </cell>
          <cell r="V644">
            <v>640721.2</v>
          </cell>
          <cell r="W644">
            <v>646321.62</v>
          </cell>
          <cell r="Y644">
            <v>656782.11</v>
          </cell>
          <cell r="AA644">
            <v>667960.04</v>
          </cell>
          <cell r="AJ644">
            <v>523188.5958333334</v>
          </cell>
          <cell r="AN644">
            <v>568102.8533333334</v>
          </cell>
          <cell r="AR644">
            <v>610444.0966666667</v>
          </cell>
          <cell r="AV644">
            <v>643926.4245833334</v>
          </cell>
          <cell r="AZ644">
            <v>668099.8662500001</v>
          </cell>
          <cell r="BD644" t="str">
            <v>  </v>
          </cell>
        </row>
        <row r="645">
          <cell r="Y645">
            <v>0</v>
          </cell>
          <cell r="AA645">
            <v>0</v>
          </cell>
          <cell r="AR645">
            <v>0</v>
          </cell>
          <cell r="AV645">
            <v>0</v>
          </cell>
          <cell r="AZ645">
            <v>0</v>
          </cell>
        </row>
        <row r="646">
          <cell r="Q646">
            <v>6761500.91</v>
          </cell>
          <cell r="S646">
            <v>7086098.79</v>
          </cell>
          <cell r="U646">
            <v>7366473.39</v>
          </cell>
          <cell r="V646">
            <v>7602447.13</v>
          </cell>
          <cell r="W646">
            <v>7637615.7</v>
          </cell>
          <cell r="Y646">
            <v>8134168.2</v>
          </cell>
          <cell r="AA646">
            <v>8313929.73</v>
          </cell>
          <cell r="AJ646">
            <v>6137156.083333333</v>
          </cell>
          <cell r="AN646">
            <v>6590292.323333334</v>
          </cell>
          <cell r="AR646">
            <v>7108833.996250001</v>
          </cell>
          <cell r="AV646">
            <v>7707937.943750001</v>
          </cell>
          <cell r="AZ646">
            <v>8365381.072499999</v>
          </cell>
        </row>
        <row r="647">
          <cell r="Q647">
            <v>3400171.26</v>
          </cell>
          <cell r="S647">
            <v>3508370.55</v>
          </cell>
          <cell r="U647">
            <v>3601828.76</v>
          </cell>
          <cell r="V647">
            <v>3680486.68</v>
          </cell>
          <cell r="W647">
            <v>3692209.54</v>
          </cell>
          <cell r="Y647">
            <v>3857727.04</v>
          </cell>
          <cell r="AA647">
            <v>3917647.56</v>
          </cell>
          <cell r="AJ647">
            <v>3103172.1341666672</v>
          </cell>
          <cell r="AN647">
            <v>3310778.6354166665</v>
          </cell>
          <cell r="AR647">
            <v>3511195.2241666666</v>
          </cell>
          <cell r="AV647">
            <v>3715650.2708333335</v>
          </cell>
          <cell r="AZ647">
            <v>3934797.9758333326</v>
          </cell>
          <cell r="BD647" t="str">
            <v>  </v>
          </cell>
        </row>
        <row r="648">
          <cell r="Y648">
            <v>0</v>
          </cell>
          <cell r="AA648">
            <v>0</v>
          </cell>
          <cell r="AR648">
            <v>0</v>
          </cell>
          <cell r="AV648">
            <v>0</v>
          </cell>
          <cell r="AZ648">
            <v>0</v>
          </cell>
        </row>
        <row r="649">
          <cell r="Q649">
            <v>-36935346.88</v>
          </cell>
          <cell r="S649">
            <v>-39532365.09</v>
          </cell>
          <cell r="U649">
            <v>-40515874.34</v>
          </cell>
          <cell r="V649">
            <v>-41810505.83</v>
          </cell>
          <cell r="W649">
            <v>-43694234.25</v>
          </cell>
          <cell r="Y649">
            <v>-46057739.98</v>
          </cell>
          <cell r="AA649">
            <v>-47091521.93</v>
          </cell>
          <cell r="AJ649">
            <v>-34190139.83125</v>
          </cell>
          <cell r="AN649">
            <v>-36577433.08916666</v>
          </cell>
          <cell r="AR649">
            <v>-39500492.44166667</v>
          </cell>
          <cell r="AV649">
            <v>-43287523.29</v>
          </cell>
          <cell r="AZ649">
            <v>-47684905.83833333</v>
          </cell>
        </row>
        <row r="650">
          <cell r="Q650">
            <v>-15785305.38</v>
          </cell>
          <cell r="S650">
            <v>-16509770.72</v>
          </cell>
          <cell r="U650">
            <v>-16788483.72</v>
          </cell>
          <cell r="V650">
            <v>-17186723.25</v>
          </cell>
          <cell r="W650">
            <v>-17793840.14</v>
          </cell>
          <cell r="Y650">
            <v>-18505873.53</v>
          </cell>
          <cell r="AA650">
            <v>-18721758.53</v>
          </cell>
          <cell r="AJ650">
            <v>-14044263.418749997</v>
          </cell>
          <cell r="AN650">
            <v>-15228182.05583333</v>
          </cell>
          <cell r="AR650">
            <v>-16396975.902083332</v>
          </cell>
          <cell r="AV650">
            <v>-17673426.345833335</v>
          </cell>
          <cell r="AZ650">
            <v>-19205422.195833333</v>
          </cell>
          <cell r="BD650" t="str">
            <v>  </v>
          </cell>
        </row>
        <row r="651">
          <cell r="Q651">
            <v>15824681.85</v>
          </cell>
          <cell r="S651">
            <v>15854681.85</v>
          </cell>
          <cell r="U651">
            <v>15854681.85</v>
          </cell>
          <cell r="V651">
            <v>15904681.85</v>
          </cell>
          <cell r="W651">
            <v>15904681.85</v>
          </cell>
          <cell r="Y651">
            <v>15904681.85</v>
          </cell>
          <cell r="AA651">
            <v>15904681.85</v>
          </cell>
          <cell r="AJ651">
            <v>15815050.210833332</v>
          </cell>
          <cell r="AN651">
            <v>15832890.18333333</v>
          </cell>
          <cell r="AR651">
            <v>15858015.18333333</v>
          </cell>
          <cell r="AV651">
            <v>15884681.849999996</v>
          </cell>
          <cell r="AZ651">
            <v>15902598.516666664</v>
          </cell>
        </row>
        <row r="652">
          <cell r="Q652">
            <v>-15824681.85</v>
          </cell>
          <cell r="S652">
            <v>-15854681.85</v>
          </cell>
          <cell r="U652">
            <v>-15854681.85</v>
          </cell>
          <cell r="V652">
            <v>-15904681.85</v>
          </cell>
          <cell r="W652">
            <v>-15904681.85</v>
          </cell>
          <cell r="Y652">
            <v>-15904681.85</v>
          </cell>
          <cell r="AA652">
            <v>-15904681.85</v>
          </cell>
          <cell r="AJ652">
            <v>-15813838.334999995</v>
          </cell>
          <cell r="AN652">
            <v>-15832890.18333333</v>
          </cell>
          <cell r="AR652">
            <v>-15858015.18333333</v>
          </cell>
          <cell r="AV652">
            <v>-15884681.849999996</v>
          </cell>
          <cell r="AZ652">
            <v>-15902598.516666664</v>
          </cell>
        </row>
        <row r="653">
          <cell r="Q653">
            <v>1321714</v>
          </cell>
          <cell r="S653">
            <v>1334900</v>
          </cell>
          <cell r="U653">
            <v>1346827</v>
          </cell>
          <cell r="V653">
            <v>1351986</v>
          </cell>
          <cell r="W653">
            <v>1356767</v>
          </cell>
          <cell r="Y653">
            <v>1360807</v>
          </cell>
          <cell r="AA653">
            <v>1253217</v>
          </cell>
          <cell r="AJ653">
            <v>1334596.2916666667</v>
          </cell>
          <cell r="AN653">
            <v>1335393.625</v>
          </cell>
          <cell r="AR653">
            <v>1334274.9166666667</v>
          </cell>
          <cell r="AV653">
            <v>1328817.1666666667</v>
          </cell>
          <cell r="AZ653">
            <v>1302683.25</v>
          </cell>
        </row>
        <row r="654">
          <cell r="Q654">
            <v>4388164</v>
          </cell>
          <cell r="S654">
            <v>4117526.5</v>
          </cell>
          <cell r="U654">
            <v>0</v>
          </cell>
          <cell r="V654">
            <v>0</v>
          </cell>
          <cell r="W654">
            <v>0</v>
          </cell>
          <cell r="Y654">
            <v>0</v>
          </cell>
          <cell r="AA654">
            <v>987093</v>
          </cell>
          <cell r="AJ654">
            <v>1140394.5416666667</v>
          </cell>
          <cell r="AN654">
            <v>1633406.0833333333</v>
          </cell>
          <cell r="AR654">
            <v>1633406.0833333333</v>
          </cell>
          <cell r="AV654">
            <v>1573627.625</v>
          </cell>
          <cell r="AZ654">
            <v>1574517.5</v>
          </cell>
        </row>
        <row r="655">
          <cell r="Q655">
            <v>0</v>
          </cell>
          <cell r="S655">
            <v>0</v>
          </cell>
          <cell r="U655">
            <v>0</v>
          </cell>
          <cell r="V655">
            <v>0</v>
          </cell>
          <cell r="W655">
            <v>0</v>
          </cell>
          <cell r="Y655">
            <v>0</v>
          </cell>
          <cell r="AA655">
            <v>0</v>
          </cell>
          <cell r="AJ655">
            <v>0</v>
          </cell>
          <cell r="AN655">
            <v>0</v>
          </cell>
          <cell r="AR655">
            <v>0</v>
          </cell>
          <cell r="AV655">
            <v>0</v>
          </cell>
          <cell r="AZ655">
            <v>0</v>
          </cell>
        </row>
        <row r="656">
          <cell r="Q656">
            <v>1672916.02</v>
          </cell>
          <cell r="S656">
            <v>1708009.72</v>
          </cell>
          <cell r="U656">
            <v>1882100.58</v>
          </cell>
          <cell r="V656">
            <v>1925475.43</v>
          </cell>
          <cell r="W656">
            <v>1971597.45</v>
          </cell>
          <cell r="Y656">
            <v>2060845.58</v>
          </cell>
          <cell r="AA656">
            <v>2144129.84</v>
          </cell>
          <cell r="AJ656">
            <v>1006717.9483333332</v>
          </cell>
          <cell r="AN656">
            <v>1294514.2483333333</v>
          </cell>
          <cell r="AR656">
            <v>1646785.334583333</v>
          </cell>
          <cell r="AV656">
            <v>1942504.9458333335</v>
          </cell>
          <cell r="AZ656">
            <v>2078455.4333333333</v>
          </cell>
        </row>
        <row r="657">
          <cell r="Q657">
            <v>0</v>
          </cell>
          <cell r="S657">
            <v>29200.33</v>
          </cell>
          <cell r="U657">
            <v>28242.54</v>
          </cell>
          <cell r="V657">
            <v>-12790.73</v>
          </cell>
          <cell r="W657">
            <v>-255445.13</v>
          </cell>
          <cell r="Y657">
            <v>-375510.19</v>
          </cell>
          <cell r="AA657">
            <v>-1004096.5</v>
          </cell>
          <cell r="AJ657">
            <v>22596.765000000003</v>
          </cell>
          <cell r="AN657">
            <v>32653.77416666667</v>
          </cell>
          <cell r="AR657">
            <v>-1880.039999999996</v>
          </cell>
          <cell r="AV657">
            <v>-287669.88833333337</v>
          </cell>
          <cell r="AZ657">
            <v>-304982.05291666667</v>
          </cell>
        </row>
        <row r="658">
          <cell r="Q658">
            <v>0</v>
          </cell>
          <cell r="S658">
            <v>11620</v>
          </cell>
          <cell r="U658">
            <v>279386.09</v>
          </cell>
          <cell r="V658">
            <v>294484.21</v>
          </cell>
          <cell r="W658">
            <v>185297.27</v>
          </cell>
          <cell r="Y658">
            <v>-22312.98</v>
          </cell>
          <cell r="AA658">
            <v>-347460.01</v>
          </cell>
          <cell r="AJ658">
            <v>76726.55249999998</v>
          </cell>
          <cell r="AN658">
            <v>65958.58125</v>
          </cell>
          <cell r="AR658">
            <v>48393.21333333334</v>
          </cell>
          <cell r="AV658">
            <v>30554.569166666664</v>
          </cell>
          <cell r="AZ658">
            <v>77228.8075</v>
          </cell>
        </row>
        <row r="659">
          <cell r="Q659">
            <v>0</v>
          </cell>
          <cell r="S659">
            <v>323018.3</v>
          </cell>
          <cell r="U659">
            <v>636175.01</v>
          </cell>
          <cell r="V659">
            <v>822471.18</v>
          </cell>
          <cell r="W659">
            <v>928016.75</v>
          </cell>
          <cell r="Y659">
            <v>1395340.07</v>
          </cell>
          <cell r="AA659">
            <v>1559371.21</v>
          </cell>
          <cell r="AJ659">
            <v>-1213276.2525</v>
          </cell>
          <cell r="AN659">
            <v>-944824.0220833333</v>
          </cell>
          <cell r="AR659">
            <v>-152912.8925000001</v>
          </cell>
          <cell r="AV659">
            <v>896828.1575000001</v>
          </cell>
          <cell r="AZ659">
            <v>914567.1925</v>
          </cell>
        </row>
        <row r="660">
          <cell r="Q660">
            <v>0</v>
          </cell>
          <cell r="S660">
            <v>0</v>
          </cell>
          <cell r="U660">
            <v>0</v>
          </cell>
          <cell r="V660">
            <v>0</v>
          </cell>
          <cell r="W660">
            <v>0</v>
          </cell>
          <cell r="Y660">
            <v>0</v>
          </cell>
          <cell r="AA660">
            <v>0</v>
          </cell>
          <cell r="AJ660">
            <v>0</v>
          </cell>
          <cell r="AN660">
            <v>0</v>
          </cell>
          <cell r="AR660">
            <v>0</v>
          </cell>
          <cell r="AV660">
            <v>0</v>
          </cell>
          <cell r="AZ660">
            <v>0</v>
          </cell>
        </row>
        <row r="661">
          <cell r="Q661">
            <v>0</v>
          </cell>
          <cell r="S661">
            <v>0</v>
          </cell>
          <cell r="U661">
            <v>0</v>
          </cell>
          <cell r="V661">
            <v>0</v>
          </cell>
          <cell r="W661">
            <v>0</v>
          </cell>
          <cell r="Y661">
            <v>0</v>
          </cell>
          <cell r="AA661">
            <v>0</v>
          </cell>
          <cell r="AJ661">
            <v>0</v>
          </cell>
          <cell r="AN661">
            <v>0</v>
          </cell>
          <cell r="AR661">
            <v>0</v>
          </cell>
          <cell r="AV661">
            <v>0</v>
          </cell>
          <cell r="AZ661">
            <v>0</v>
          </cell>
        </row>
        <row r="662">
          <cell r="Q662">
            <v>0</v>
          </cell>
          <cell r="S662">
            <v>0</v>
          </cell>
          <cell r="U662">
            <v>0</v>
          </cell>
          <cell r="V662">
            <v>0</v>
          </cell>
          <cell r="W662">
            <v>0</v>
          </cell>
          <cell r="Y662">
            <v>0</v>
          </cell>
          <cell r="AA662">
            <v>0</v>
          </cell>
          <cell r="AJ662">
            <v>0</v>
          </cell>
          <cell r="AN662">
            <v>0</v>
          </cell>
          <cell r="AR662">
            <v>0</v>
          </cell>
          <cell r="AV662">
            <v>0</v>
          </cell>
          <cell r="AZ662">
            <v>0</v>
          </cell>
        </row>
        <row r="663">
          <cell r="Q663">
            <v>0</v>
          </cell>
          <cell r="S663">
            <v>0</v>
          </cell>
          <cell r="U663">
            <v>0</v>
          </cell>
          <cell r="V663">
            <v>0</v>
          </cell>
          <cell r="W663">
            <v>0</v>
          </cell>
          <cell r="Y663">
            <v>0</v>
          </cell>
          <cell r="AA663">
            <v>0</v>
          </cell>
          <cell r="AJ663">
            <v>0</v>
          </cell>
          <cell r="AN663">
            <v>0</v>
          </cell>
          <cell r="AR663">
            <v>0</v>
          </cell>
          <cell r="AV663">
            <v>0</v>
          </cell>
          <cell r="AZ663">
            <v>0</v>
          </cell>
        </row>
        <row r="664">
          <cell r="Q664">
            <v>280246.48</v>
          </cell>
          <cell r="S664">
            <v>0</v>
          </cell>
          <cell r="U664">
            <v>13157.17</v>
          </cell>
          <cell r="V664">
            <v>13157.17</v>
          </cell>
          <cell r="W664">
            <v>300828.67</v>
          </cell>
          <cell r="Y664">
            <v>300828.67</v>
          </cell>
          <cell r="AA664">
            <v>894836.43</v>
          </cell>
          <cell r="AJ664">
            <v>1860530.0891666666</v>
          </cell>
          <cell r="AN664">
            <v>1778381.4054166668</v>
          </cell>
          <cell r="AR664">
            <v>1119515.5804166668</v>
          </cell>
          <cell r="AV664">
            <v>337236.3775</v>
          </cell>
          <cell r="AZ664">
            <v>300560.92125</v>
          </cell>
        </row>
        <row r="665">
          <cell r="Q665">
            <v>0</v>
          </cell>
          <cell r="S665">
            <v>0</v>
          </cell>
          <cell r="U665">
            <v>0</v>
          </cell>
          <cell r="V665">
            <v>0</v>
          </cell>
          <cell r="W665">
            <v>0</v>
          </cell>
          <cell r="Y665">
            <v>0</v>
          </cell>
          <cell r="AA665">
            <v>0</v>
          </cell>
          <cell r="AJ665">
            <v>0</v>
          </cell>
          <cell r="AN665">
            <v>0</v>
          </cell>
          <cell r="AR665">
            <v>0</v>
          </cell>
          <cell r="AV665">
            <v>0</v>
          </cell>
          <cell r="AZ665">
            <v>0</v>
          </cell>
        </row>
        <row r="666">
          <cell r="Q666">
            <v>0</v>
          </cell>
          <cell r="S666">
            <v>0</v>
          </cell>
          <cell r="U666">
            <v>0</v>
          </cell>
          <cell r="V666">
            <v>0</v>
          </cell>
          <cell r="W666">
            <v>0</v>
          </cell>
          <cell r="Y666">
            <v>0</v>
          </cell>
          <cell r="AA666">
            <v>0</v>
          </cell>
          <cell r="AJ666">
            <v>0</v>
          </cell>
          <cell r="AN666">
            <v>0</v>
          </cell>
          <cell r="AR666">
            <v>0</v>
          </cell>
          <cell r="AV666">
            <v>0</v>
          </cell>
          <cell r="AZ666">
            <v>0</v>
          </cell>
        </row>
        <row r="667">
          <cell r="Q667">
            <v>0</v>
          </cell>
          <cell r="S667">
            <v>0</v>
          </cell>
          <cell r="U667">
            <v>0</v>
          </cell>
          <cell r="V667">
            <v>0</v>
          </cell>
          <cell r="W667">
            <v>0</v>
          </cell>
          <cell r="Y667">
            <v>0</v>
          </cell>
          <cell r="AA667">
            <v>0</v>
          </cell>
          <cell r="AJ667">
            <v>0</v>
          </cell>
          <cell r="AN667">
            <v>0</v>
          </cell>
          <cell r="AR667">
            <v>0</v>
          </cell>
          <cell r="AV667">
            <v>0</v>
          </cell>
          <cell r="AZ667">
            <v>0</v>
          </cell>
        </row>
        <row r="668">
          <cell r="Q668">
            <v>0</v>
          </cell>
          <cell r="S668">
            <v>0</v>
          </cell>
          <cell r="U668">
            <v>0</v>
          </cell>
          <cell r="V668">
            <v>0</v>
          </cell>
          <cell r="W668">
            <v>0</v>
          </cell>
          <cell r="Y668">
            <v>0</v>
          </cell>
          <cell r="AA668">
            <v>0</v>
          </cell>
          <cell r="AJ668">
            <v>0</v>
          </cell>
          <cell r="AN668">
            <v>0</v>
          </cell>
          <cell r="AR668">
            <v>0</v>
          </cell>
          <cell r="AV668">
            <v>0</v>
          </cell>
          <cell r="AZ668">
            <v>0</v>
          </cell>
        </row>
        <row r="669">
          <cell r="AJ669">
            <v>0</v>
          </cell>
          <cell r="AN669">
            <v>0</v>
          </cell>
          <cell r="AR669">
            <v>0</v>
          </cell>
          <cell r="AV669">
            <v>0</v>
          </cell>
          <cell r="AZ669">
            <v>0</v>
          </cell>
        </row>
        <row r="670">
          <cell r="Q670">
            <v>0</v>
          </cell>
          <cell r="S670">
            <v>0</v>
          </cell>
          <cell r="U670">
            <v>0</v>
          </cell>
          <cell r="V670">
            <v>0</v>
          </cell>
          <cell r="W670">
            <v>0</v>
          </cell>
          <cell r="Y670">
            <v>0</v>
          </cell>
          <cell r="AA670">
            <v>0</v>
          </cell>
          <cell r="AJ670">
            <v>0</v>
          </cell>
          <cell r="AN670">
            <v>0</v>
          </cell>
          <cell r="AR670">
            <v>0</v>
          </cell>
          <cell r="AV670">
            <v>0</v>
          </cell>
          <cell r="AZ670">
            <v>0</v>
          </cell>
        </row>
        <row r="671">
          <cell r="Q671">
            <v>0</v>
          </cell>
          <cell r="S671">
            <v>0</v>
          </cell>
          <cell r="U671">
            <v>0</v>
          </cell>
          <cell r="V671">
            <v>0</v>
          </cell>
          <cell r="W671">
            <v>0</v>
          </cell>
          <cell r="Y671">
            <v>0</v>
          </cell>
          <cell r="AA671">
            <v>0</v>
          </cell>
          <cell r="AJ671">
            <v>0</v>
          </cell>
          <cell r="AN671">
            <v>0</v>
          </cell>
          <cell r="AR671">
            <v>0</v>
          </cell>
          <cell r="AV671">
            <v>0</v>
          </cell>
          <cell r="AZ671">
            <v>0</v>
          </cell>
        </row>
        <row r="672">
          <cell r="Q672">
            <v>0</v>
          </cell>
          <cell r="S672">
            <v>0</v>
          </cell>
          <cell r="U672">
            <v>0</v>
          </cell>
          <cell r="V672">
            <v>0</v>
          </cell>
          <cell r="W672">
            <v>0</v>
          </cell>
          <cell r="Y672">
            <v>0</v>
          </cell>
          <cell r="AA672">
            <v>0</v>
          </cell>
          <cell r="AJ672">
            <v>0</v>
          </cell>
          <cell r="AN672">
            <v>0</v>
          </cell>
          <cell r="AR672">
            <v>0</v>
          </cell>
          <cell r="AV672">
            <v>0</v>
          </cell>
          <cell r="AZ672">
            <v>0</v>
          </cell>
        </row>
        <row r="673">
          <cell r="U673">
            <v>0</v>
          </cell>
          <cell r="V673">
            <v>0</v>
          </cell>
          <cell r="W673">
            <v>0</v>
          </cell>
          <cell r="Y673">
            <v>0</v>
          </cell>
          <cell r="AA673">
            <v>0</v>
          </cell>
          <cell r="AJ673">
            <v>0</v>
          </cell>
          <cell r="AN673">
            <v>0</v>
          </cell>
          <cell r="AR673">
            <v>0</v>
          </cell>
          <cell r="AV673">
            <v>0</v>
          </cell>
          <cell r="AZ673">
            <v>0</v>
          </cell>
        </row>
        <row r="674">
          <cell r="U674">
            <v>0</v>
          </cell>
          <cell r="V674">
            <v>0</v>
          </cell>
          <cell r="W674">
            <v>0</v>
          </cell>
          <cell r="Y674">
            <v>0</v>
          </cell>
          <cell r="AA674">
            <v>0</v>
          </cell>
          <cell r="AJ674">
            <v>0</v>
          </cell>
          <cell r="AN674">
            <v>0</v>
          </cell>
          <cell r="AR674">
            <v>0</v>
          </cell>
          <cell r="AV674">
            <v>0</v>
          </cell>
          <cell r="AZ674">
            <v>0</v>
          </cell>
        </row>
        <row r="675">
          <cell r="Q675">
            <v>0</v>
          </cell>
          <cell r="S675">
            <v>0</v>
          </cell>
          <cell r="U675">
            <v>0</v>
          </cell>
          <cell r="V675">
            <v>0</v>
          </cell>
          <cell r="W675">
            <v>0</v>
          </cell>
          <cell r="Y675">
            <v>0</v>
          </cell>
          <cell r="AA675">
            <v>0</v>
          </cell>
          <cell r="AJ675">
            <v>0</v>
          </cell>
          <cell r="AN675">
            <v>0</v>
          </cell>
          <cell r="AR675">
            <v>0</v>
          </cell>
          <cell r="AV675">
            <v>0</v>
          </cell>
          <cell r="AZ675">
            <v>0</v>
          </cell>
        </row>
        <row r="676">
          <cell r="Q676">
            <v>0</v>
          </cell>
          <cell r="S676">
            <v>0</v>
          </cell>
          <cell r="U676">
            <v>0</v>
          </cell>
          <cell r="V676">
            <v>0</v>
          </cell>
          <cell r="W676">
            <v>0</v>
          </cell>
          <cell r="Y676">
            <v>0</v>
          </cell>
          <cell r="AA676">
            <v>0</v>
          </cell>
          <cell r="AJ676">
            <v>0</v>
          </cell>
          <cell r="AN676">
            <v>0</v>
          </cell>
          <cell r="AR676">
            <v>0</v>
          </cell>
          <cell r="AV676">
            <v>0</v>
          </cell>
          <cell r="AZ676">
            <v>0</v>
          </cell>
        </row>
        <row r="677">
          <cell r="Q677">
            <v>0</v>
          </cell>
          <cell r="S677">
            <v>0</v>
          </cell>
          <cell r="U677">
            <v>0</v>
          </cell>
          <cell r="V677">
            <v>0</v>
          </cell>
          <cell r="W677">
            <v>0</v>
          </cell>
          <cell r="Y677">
            <v>0</v>
          </cell>
          <cell r="AA677">
            <v>0</v>
          </cell>
          <cell r="AJ677">
            <v>0</v>
          </cell>
          <cell r="AN677">
            <v>0</v>
          </cell>
          <cell r="AR677">
            <v>0</v>
          </cell>
          <cell r="AV677">
            <v>0</v>
          </cell>
          <cell r="AZ677">
            <v>0</v>
          </cell>
        </row>
        <row r="678">
          <cell r="Q678">
            <v>0</v>
          </cell>
          <cell r="S678">
            <v>0</v>
          </cell>
          <cell r="U678">
            <v>0</v>
          </cell>
          <cell r="V678">
            <v>0</v>
          </cell>
          <cell r="W678">
            <v>0</v>
          </cell>
          <cell r="Y678">
            <v>0</v>
          </cell>
          <cell r="AA678">
            <v>0</v>
          </cell>
          <cell r="AJ678">
            <v>0</v>
          </cell>
          <cell r="AN678">
            <v>0</v>
          </cell>
          <cell r="AR678">
            <v>0</v>
          </cell>
          <cell r="AV678">
            <v>0</v>
          </cell>
          <cell r="AZ678">
            <v>0</v>
          </cell>
        </row>
        <row r="679">
          <cell r="Q679">
            <v>0</v>
          </cell>
          <cell r="S679">
            <v>0</v>
          </cell>
          <cell r="U679">
            <v>0</v>
          </cell>
          <cell r="V679">
            <v>0</v>
          </cell>
          <cell r="W679">
            <v>0</v>
          </cell>
          <cell r="Y679">
            <v>0</v>
          </cell>
          <cell r="AA679">
            <v>0</v>
          </cell>
          <cell r="AJ679">
            <v>0</v>
          </cell>
          <cell r="AN679">
            <v>0</v>
          </cell>
          <cell r="AR679">
            <v>0</v>
          </cell>
          <cell r="AV679">
            <v>0</v>
          </cell>
          <cell r="AZ679">
            <v>0</v>
          </cell>
        </row>
        <row r="680">
          <cell r="AJ680">
            <v>0</v>
          </cell>
          <cell r="AN680">
            <v>0</v>
          </cell>
          <cell r="AR680">
            <v>0</v>
          </cell>
          <cell r="AV680">
            <v>0</v>
          </cell>
          <cell r="AZ680">
            <v>0</v>
          </cell>
        </row>
        <row r="681">
          <cell r="V681">
            <v>0</v>
          </cell>
          <cell r="W681">
            <v>0</v>
          </cell>
          <cell r="Y681">
            <v>0</v>
          </cell>
          <cell r="AA681">
            <v>0</v>
          </cell>
          <cell r="AJ681">
            <v>0</v>
          </cell>
          <cell r="AN681">
            <v>0</v>
          </cell>
          <cell r="AR681">
            <v>0</v>
          </cell>
          <cell r="AV681">
            <v>0</v>
          </cell>
          <cell r="AZ681">
            <v>0</v>
          </cell>
        </row>
        <row r="682">
          <cell r="Q682">
            <v>0</v>
          </cell>
          <cell r="S682">
            <v>0</v>
          </cell>
          <cell r="U682">
            <v>0</v>
          </cell>
          <cell r="V682">
            <v>0</v>
          </cell>
          <cell r="W682">
            <v>0</v>
          </cell>
          <cell r="Y682">
            <v>0</v>
          </cell>
          <cell r="AA682">
            <v>0</v>
          </cell>
          <cell r="AJ682">
            <v>0</v>
          </cell>
          <cell r="AN682">
            <v>0</v>
          </cell>
          <cell r="AR682">
            <v>0</v>
          </cell>
          <cell r="AV682">
            <v>0</v>
          </cell>
          <cell r="AZ682">
            <v>0</v>
          </cell>
        </row>
        <row r="683">
          <cell r="Q683">
            <v>0</v>
          </cell>
          <cell r="S683">
            <v>0</v>
          </cell>
          <cell r="U683">
            <v>0</v>
          </cell>
          <cell r="V683">
            <v>0</v>
          </cell>
          <cell r="W683">
            <v>0</v>
          </cell>
          <cell r="Y683">
            <v>0</v>
          </cell>
          <cell r="AA683">
            <v>0</v>
          </cell>
          <cell r="AJ683">
            <v>0</v>
          </cell>
          <cell r="AN683">
            <v>0</v>
          </cell>
          <cell r="AR683">
            <v>0</v>
          </cell>
          <cell r="AV683">
            <v>0</v>
          </cell>
          <cell r="AZ683">
            <v>0</v>
          </cell>
        </row>
        <row r="684">
          <cell r="U684">
            <v>0</v>
          </cell>
          <cell r="V684">
            <v>0</v>
          </cell>
          <cell r="W684">
            <v>0</v>
          </cell>
          <cell r="Y684">
            <v>0</v>
          </cell>
          <cell r="AA684">
            <v>0</v>
          </cell>
          <cell r="AJ684">
            <v>0</v>
          </cell>
          <cell r="AN684">
            <v>-0.0008333333333333334</v>
          </cell>
          <cell r="AR684">
            <v>-0.0008333333333333334</v>
          </cell>
          <cell r="AV684">
            <v>-0.0008333333333333334</v>
          </cell>
          <cell r="AZ684">
            <v>0</v>
          </cell>
        </row>
        <row r="685">
          <cell r="U685">
            <v>0</v>
          </cell>
          <cell r="V685">
            <v>0</v>
          </cell>
          <cell r="W685">
            <v>0</v>
          </cell>
          <cell r="Y685">
            <v>0</v>
          </cell>
          <cell r="AA685">
            <v>0</v>
          </cell>
          <cell r="AJ685">
            <v>0</v>
          </cell>
          <cell r="AN685">
            <v>0</v>
          </cell>
          <cell r="AR685">
            <v>0</v>
          </cell>
          <cell r="AV685">
            <v>0</v>
          </cell>
          <cell r="AZ685">
            <v>0</v>
          </cell>
        </row>
        <row r="686">
          <cell r="AJ686">
            <v>0</v>
          </cell>
          <cell r="AN686">
            <v>0</v>
          </cell>
          <cell r="AR686">
            <v>0</v>
          </cell>
          <cell r="AV686">
            <v>0</v>
          </cell>
          <cell r="AZ686">
            <v>0</v>
          </cell>
        </row>
        <row r="687">
          <cell r="U687">
            <v>0</v>
          </cell>
          <cell r="V687">
            <v>0</v>
          </cell>
          <cell r="W687">
            <v>0</v>
          </cell>
          <cell r="Y687">
            <v>0</v>
          </cell>
          <cell r="AA687">
            <v>0</v>
          </cell>
          <cell r="AJ687">
            <v>0</v>
          </cell>
          <cell r="AN687">
            <v>0</v>
          </cell>
          <cell r="AR687">
            <v>0</v>
          </cell>
          <cell r="AV687">
            <v>0</v>
          </cell>
          <cell r="AZ687">
            <v>0</v>
          </cell>
        </row>
        <row r="688">
          <cell r="Q688">
            <v>-181737.81</v>
          </cell>
          <cell r="S688">
            <v>-139105.91</v>
          </cell>
          <cell r="U688">
            <v>-115941.8</v>
          </cell>
          <cell r="V688">
            <v>-108141.27</v>
          </cell>
          <cell r="W688">
            <v>-96681.95</v>
          </cell>
          <cell r="Y688">
            <v>-67247.8</v>
          </cell>
          <cell r="AA688">
            <v>165417.44</v>
          </cell>
          <cell r="AJ688">
            <v>-275805.30125</v>
          </cell>
          <cell r="AN688">
            <v>-215816.7004166667</v>
          </cell>
          <cell r="AR688">
            <v>-151713.74541666667</v>
          </cell>
          <cell r="AV688">
            <v>-30903.80666666666</v>
          </cell>
          <cell r="AZ688">
            <v>11065.838333333331</v>
          </cell>
        </row>
        <row r="689">
          <cell r="Q689">
            <v>0</v>
          </cell>
          <cell r="S689">
            <v>0</v>
          </cell>
          <cell r="U689">
            <v>0</v>
          </cell>
          <cell r="V689">
            <v>0</v>
          </cell>
          <cell r="W689">
            <v>0</v>
          </cell>
          <cell r="Y689">
            <v>0</v>
          </cell>
          <cell r="AA689">
            <v>0</v>
          </cell>
          <cell r="AJ689">
            <v>0</v>
          </cell>
          <cell r="AN689">
            <v>0</v>
          </cell>
          <cell r="AR689">
            <v>0</v>
          </cell>
          <cell r="AV689">
            <v>0</v>
          </cell>
          <cell r="AZ689">
            <v>0</v>
          </cell>
        </row>
        <row r="690">
          <cell r="Q690">
            <v>-133819.4</v>
          </cell>
          <cell r="S690">
            <v>-138237.42</v>
          </cell>
          <cell r="U690">
            <v>-160852.03</v>
          </cell>
          <cell r="V690">
            <v>-166540.27</v>
          </cell>
          <cell r="W690">
            <v>-166710.67</v>
          </cell>
          <cell r="Y690">
            <v>-167979.4</v>
          </cell>
          <cell r="AA690">
            <v>-178040.23</v>
          </cell>
          <cell r="AJ690">
            <v>-142514.95541666666</v>
          </cell>
          <cell r="AN690">
            <v>-156222.61166666666</v>
          </cell>
          <cell r="AR690">
            <v>-157032.76875</v>
          </cell>
          <cell r="AV690">
            <v>-160888.80666666664</v>
          </cell>
          <cell r="AZ690">
            <v>-164889.73916666664</v>
          </cell>
        </row>
        <row r="691">
          <cell r="Q691">
            <v>794520.81</v>
          </cell>
          <cell r="S691">
            <v>905064.48</v>
          </cell>
          <cell r="U691">
            <v>834578.75</v>
          </cell>
          <cell r="V691">
            <v>1080839.53</v>
          </cell>
          <cell r="W691">
            <v>1124580.44</v>
          </cell>
          <cell r="Y691">
            <v>848499.84</v>
          </cell>
          <cell r="AA691">
            <v>1229706.77</v>
          </cell>
          <cell r="AJ691">
            <v>594684.0591666667</v>
          </cell>
          <cell r="AN691">
            <v>706758.59125</v>
          </cell>
          <cell r="AR691">
            <v>868891.7420833333</v>
          </cell>
          <cell r="AV691">
            <v>1011369.1666666666</v>
          </cell>
          <cell r="AZ691">
            <v>1048668.5637499997</v>
          </cell>
        </row>
        <row r="692">
          <cell r="Q692">
            <v>0</v>
          </cell>
          <cell r="S692">
            <v>0</v>
          </cell>
          <cell r="U692">
            <v>0</v>
          </cell>
          <cell r="V692">
            <v>0</v>
          </cell>
          <cell r="W692">
            <v>0</v>
          </cell>
          <cell r="Y692">
            <v>0</v>
          </cell>
          <cell r="AA692">
            <v>0</v>
          </cell>
          <cell r="AJ692">
            <v>3585.275416666667</v>
          </cell>
          <cell r="AN692">
            <v>1378.9520833333333</v>
          </cell>
          <cell r="AR692">
            <v>0</v>
          </cell>
          <cell r="AV692">
            <v>0</v>
          </cell>
          <cell r="AZ692">
            <v>0</v>
          </cell>
        </row>
        <row r="693">
          <cell r="Q693">
            <v>0</v>
          </cell>
          <cell r="S693">
            <v>0</v>
          </cell>
          <cell r="U693">
            <v>0</v>
          </cell>
          <cell r="V693">
            <v>0</v>
          </cell>
          <cell r="W693">
            <v>0</v>
          </cell>
          <cell r="Y693">
            <v>0</v>
          </cell>
          <cell r="AA693">
            <v>0</v>
          </cell>
          <cell r="AJ693">
            <v>0</v>
          </cell>
          <cell r="AN693">
            <v>0</v>
          </cell>
          <cell r="AR693">
            <v>0</v>
          </cell>
          <cell r="AV693">
            <v>0</v>
          </cell>
          <cell r="AZ693">
            <v>0</v>
          </cell>
        </row>
        <row r="694">
          <cell r="Q694">
            <v>1782908.49</v>
          </cell>
          <cell r="S694">
            <v>1654394.68</v>
          </cell>
          <cell r="U694">
            <v>1436041.32</v>
          </cell>
          <cell r="V694">
            <v>1460434.22</v>
          </cell>
          <cell r="W694">
            <v>1763383.43</v>
          </cell>
          <cell r="Y694">
            <v>1874577.11</v>
          </cell>
          <cell r="AA694">
            <v>2033020.38</v>
          </cell>
          <cell r="AJ694">
            <v>1313566.2558333336</v>
          </cell>
          <cell r="AN694">
            <v>1468877.4891666668</v>
          </cell>
          <cell r="AR694">
            <v>1558324.3629166668</v>
          </cell>
          <cell r="AV694">
            <v>1689320.79375</v>
          </cell>
          <cell r="AZ694">
            <v>1787288.6450000003</v>
          </cell>
        </row>
        <row r="695">
          <cell r="Q695">
            <v>0</v>
          </cell>
          <cell r="S695">
            <v>0</v>
          </cell>
          <cell r="U695">
            <v>0</v>
          </cell>
          <cell r="V695">
            <v>31.38</v>
          </cell>
          <cell r="W695">
            <v>35.16</v>
          </cell>
          <cell r="Y695">
            <v>96.73</v>
          </cell>
          <cell r="AA695">
            <v>112.28</v>
          </cell>
          <cell r="AJ695">
            <v>62.30916666666667</v>
          </cell>
          <cell r="AN695">
            <v>62.30916666666667</v>
          </cell>
          <cell r="AR695">
            <v>66.19208333333334</v>
          </cell>
          <cell r="AV695">
            <v>47.96666666666667</v>
          </cell>
          <cell r="AZ695">
            <v>47.96666666666667</v>
          </cell>
        </row>
        <row r="696">
          <cell r="Q696">
            <v>0</v>
          </cell>
          <cell r="S696">
            <v>0</v>
          </cell>
          <cell r="U696">
            <v>0</v>
          </cell>
          <cell r="V696">
            <v>0</v>
          </cell>
          <cell r="W696">
            <v>0</v>
          </cell>
          <cell r="Y696">
            <v>0</v>
          </cell>
          <cell r="AA696">
            <v>0</v>
          </cell>
          <cell r="AJ696">
            <v>0</v>
          </cell>
          <cell r="AN696">
            <v>0</v>
          </cell>
          <cell r="AR696">
            <v>0</v>
          </cell>
          <cell r="AV696">
            <v>0</v>
          </cell>
          <cell r="AZ696">
            <v>0</v>
          </cell>
        </row>
        <row r="697">
          <cell r="Q697">
            <v>592135.01</v>
          </cell>
          <cell r="S697">
            <v>602375.77</v>
          </cell>
          <cell r="U697">
            <v>637567.55</v>
          </cell>
          <cell r="V697">
            <v>637567.55</v>
          </cell>
          <cell r="W697">
            <v>643221.57</v>
          </cell>
          <cell r="Y697">
            <v>654510.18</v>
          </cell>
          <cell r="AA697">
            <v>665123.59</v>
          </cell>
          <cell r="AJ697">
            <v>460101.3475</v>
          </cell>
          <cell r="AN697">
            <v>545784.68125</v>
          </cell>
          <cell r="AR697">
            <v>604014.2491666666</v>
          </cell>
          <cell r="AV697">
            <v>640200.6316666666</v>
          </cell>
          <cell r="AZ697">
            <v>657144.2975</v>
          </cell>
        </row>
        <row r="698">
          <cell r="Q698">
            <v>0</v>
          </cell>
          <cell r="S698">
            <v>0</v>
          </cell>
          <cell r="U698">
            <v>0</v>
          </cell>
          <cell r="V698">
            <v>0</v>
          </cell>
          <cell r="W698">
            <v>0</v>
          </cell>
          <cell r="Y698">
            <v>0</v>
          </cell>
          <cell r="AA698">
            <v>0</v>
          </cell>
          <cell r="AJ698">
            <v>0</v>
          </cell>
          <cell r="AN698">
            <v>0</v>
          </cell>
          <cell r="AR698">
            <v>0</v>
          </cell>
          <cell r="AV698">
            <v>0</v>
          </cell>
          <cell r="AZ698">
            <v>0</v>
          </cell>
        </row>
        <row r="699">
          <cell r="Q699">
            <v>8751.11</v>
          </cell>
          <cell r="S699">
            <v>9139.67</v>
          </cell>
          <cell r="U699">
            <v>9377.37</v>
          </cell>
          <cell r="V699">
            <v>8989.47</v>
          </cell>
          <cell r="W699">
            <v>8827.93</v>
          </cell>
          <cell r="Y699">
            <v>9165.18</v>
          </cell>
          <cell r="AA699">
            <v>10515.9</v>
          </cell>
          <cell r="AJ699">
            <v>7810.396250000001</v>
          </cell>
          <cell r="AN699">
            <v>7878.907083333333</v>
          </cell>
          <cell r="AR699">
            <v>8963.525</v>
          </cell>
          <cell r="AV699">
            <v>8996.77625</v>
          </cell>
          <cell r="AZ699">
            <v>8859.9125</v>
          </cell>
        </row>
        <row r="700">
          <cell r="Q700">
            <v>0</v>
          </cell>
          <cell r="S700">
            <v>0</v>
          </cell>
          <cell r="U700">
            <v>0</v>
          </cell>
          <cell r="V700">
            <v>0</v>
          </cell>
          <cell r="W700">
            <v>0</v>
          </cell>
          <cell r="Y700">
            <v>0</v>
          </cell>
          <cell r="AA700">
            <v>0</v>
          </cell>
          <cell r="AJ700">
            <v>0</v>
          </cell>
          <cell r="AN700">
            <v>0</v>
          </cell>
          <cell r="AR700">
            <v>0</v>
          </cell>
          <cell r="AV700">
            <v>0</v>
          </cell>
          <cell r="AZ700">
            <v>0</v>
          </cell>
        </row>
        <row r="701">
          <cell r="Q701">
            <v>0</v>
          </cell>
          <cell r="S701">
            <v>0</v>
          </cell>
          <cell r="U701">
            <v>0</v>
          </cell>
          <cell r="V701">
            <v>0</v>
          </cell>
          <cell r="W701">
            <v>0</v>
          </cell>
          <cell r="Y701">
            <v>0</v>
          </cell>
          <cell r="AA701">
            <v>0</v>
          </cell>
          <cell r="AJ701">
            <v>0</v>
          </cell>
          <cell r="AN701">
            <v>0</v>
          </cell>
          <cell r="AR701">
            <v>0</v>
          </cell>
          <cell r="AV701">
            <v>0</v>
          </cell>
          <cell r="AZ701">
            <v>0</v>
          </cell>
        </row>
        <row r="702">
          <cell r="Q702">
            <v>0</v>
          </cell>
          <cell r="S702">
            <v>0</v>
          </cell>
          <cell r="U702">
            <v>0</v>
          </cell>
          <cell r="V702">
            <v>0</v>
          </cell>
          <cell r="W702">
            <v>0</v>
          </cell>
          <cell r="Y702">
            <v>0</v>
          </cell>
          <cell r="AA702">
            <v>0</v>
          </cell>
          <cell r="AJ702">
            <v>985.8725000000001</v>
          </cell>
          <cell r="AN702">
            <v>31.891666666666666</v>
          </cell>
          <cell r="AR702">
            <v>10.554583333333332</v>
          </cell>
          <cell r="AV702">
            <v>0</v>
          </cell>
          <cell r="AZ702">
            <v>0</v>
          </cell>
        </row>
        <row r="703">
          <cell r="Q703">
            <v>0</v>
          </cell>
          <cell r="S703">
            <v>295.96</v>
          </cell>
          <cell r="U703">
            <v>480.76</v>
          </cell>
          <cell r="V703">
            <v>667.77</v>
          </cell>
          <cell r="W703">
            <v>704.77</v>
          </cell>
          <cell r="Y703">
            <v>805.6</v>
          </cell>
          <cell r="AA703">
            <v>1187.45</v>
          </cell>
          <cell r="AJ703">
            <v>1227.8641666666665</v>
          </cell>
          <cell r="AN703">
            <v>1147.9595833333333</v>
          </cell>
          <cell r="AR703">
            <v>975.7674999999999</v>
          </cell>
          <cell r="AV703">
            <v>738.8966666666666</v>
          </cell>
          <cell r="AZ703">
            <v>928.0145833333332</v>
          </cell>
        </row>
        <row r="704">
          <cell r="Q704">
            <v>0</v>
          </cell>
          <cell r="S704">
            <v>0</v>
          </cell>
          <cell r="U704">
            <v>0</v>
          </cell>
          <cell r="V704">
            <v>0</v>
          </cell>
          <cell r="W704">
            <v>0</v>
          </cell>
          <cell r="Y704">
            <v>0</v>
          </cell>
          <cell r="AA704">
            <v>0</v>
          </cell>
          <cell r="AJ704">
            <v>0</v>
          </cell>
          <cell r="AN704">
            <v>0</v>
          </cell>
          <cell r="AR704">
            <v>0</v>
          </cell>
          <cell r="AV704">
            <v>0</v>
          </cell>
          <cell r="AZ704">
            <v>0</v>
          </cell>
        </row>
        <row r="705">
          <cell r="Q705">
            <v>-2213374.15</v>
          </cell>
          <cell r="S705">
            <v>639002.3</v>
          </cell>
          <cell r="U705">
            <v>547530.07</v>
          </cell>
          <cell r="V705">
            <v>53264.31</v>
          </cell>
          <cell r="W705">
            <v>-124317.97</v>
          </cell>
          <cell r="Y705">
            <v>1456083.57</v>
          </cell>
          <cell r="AA705">
            <v>2545685.83</v>
          </cell>
          <cell r="AJ705">
            <v>369644.5679166666</v>
          </cell>
          <cell r="AN705">
            <v>-984665.4195833333</v>
          </cell>
          <cell r="AR705">
            <v>-669042.8433333334</v>
          </cell>
          <cell r="AV705">
            <v>976216.4029166667</v>
          </cell>
          <cell r="AZ705">
            <v>3833450.692916667</v>
          </cell>
        </row>
        <row r="706">
          <cell r="Q706">
            <v>463289.26</v>
          </cell>
          <cell r="S706">
            <v>692564.94</v>
          </cell>
          <cell r="U706">
            <v>708659.55</v>
          </cell>
          <cell r="V706">
            <v>723098.56</v>
          </cell>
          <cell r="W706">
            <v>692691.08</v>
          </cell>
          <cell r="Y706">
            <v>711480.77</v>
          </cell>
          <cell r="AA706">
            <v>298356.47</v>
          </cell>
          <cell r="AJ706">
            <v>2377012.2912500002</v>
          </cell>
          <cell r="AN706">
            <v>1541144.6366666667</v>
          </cell>
          <cell r="AR706">
            <v>704978.3445833334</v>
          </cell>
          <cell r="AV706">
            <v>533818.1825</v>
          </cell>
          <cell r="AZ706">
            <v>373564.3825</v>
          </cell>
        </row>
        <row r="707">
          <cell r="Q707">
            <v>2213374.15</v>
          </cell>
          <cell r="S707">
            <v>-639002.3</v>
          </cell>
          <cell r="U707">
            <v>-547530.07</v>
          </cell>
          <cell r="V707">
            <v>-53264.31</v>
          </cell>
          <cell r="W707">
            <v>124317.97</v>
          </cell>
          <cell r="Y707">
            <v>-1456083.57</v>
          </cell>
          <cell r="AA707">
            <v>-2545685.83</v>
          </cell>
          <cell r="AJ707">
            <v>-369644.5679166666</v>
          </cell>
          <cell r="AN707">
            <v>984665.4195833333</v>
          </cell>
          <cell r="AR707">
            <v>669042.8433333334</v>
          </cell>
          <cell r="AV707">
            <v>-976216.4029166667</v>
          </cell>
          <cell r="AZ707">
            <v>-3833450.692916667</v>
          </cell>
        </row>
        <row r="708">
          <cell r="Q708">
            <v>102044.65</v>
          </cell>
          <cell r="S708">
            <v>93540.97</v>
          </cell>
          <cell r="U708">
            <v>85037.29</v>
          </cell>
          <cell r="V708">
            <v>80785.45</v>
          </cell>
          <cell r="W708">
            <v>76533.61</v>
          </cell>
          <cell r="Y708">
            <v>68029.93</v>
          </cell>
          <cell r="AA708">
            <v>59526.25</v>
          </cell>
          <cell r="AJ708">
            <v>127555.68999999999</v>
          </cell>
          <cell r="AN708">
            <v>110548.33</v>
          </cell>
          <cell r="AR708">
            <v>93540.96999999999</v>
          </cell>
          <cell r="AV708">
            <v>76533.61</v>
          </cell>
          <cell r="AZ708">
            <v>59526.25</v>
          </cell>
        </row>
        <row r="709">
          <cell r="Q709">
            <v>0</v>
          </cell>
          <cell r="S709">
            <v>0</v>
          </cell>
          <cell r="U709">
            <v>0</v>
          </cell>
          <cell r="V709">
            <v>0</v>
          </cell>
          <cell r="W709">
            <v>0</v>
          </cell>
          <cell r="Y709">
            <v>0</v>
          </cell>
          <cell r="AA709">
            <v>0</v>
          </cell>
          <cell r="AJ709">
            <v>0</v>
          </cell>
          <cell r="AN709">
            <v>0</v>
          </cell>
          <cell r="AR709">
            <v>0</v>
          </cell>
          <cell r="AV709">
            <v>0</v>
          </cell>
          <cell r="AZ709">
            <v>0</v>
          </cell>
        </row>
        <row r="710">
          <cell r="Q710">
            <v>798675.66</v>
          </cell>
          <cell r="S710">
            <v>0</v>
          </cell>
          <cell r="U710">
            <v>0</v>
          </cell>
          <cell r="V710">
            <v>0</v>
          </cell>
          <cell r="W710">
            <v>0</v>
          </cell>
          <cell r="Y710">
            <v>0</v>
          </cell>
          <cell r="AA710">
            <v>0</v>
          </cell>
          <cell r="AJ710">
            <v>36848.425</v>
          </cell>
          <cell r="AN710">
            <v>66556.30500000001</v>
          </cell>
          <cell r="AR710">
            <v>66556.30500000001</v>
          </cell>
          <cell r="AV710">
            <v>33278.152500000004</v>
          </cell>
          <cell r="AZ710">
            <v>0</v>
          </cell>
        </row>
        <row r="711">
          <cell r="Q711">
            <v>0</v>
          </cell>
          <cell r="S711">
            <v>0</v>
          </cell>
          <cell r="U711">
            <v>0</v>
          </cell>
          <cell r="V711">
            <v>0</v>
          </cell>
          <cell r="W711">
            <v>0</v>
          </cell>
          <cell r="Y711">
            <v>0</v>
          </cell>
          <cell r="AA711">
            <v>0</v>
          </cell>
          <cell r="AJ711">
            <v>0</v>
          </cell>
          <cell r="AN711">
            <v>0</v>
          </cell>
          <cell r="AR711">
            <v>0</v>
          </cell>
          <cell r="AV711">
            <v>0</v>
          </cell>
          <cell r="AZ711">
            <v>0</v>
          </cell>
        </row>
        <row r="712">
          <cell r="Q712">
            <v>22434.03</v>
          </cell>
          <cell r="S712">
            <v>0</v>
          </cell>
          <cell r="U712">
            <v>0</v>
          </cell>
          <cell r="V712">
            <v>0</v>
          </cell>
          <cell r="W712">
            <v>0</v>
          </cell>
          <cell r="Y712">
            <v>0</v>
          </cell>
          <cell r="AA712">
            <v>0</v>
          </cell>
          <cell r="AJ712">
            <v>22434.03</v>
          </cell>
          <cell r="AN712">
            <v>15890.77125</v>
          </cell>
          <cell r="AR712">
            <v>8412.76125</v>
          </cell>
          <cell r="AV712">
            <v>934.7512499999999</v>
          </cell>
          <cell r="AZ712">
            <v>0</v>
          </cell>
        </row>
        <row r="713">
          <cell r="Q713">
            <v>11658.25</v>
          </cell>
          <cell r="S713">
            <v>11658.25</v>
          </cell>
          <cell r="U713">
            <v>11788.75</v>
          </cell>
          <cell r="V713">
            <v>12658.75</v>
          </cell>
          <cell r="W713">
            <v>12651.14</v>
          </cell>
          <cell r="Y713">
            <v>12651.14</v>
          </cell>
          <cell r="AA713">
            <v>12651.14</v>
          </cell>
          <cell r="AJ713">
            <v>11632.4625</v>
          </cell>
          <cell r="AN713">
            <v>11663.6875</v>
          </cell>
          <cell r="AR713">
            <v>11959.352083333333</v>
          </cell>
          <cell r="AV713">
            <v>12290.315416666666</v>
          </cell>
          <cell r="AZ713">
            <v>12615.84125</v>
          </cell>
        </row>
        <row r="714">
          <cell r="Q714">
            <v>0</v>
          </cell>
          <cell r="S714">
            <v>0</v>
          </cell>
          <cell r="U714">
            <v>0</v>
          </cell>
          <cell r="V714">
            <v>0</v>
          </cell>
          <cell r="W714">
            <v>0</v>
          </cell>
          <cell r="Y714">
            <v>0</v>
          </cell>
          <cell r="AA714">
            <v>0</v>
          </cell>
          <cell r="AJ714">
            <v>19799.767083333332</v>
          </cell>
          <cell r="AN714">
            <v>21777.313749999998</v>
          </cell>
          <cell r="AR714">
            <v>15945.612083333333</v>
          </cell>
          <cell r="AV714">
            <v>0</v>
          </cell>
          <cell r="AZ714">
            <v>0</v>
          </cell>
        </row>
        <row r="715">
          <cell r="Q715">
            <v>0</v>
          </cell>
          <cell r="S715">
            <v>0</v>
          </cell>
          <cell r="U715">
            <v>0</v>
          </cell>
          <cell r="V715">
            <v>0</v>
          </cell>
          <cell r="W715">
            <v>0</v>
          </cell>
          <cell r="Y715">
            <v>0</v>
          </cell>
          <cell r="AA715">
            <v>0</v>
          </cell>
          <cell r="AJ715">
            <v>-115673.91666666667</v>
          </cell>
          <cell r="AN715">
            <v>-142577.54166666666</v>
          </cell>
          <cell r="AR715">
            <v>-179611.16666666666</v>
          </cell>
          <cell r="AV715">
            <v>0</v>
          </cell>
          <cell r="AZ715">
            <v>0</v>
          </cell>
        </row>
        <row r="716">
          <cell r="Q716">
            <v>0</v>
          </cell>
          <cell r="S716">
            <v>0</v>
          </cell>
          <cell r="U716">
            <v>0</v>
          </cell>
          <cell r="V716">
            <v>0</v>
          </cell>
          <cell r="W716">
            <v>0</v>
          </cell>
          <cell r="Y716">
            <v>0</v>
          </cell>
          <cell r="AA716">
            <v>0</v>
          </cell>
          <cell r="AJ716">
            <v>149306.22666666668</v>
          </cell>
          <cell r="AN716">
            <v>149306.22666666668</v>
          </cell>
          <cell r="AR716">
            <v>98617.10833333334</v>
          </cell>
          <cell r="AV716">
            <v>0</v>
          </cell>
          <cell r="AZ716">
            <v>0</v>
          </cell>
        </row>
        <row r="717">
          <cell r="Q717">
            <v>0</v>
          </cell>
          <cell r="S717">
            <v>0</v>
          </cell>
          <cell r="U717">
            <v>0</v>
          </cell>
          <cell r="V717">
            <v>0</v>
          </cell>
          <cell r="W717">
            <v>0</v>
          </cell>
          <cell r="Y717">
            <v>0</v>
          </cell>
          <cell r="AA717">
            <v>0</v>
          </cell>
          <cell r="AJ717">
            <v>0</v>
          </cell>
          <cell r="AN717">
            <v>0</v>
          </cell>
          <cell r="AR717">
            <v>0</v>
          </cell>
          <cell r="AV717">
            <v>0</v>
          </cell>
          <cell r="AZ717">
            <v>0</v>
          </cell>
        </row>
        <row r="718">
          <cell r="Q718">
            <v>0</v>
          </cell>
          <cell r="S718">
            <v>0</v>
          </cell>
          <cell r="U718">
            <v>0</v>
          </cell>
          <cell r="V718">
            <v>0</v>
          </cell>
          <cell r="W718">
            <v>0</v>
          </cell>
          <cell r="Y718">
            <v>0</v>
          </cell>
          <cell r="AA718">
            <v>0</v>
          </cell>
          <cell r="AJ718">
            <v>1832.9875</v>
          </cell>
          <cell r="AN718">
            <v>0</v>
          </cell>
          <cell r="AR718">
            <v>0</v>
          </cell>
          <cell r="AV718">
            <v>0</v>
          </cell>
          <cell r="AZ718">
            <v>0</v>
          </cell>
        </row>
        <row r="719">
          <cell r="U719">
            <v>30871.6</v>
          </cell>
          <cell r="V719">
            <v>31131.6</v>
          </cell>
          <cell r="W719">
            <v>32709.29</v>
          </cell>
          <cell r="Y719">
            <v>32709.29</v>
          </cell>
          <cell r="AA719">
            <v>32709.29</v>
          </cell>
          <cell r="AJ719">
            <v>0</v>
          </cell>
          <cell r="AN719">
            <v>1286.3166666666666</v>
          </cell>
          <cell r="AR719">
            <v>11981.36875</v>
          </cell>
          <cell r="AV719">
            <v>18795.80416666667</v>
          </cell>
          <cell r="AZ719">
            <v>17509.4875</v>
          </cell>
        </row>
        <row r="720">
          <cell r="Q720">
            <v>776937</v>
          </cell>
          <cell r="S720">
            <v>3204944</v>
          </cell>
          <cell r="U720">
            <v>5420862</v>
          </cell>
          <cell r="V720">
            <v>6389348</v>
          </cell>
          <cell r="W720">
            <v>7813631</v>
          </cell>
          <cell r="Y720">
            <v>10026908</v>
          </cell>
          <cell r="AA720">
            <v>12555698</v>
          </cell>
          <cell r="AJ720">
            <v>32372.375</v>
          </cell>
          <cell r="AN720">
            <v>1119225.4166666667</v>
          </cell>
          <cell r="AR720">
            <v>3689713</v>
          </cell>
          <cell r="AV720">
            <v>7825232.19875</v>
          </cell>
          <cell r="AZ720">
            <v>11606627.0625</v>
          </cell>
          <cell r="BD720" t="str">
            <v>6i</v>
          </cell>
        </row>
        <row r="721">
          <cell r="AV721">
            <v>0</v>
          </cell>
          <cell r="AZ721">
            <v>17471.687083333334</v>
          </cell>
        </row>
        <row r="722">
          <cell r="Q722">
            <v>388283.25</v>
          </cell>
          <cell r="S722">
            <v>-808959.5</v>
          </cell>
          <cell r="U722">
            <v>-1982679.79</v>
          </cell>
          <cell r="V722">
            <v>-1447507.95</v>
          </cell>
          <cell r="W722">
            <v>-1206106.26</v>
          </cell>
          <cell r="Y722">
            <v>-4756866.12</v>
          </cell>
          <cell r="AA722">
            <v>-9842474.54</v>
          </cell>
          <cell r="AJ722">
            <v>16178.46875</v>
          </cell>
          <cell r="AN722">
            <v>-206029.42541666667</v>
          </cell>
          <cell r="AR722">
            <v>-872575.5608333334</v>
          </cell>
          <cell r="AV722">
            <v>-4006478.8129166663</v>
          </cell>
          <cell r="AZ722">
            <v>-6705559.665416666</v>
          </cell>
          <cell r="BD722" t="str">
            <v>6i</v>
          </cell>
        </row>
        <row r="723">
          <cell r="Q723">
            <v>1869100</v>
          </cell>
          <cell r="S723">
            <v>6314899</v>
          </cell>
          <cell r="U723">
            <v>10924121</v>
          </cell>
          <cell r="V723">
            <v>13250447</v>
          </cell>
          <cell r="W723">
            <v>15607624</v>
          </cell>
          <cell r="Y723">
            <v>20405965</v>
          </cell>
          <cell r="AA723">
            <v>25310688</v>
          </cell>
          <cell r="AJ723">
            <v>77879.16666666667</v>
          </cell>
          <cell r="AN723">
            <v>2189491.9583333335</v>
          </cell>
          <cell r="AR723">
            <v>7399196.208333333</v>
          </cell>
          <cell r="AV723">
            <v>15757702.228333334</v>
          </cell>
          <cell r="AZ723">
            <v>23406796.093333334</v>
          </cell>
          <cell r="BD723" t="str">
            <v>6i</v>
          </cell>
        </row>
        <row r="724">
          <cell r="Q724">
            <v>1461</v>
          </cell>
          <cell r="S724">
            <v>8936</v>
          </cell>
          <cell r="U724">
            <v>14202.55</v>
          </cell>
          <cell r="V724">
            <v>-37860.55</v>
          </cell>
          <cell r="W724">
            <v>-49767.55</v>
          </cell>
          <cell r="Y724">
            <v>-94250.55</v>
          </cell>
          <cell r="AA724">
            <v>-236868.55</v>
          </cell>
          <cell r="AJ724">
            <v>60.875</v>
          </cell>
          <cell r="AN724">
            <v>1503.1895833333335</v>
          </cell>
          <cell r="AR724">
            <v>-14471.364583333334</v>
          </cell>
          <cell r="AV724">
            <v>-96509.62166666666</v>
          </cell>
          <cell r="AZ724">
            <v>-210974.65541666668</v>
          </cell>
          <cell r="BD724" t="str">
            <v>6i</v>
          </cell>
        </row>
        <row r="725">
          <cell r="Q725">
            <v>0</v>
          </cell>
          <cell r="S725">
            <v>0</v>
          </cell>
          <cell r="U725">
            <v>0</v>
          </cell>
          <cell r="V725">
            <v>0</v>
          </cell>
          <cell r="W725">
            <v>0</v>
          </cell>
          <cell r="Y725">
            <v>0</v>
          </cell>
          <cell r="AA725">
            <v>0</v>
          </cell>
          <cell r="AJ725">
            <v>0</v>
          </cell>
          <cell r="AN725">
            <v>0</v>
          </cell>
          <cell r="AR725">
            <v>0</v>
          </cell>
          <cell r="AV725">
            <v>0</v>
          </cell>
          <cell r="AZ725">
            <v>0</v>
          </cell>
        </row>
        <row r="726">
          <cell r="Q726">
            <v>98430.78</v>
          </cell>
          <cell r="S726">
            <v>95255.6</v>
          </cell>
          <cell r="U726">
            <v>92080.42</v>
          </cell>
          <cell r="V726">
            <v>90492.83</v>
          </cell>
          <cell r="W726">
            <v>88905.24</v>
          </cell>
          <cell r="Y726">
            <v>85730.06</v>
          </cell>
          <cell r="AA726">
            <v>82554.88</v>
          </cell>
          <cell r="AJ726">
            <v>107956.32</v>
          </cell>
          <cell r="AN726">
            <v>101605.95999999998</v>
          </cell>
          <cell r="AR726">
            <v>95255.60000000002</v>
          </cell>
          <cell r="AV726">
            <v>88905.23999999999</v>
          </cell>
          <cell r="AZ726">
            <v>82554.87999999999</v>
          </cell>
        </row>
        <row r="727">
          <cell r="Q727">
            <v>0</v>
          </cell>
          <cell r="S727">
            <v>0</v>
          </cell>
          <cell r="U727">
            <v>0</v>
          </cell>
          <cell r="V727">
            <v>0</v>
          </cell>
          <cell r="W727">
            <v>0</v>
          </cell>
          <cell r="Y727">
            <v>0</v>
          </cell>
          <cell r="AA727">
            <v>0</v>
          </cell>
          <cell r="AJ727">
            <v>0</v>
          </cell>
          <cell r="AN727">
            <v>0</v>
          </cell>
          <cell r="AR727">
            <v>0</v>
          </cell>
          <cell r="AV727">
            <v>0</v>
          </cell>
          <cell r="AZ727">
            <v>0</v>
          </cell>
        </row>
        <row r="728">
          <cell r="Q728">
            <v>0</v>
          </cell>
          <cell r="S728">
            <v>0</v>
          </cell>
          <cell r="U728">
            <v>0</v>
          </cell>
          <cell r="V728">
            <v>0</v>
          </cell>
          <cell r="W728">
            <v>0</v>
          </cell>
          <cell r="Y728">
            <v>0</v>
          </cell>
          <cell r="AA728">
            <v>0</v>
          </cell>
          <cell r="AJ728">
            <v>0</v>
          </cell>
          <cell r="AN728">
            <v>0</v>
          </cell>
          <cell r="AR728">
            <v>0</v>
          </cell>
          <cell r="AV728">
            <v>0</v>
          </cell>
          <cell r="AZ728">
            <v>0</v>
          </cell>
        </row>
        <row r="729">
          <cell r="Q729">
            <v>187702343</v>
          </cell>
          <cell r="S729">
            <v>216273451.66</v>
          </cell>
          <cell r="U729">
            <v>180889110.5</v>
          </cell>
          <cell r="V729">
            <v>142973845.95</v>
          </cell>
          <cell r="W729">
            <v>134036097.37</v>
          </cell>
          <cell r="Y729">
            <v>152013749.99</v>
          </cell>
          <cell r="AA729">
            <v>104442086.04</v>
          </cell>
          <cell r="AJ729">
            <v>-17315188.833333332</v>
          </cell>
          <cell r="AN729">
            <v>54937678.9775</v>
          </cell>
          <cell r="AR729">
            <v>148261071.63875</v>
          </cell>
          <cell r="AV729">
            <v>148088499.91458333</v>
          </cell>
          <cell r="AZ729">
            <v>114070411.33375001</v>
          </cell>
        </row>
        <row r="730">
          <cell r="Q730">
            <v>170476</v>
          </cell>
          <cell r="S730">
            <v>161952.2</v>
          </cell>
          <cell r="U730">
            <v>153428.4</v>
          </cell>
          <cell r="V730">
            <v>149166.5</v>
          </cell>
          <cell r="W730">
            <v>144904.6</v>
          </cell>
          <cell r="Y730">
            <v>136380.8</v>
          </cell>
          <cell r="AA730">
            <v>127857</v>
          </cell>
          <cell r="AJ730">
            <v>7103.166666666667</v>
          </cell>
          <cell r="AN730">
            <v>61087.23333333333</v>
          </cell>
          <cell r="AR730">
            <v>109388.76666666666</v>
          </cell>
          <cell r="AV730">
            <v>144904.6</v>
          </cell>
          <cell r="AZ730">
            <v>127857</v>
          </cell>
          <cell r="BD730" t="str">
            <v>6l</v>
          </cell>
        </row>
        <row r="731">
          <cell r="Q731">
            <v>-484356</v>
          </cell>
          <cell r="S731">
            <v>-484356</v>
          </cell>
          <cell r="U731">
            <v>0</v>
          </cell>
          <cell r="V731">
            <v>0</v>
          </cell>
          <cell r="W731">
            <v>0</v>
          </cell>
          <cell r="Y731">
            <v>0</v>
          </cell>
          <cell r="AA731">
            <v>0</v>
          </cell>
          <cell r="AJ731">
            <v>-383455.8333333333</v>
          </cell>
          <cell r="AN731">
            <v>-484363.3333333333</v>
          </cell>
          <cell r="AR731">
            <v>-484363.3333333333</v>
          </cell>
          <cell r="AV731">
            <v>-100907.5</v>
          </cell>
          <cell r="AZ731">
            <v>0</v>
          </cell>
        </row>
        <row r="732">
          <cell r="W732">
            <v>1015374</v>
          </cell>
          <cell r="Y732">
            <v>1407006</v>
          </cell>
          <cell r="AA732">
            <v>1738116</v>
          </cell>
          <cell r="AJ732">
            <v>0</v>
          </cell>
          <cell r="AN732">
            <v>0</v>
          </cell>
          <cell r="AR732">
            <v>254884.41666666666</v>
          </cell>
          <cell r="AV732">
            <v>921579.125</v>
          </cell>
          <cell r="AZ732">
            <v>1920046.125</v>
          </cell>
        </row>
        <row r="733">
          <cell r="Q733">
            <v>9569652</v>
          </cell>
          <cell r="S733">
            <v>9569652</v>
          </cell>
          <cell r="U733">
            <v>9474576</v>
          </cell>
          <cell r="V733">
            <v>9474576</v>
          </cell>
          <cell r="W733">
            <v>9346571</v>
          </cell>
          <cell r="Y733">
            <v>9346571</v>
          </cell>
          <cell r="AA733">
            <v>9180611</v>
          </cell>
          <cell r="AJ733">
            <v>1914838.375</v>
          </cell>
          <cell r="AN733">
            <v>4524461.375</v>
          </cell>
          <cell r="AR733">
            <v>7123704.583333333</v>
          </cell>
          <cell r="AV733">
            <v>9370496.458333334</v>
          </cell>
          <cell r="AZ733">
            <v>9186160.625</v>
          </cell>
        </row>
        <row r="734">
          <cell r="Q734">
            <v>73864542</v>
          </cell>
          <cell r="S734">
            <v>73864542</v>
          </cell>
          <cell r="U734">
            <v>73078749</v>
          </cell>
          <cell r="V734">
            <v>73078749</v>
          </cell>
          <cell r="W734">
            <v>71870994</v>
          </cell>
          <cell r="Y734">
            <v>71870994</v>
          </cell>
          <cell r="AA734">
            <v>71352663</v>
          </cell>
          <cell r="AJ734">
            <v>3077689.25</v>
          </cell>
          <cell r="AN734">
            <v>27600979.125</v>
          </cell>
          <cell r="AR734">
            <v>51708946.5</v>
          </cell>
          <cell r="AV734">
            <v>72380202.54166667</v>
          </cell>
          <cell r="AZ734">
            <v>71021880.25</v>
          </cell>
        </row>
        <row r="735">
          <cell r="Q735">
            <v>0</v>
          </cell>
          <cell r="S735">
            <v>0</v>
          </cell>
          <cell r="U735">
            <v>0</v>
          </cell>
          <cell r="V735">
            <v>0</v>
          </cell>
          <cell r="W735">
            <v>0</v>
          </cell>
          <cell r="Y735">
            <v>0</v>
          </cell>
          <cell r="AA735">
            <v>0</v>
          </cell>
          <cell r="AJ735">
            <v>0</v>
          </cell>
          <cell r="AN735">
            <v>0</v>
          </cell>
          <cell r="AR735">
            <v>0</v>
          </cell>
          <cell r="AV735">
            <v>0</v>
          </cell>
          <cell r="AZ735">
            <v>0</v>
          </cell>
        </row>
        <row r="736">
          <cell r="AR736">
            <v>0</v>
          </cell>
          <cell r="AV736">
            <v>62062.5</v>
          </cell>
          <cell r="AZ736">
            <v>547660.6666666666</v>
          </cell>
          <cell r="BD736" t="str">
            <v>6k</v>
          </cell>
        </row>
        <row r="737">
          <cell r="Q737">
            <v>0</v>
          </cell>
          <cell r="S737">
            <v>0</v>
          </cell>
          <cell r="U737">
            <v>0</v>
          </cell>
          <cell r="V737">
            <v>0</v>
          </cell>
          <cell r="W737">
            <v>0</v>
          </cell>
          <cell r="Y737">
            <v>0</v>
          </cell>
          <cell r="AA737">
            <v>0</v>
          </cell>
          <cell r="AJ737">
            <v>0</v>
          </cell>
          <cell r="AN737">
            <v>0</v>
          </cell>
          <cell r="AR737">
            <v>0</v>
          </cell>
          <cell r="AV737">
            <v>0</v>
          </cell>
          <cell r="AZ737">
            <v>0</v>
          </cell>
          <cell r="BD737" t="str">
            <v> </v>
          </cell>
        </row>
        <row r="738">
          <cell r="AR738">
            <v>0</v>
          </cell>
          <cell r="AV738">
            <v>-19980.635416666668</v>
          </cell>
          <cell r="AZ738">
            <v>-246730.71166666667</v>
          </cell>
          <cell r="BD738" t="str">
            <v>6k</v>
          </cell>
        </row>
        <row r="739">
          <cell r="AR739">
            <v>0</v>
          </cell>
          <cell r="AV739">
            <v>117323.875</v>
          </cell>
          <cell r="AZ739">
            <v>852310.0833333334</v>
          </cell>
          <cell r="BD739" t="str">
            <v>6k</v>
          </cell>
        </row>
        <row r="740">
          <cell r="Q740">
            <v>9134.87</v>
          </cell>
          <cell r="S740">
            <v>0</v>
          </cell>
          <cell r="U740">
            <v>118965.5</v>
          </cell>
          <cell r="V740">
            <v>0</v>
          </cell>
          <cell r="W740">
            <v>0</v>
          </cell>
          <cell r="Y740">
            <v>0</v>
          </cell>
          <cell r="AA740">
            <v>0</v>
          </cell>
          <cell r="AJ740">
            <v>4013.88125</v>
          </cell>
          <cell r="AN740">
            <v>10290.020833333334</v>
          </cell>
          <cell r="AR740">
            <v>14204.942083333333</v>
          </cell>
          <cell r="AV740">
            <v>11233.035416666668</v>
          </cell>
          <cell r="AZ740">
            <v>4956.895833333333</v>
          </cell>
        </row>
        <row r="741">
          <cell r="AR741">
            <v>0</v>
          </cell>
          <cell r="AV741">
            <v>17503.708333333332</v>
          </cell>
          <cell r="AZ741">
            <v>25183.916666666668</v>
          </cell>
          <cell r="BD741" t="str">
            <v>6k</v>
          </cell>
        </row>
        <row r="742">
          <cell r="Q742">
            <v>9134.89</v>
          </cell>
          <cell r="S742">
            <v>0</v>
          </cell>
          <cell r="U742">
            <v>118965.5</v>
          </cell>
          <cell r="V742">
            <v>0</v>
          </cell>
          <cell r="W742">
            <v>0</v>
          </cell>
          <cell r="Y742">
            <v>0</v>
          </cell>
          <cell r="AA742">
            <v>0</v>
          </cell>
          <cell r="AJ742">
            <v>4013.8904166666666</v>
          </cell>
          <cell r="AN742">
            <v>10290.0325</v>
          </cell>
          <cell r="AR742">
            <v>14204.95125</v>
          </cell>
          <cell r="AV742">
            <v>11233.037916666666</v>
          </cell>
          <cell r="AZ742">
            <v>4956.895833333333</v>
          </cell>
        </row>
        <row r="743">
          <cell r="Q743">
            <v>8195.55</v>
          </cell>
          <cell r="S743">
            <v>0</v>
          </cell>
          <cell r="U743">
            <v>101965</v>
          </cell>
          <cell r="V743">
            <v>0</v>
          </cell>
          <cell r="W743">
            <v>0</v>
          </cell>
          <cell r="Y743">
            <v>0</v>
          </cell>
          <cell r="AA743">
            <v>0</v>
          </cell>
          <cell r="AJ743">
            <v>3604.1704166666673</v>
          </cell>
          <cell r="AN743">
            <v>9038.415</v>
          </cell>
          <cell r="AR743">
            <v>12351.4075</v>
          </cell>
          <cell r="AV743">
            <v>9682.78625</v>
          </cell>
          <cell r="AZ743">
            <v>4248.541666666667</v>
          </cell>
        </row>
        <row r="744">
          <cell r="AR744">
            <v>0</v>
          </cell>
          <cell r="AV744">
            <v>-1691.1625000000001</v>
          </cell>
          <cell r="AZ744">
            <v>-5642.003333333334</v>
          </cell>
          <cell r="BD744" t="str">
            <v>6k</v>
          </cell>
        </row>
        <row r="745">
          <cell r="Q745">
            <v>0</v>
          </cell>
          <cell r="S745">
            <v>0</v>
          </cell>
          <cell r="U745">
            <v>0</v>
          </cell>
          <cell r="V745">
            <v>0</v>
          </cell>
          <cell r="W745">
            <v>0</v>
          </cell>
          <cell r="Y745">
            <v>0</v>
          </cell>
          <cell r="AA745">
            <v>0</v>
          </cell>
          <cell r="AJ745">
            <v>0</v>
          </cell>
          <cell r="AN745">
            <v>0</v>
          </cell>
          <cell r="AR745">
            <v>0</v>
          </cell>
          <cell r="AV745">
            <v>0</v>
          </cell>
          <cell r="AZ745">
            <v>0</v>
          </cell>
        </row>
        <row r="746">
          <cell r="Q746">
            <v>0</v>
          </cell>
          <cell r="S746">
            <v>0</v>
          </cell>
          <cell r="U746">
            <v>0</v>
          </cell>
          <cell r="V746">
            <v>0</v>
          </cell>
          <cell r="W746">
            <v>0</v>
          </cell>
          <cell r="Y746">
            <v>0</v>
          </cell>
          <cell r="AA746">
            <v>0</v>
          </cell>
          <cell r="AJ746">
            <v>19670.1675</v>
          </cell>
          <cell r="AN746">
            <v>7965.627499999999</v>
          </cell>
          <cell r="AR746">
            <v>1463.0874999999999</v>
          </cell>
          <cell r="AV746">
            <v>0</v>
          </cell>
          <cell r="AZ746">
            <v>0</v>
          </cell>
        </row>
        <row r="747">
          <cell r="U747">
            <v>3088604.12</v>
          </cell>
          <cell r="V747">
            <v>3151785.34</v>
          </cell>
          <cell r="W747">
            <v>3194992.75</v>
          </cell>
          <cell r="Y747">
            <v>3287566.47</v>
          </cell>
          <cell r="AA747">
            <v>3464602.06</v>
          </cell>
          <cell r="AJ747">
            <v>0</v>
          </cell>
          <cell r="AN747">
            <v>379913.1500000001</v>
          </cell>
          <cell r="AR747">
            <v>1445877.44625</v>
          </cell>
          <cell r="AV747">
            <v>2443726.0191666665</v>
          </cell>
          <cell r="AZ747">
            <v>2068560.3916666664</v>
          </cell>
        </row>
        <row r="748">
          <cell r="Q748">
            <v>0</v>
          </cell>
          <cell r="S748">
            <v>0</v>
          </cell>
          <cell r="U748">
            <v>0</v>
          </cell>
          <cell r="V748">
            <v>0</v>
          </cell>
          <cell r="W748">
            <v>0</v>
          </cell>
          <cell r="Y748">
            <v>0</v>
          </cell>
          <cell r="AA748">
            <v>0</v>
          </cell>
          <cell r="AJ748">
            <v>0</v>
          </cell>
          <cell r="AN748">
            <v>0</v>
          </cell>
          <cell r="AR748">
            <v>0</v>
          </cell>
          <cell r="AV748">
            <v>0</v>
          </cell>
          <cell r="AZ748">
            <v>0</v>
          </cell>
        </row>
        <row r="749">
          <cell r="U749">
            <v>441471.45</v>
          </cell>
          <cell r="V749">
            <v>490336.87</v>
          </cell>
          <cell r="W749">
            <v>462833.2</v>
          </cell>
          <cell r="Y749">
            <v>541676.09</v>
          </cell>
          <cell r="AA749">
            <v>611403.32</v>
          </cell>
          <cell r="AJ749">
            <v>0</v>
          </cell>
          <cell r="AN749">
            <v>59473.77625</v>
          </cell>
          <cell r="AR749">
            <v>221568.36458333334</v>
          </cell>
          <cell r="AV749">
            <v>397180.22375000006</v>
          </cell>
          <cell r="AZ749">
            <v>421850.5304166666</v>
          </cell>
        </row>
        <row r="750">
          <cell r="U750">
            <v>6557399.09</v>
          </cell>
          <cell r="V750">
            <v>6564809.59</v>
          </cell>
          <cell r="W750">
            <v>6646026.79</v>
          </cell>
          <cell r="Y750">
            <v>6675201.96</v>
          </cell>
          <cell r="AA750">
            <v>6723122.13</v>
          </cell>
          <cell r="AJ750">
            <v>0</v>
          </cell>
          <cell r="AN750">
            <v>818862.0762499999</v>
          </cell>
          <cell r="AR750">
            <v>3026096.8616666663</v>
          </cell>
          <cell r="AV750">
            <v>4987978.470833334</v>
          </cell>
          <cell r="AZ750">
            <v>4168134.2695833333</v>
          </cell>
        </row>
        <row r="751">
          <cell r="AA751">
            <v>0</v>
          </cell>
          <cell r="AR751">
            <v>0</v>
          </cell>
          <cell r="AV751">
            <v>0</v>
          </cell>
          <cell r="AZ751">
            <v>-255.80999999999997</v>
          </cell>
        </row>
        <row r="752">
          <cell r="Q752">
            <v>0</v>
          </cell>
          <cell r="S752">
            <v>0</v>
          </cell>
          <cell r="U752">
            <v>0</v>
          </cell>
          <cell r="V752">
            <v>0</v>
          </cell>
          <cell r="W752">
            <v>0</v>
          </cell>
          <cell r="Y752">
            <v>0</v>
          </cell>
          <cell r="AA752">
            <v>0</v>
          </cell>
          <cell r="AJ752">
            <v>0</v>
          </cell>
          <cell r="AN752">
            <v>0</v>
          </cell>
          <cell r="AR752">
            <v>0</v>
          </cell>
          <cell r="AV752">
            <v>0</v>
          </cell>
          <cell r="AZ752">
            <v>0</v>
          </cell>
        </row>
        <row r="753">
          <cell r="Q753">
            <v>0</v>
          </cell>
          <cell r="S753">
            <v>0</v>
          </cell>
          <cell r="U753">
            <v>0</v>
          </cell>
          <cell r="V753">
            <v>0</v>
          </cell>
          <cell r="W753">
            <v>0</v>
          </cell>
          <cell r="Y753">
            <v>0</v>
          </cell>
          <cell r="AA753">
            <v>0</v>
          </cell>
          <cell r="AJ753">
            <v>0</v>
          </cell>
          <cell r="AN753">
            <v>0</v>
          </cell>
          <cell r="AR753">
            <v>0</v>
          </cell>
          <cell r="AV753">
            <v>0</v>
          </cell>
          <cell r="AZ753">
            <v>0</v>
          </cell>
        </row>
        <row r="754">
          <cell r="V754">
            <v>0</v>
          </cell>
          <cell r="W754">
            <v>353509.25</v>
          </cell>
          <cell r="Y754">
            <v>329941.97</v>
          </cell>
          <cell r="AA754">
            <v>306374.69</v>
          </cell>
          <cell r="AJ754">
            <v>0</v>
          </cell>
          <cell r="AN754">
            <v>0</v>
          </cell>
          <cell r="AR754">
            <v>71683.82041666667</v>
          </cell>
          <cell r="AV754">
            <v>173808.71708333332</v>
          </cell>
          <cell r="AZ754">
            <v>260222.09375</v>
          </cell>
          <cell r="BD754" t="str">
            <v>6l</v>
          </cell>
        </row>
        <row r="755">
          <cell r="V755">
            <v>0</v>
          </cell>
          <cell r="W755">
            <v>0</v>
          </cell>
          <cell r="Y755">
            <v>0</v>
          </cell>
          <cell r="AA755">
            <v>827353.89</v>
          </cell>
          <cell r="AJ755">
            <v>0</v>
          </cell>
          <cell r="AN755">
            <v>0</v>
          </cell>
          <cell r="AR755">
            <v>0</v>
          </cell>
          <cell r="AV755">
            <v>238849.18874999997</v>
          </cell>
          <cell r="AZ755">
            <v>475236.01875</v>
          </cell>
          <cell r="BD755" t="str">
            <v>6l</v>
          </cell>
        </row>
        <row r="756">
          <cell r="Y756">
            <v>21062818.8</v>
          </cell>
          <cell r="AA756">
            <v>21062818.8</v>
          </cell>
          <cell r="AR756">
            <v>877617.4500000001</v>
          </cell>
          <cell r="AV756">
            <v>7898557.050000001</v>
          </cell>
          <cell r="AZ756">
            <v>14919493.172083333</v>
          </cell>
        </row>
        <row r="757">
          <cell r="Q757">
            <v>0</v>
          </cell>
          <cell r="S757">
            <v>0</v>
          </cell>
          <cell r="U757">
            <v>0</v>
          </cell>
          <cell r="V757">
            <v>0</v>
          </cell>
          <cell r="W757">
            <v>0</v>
          </cell>
          <cell r="Y757">
            <v>0</v>
          </cell>
          <cell r="AA757">
            <v>0</v>
          </cell>
          <cell r="AJ757">
            <v>0</v>
          </cell>
          <cell r="AN757">
            <v>0</v>
          </cell>
          <cell r="AR757">
            <v>0</v>
          </cell>
          <cell r="AV757">
            <v>0</v>
          </cell>
          <cell r="AZ757">
            <v>0</v>
          </cell>
        </row>
        <row r="758">
          <cell r="U758">
            <v>0</v>
          </cell>
          <cell r="V758">
            <v>0</v>
          </cell>
          <cell r="W758">
            <v>0</v>
          </cell>
          <cell r="Y758">
            <v>0</v>
          </cell>
          <cell r="AA758">
            <v>0</v>
          </cell>
          <cell r="AJ758">
            <v>0</v>
          </cell>
          <cell r="AN758">
            <v>0</v>
          </cell>
          <cell r="AR758">
            <v>0</v>
          </cell>
          <cell r="AV758">
            <v>0</v>
          </cell>
          <cell r="AZ758">
            <v>0</v>
          </cell>
        </row>
        <row r="759">
          <cell r="Q759">
            <v>0</v>
          </cell>
          <cell r="S759">
            <v>0</v>
          </cell>
          <cell r="U759">
            <v>0</v>
          </cell>
          <cell r="V759">
            <v>0</v>
          </cell>
          <cell r="W759">
            <v>0</v>
          </cell>
          <cell r="Y759">
            <v>0</v>
          </cell>
          <cell r="AA759">
            <v>0</v>
          </cell>
          <cell r="AJ759">
            <v>0</v>
          </cell>
          <cell r="AN759">
            <v>0</v>
          </cell>
          <cell r="AR759">
            <v>0</v>
          </cell>
          <cell r="AV759">
            <v>0</v>
          </cell>
          <cell r="AZ759">
            <v>0</v>
          </cell>
        </row>
        <row r="760">
          <cell r="Q760">
            <v>0</v>
          </cell>
          <cell r="S760">
            <v>0</v>
          </cell>
          <cell r="U760">
            <v>0</v>
          </cell>
          <cell r="V760">
            <v>0</v>
          </cell>
          <cell r="W760">
            <v>0</v>
          </cell>
          <cell r="Y760">
            <v>0</v>
          </cell>
          <cell r="AA760">
            <v>0</v>
          </cell>
          <cell r="AJ760">
            <v>0</v>
          </cell>
          <cell r="AN760">
            <v>0</v>
          </cell>
          <cell r="AR760">
            <v>0</v>
          </cell>
          <cell r="AV760">
            <v>0</v>
          </cell>
          <cell r="AZ760">
            <v>0</v>
          </cell>
        </row>
        <row r="761">
          <cell r="Q761">
            <v>0</v>
          </cell>
          <cell r="S761">
            <v>0</v>
          </cell>
          <cell r="U761">
            <v>0</v>
          </cell>
          <cell r="V761">
            <v>0</v>
          </cell>
          <cell r="W761">
            <v>0</v>
          </cell>
          <cell r="Y761">
            <v>0</v>
          </cell>
          <cell r="AA761">
            <v>0</v>
          </cell>
          <cell r="AJ761">
            <v>0</v>
          </cell>
          <cell r="AN761">
            <v>0</v>
          </cell>
          <cell r="AR761">
            <v>0</v>
          </cell>
          <cell r="AV761">
            <v>0</v>
          </cell>
          <cell r="AZ761">
            <v>0</v>
          </cell>
        </row>
        <row r="762">
          <cell r="Q762">
            <v>0</v>
          </cell>
          <cell r="S762">
            <v>0</v>
          </cell>
          <cell r="U762">
            <v>0</v>
          </cell>
          <cell r="V762">
            <v>0</v>
          </cell>
          <cell r="W762">
            <v>0</v>
          </cell>
          <cell r="Y762">
            <v>0</v>
          </cell>
          <cell r="AA762">
            <v>0</v>
          </cell>
          <cell r="AJ762">
            <v>0</v>
          </cell>
          <cell r="AN762">
            <v>0</v>
          </cell>
          <cell r="AR762">
            <v>0</v>
          </cell>
          <cell r="AV762">
            <v>0</v>
          </cell>
          <cell r="AZ762">
            <v>0</v>
          </cell>
        </row>
        <row r="763">
          <cell r="Q763">
            <v>0</v>
          </cell>
          <cell r="S763">
            <v>0</v>
          </cell>
          <cell r="U763">
            <v>0</v>
          </cell>
          <cell r="V763">
            <v>0</v>
          </cell>
          <cell r="W763">
            <v>0</v>
          </cell>
          <cell r="Y763">
            <v>0</v>
          </cell>
          <cell r="AA763">
            <v>0</v>
          </cell>
          <cell r="AJ763">
            <v>0</v>
          </cell>
          <cell r="AN763">
            <v>0</v>
          </cell>
          <cell r="AR763">
            <v>0</v>
          </cell>
          <cell r="AV763">
            <v>0</v>
          </cell>
          <cell r="AZ763">
            <v>0</v>
          </cell>
        </row>
        <row r="764">
          <cell r="Q764">
            <v>4133754</v>
          </cell>
          <cell r="S764">
            <v>4133754</v>
          </cell>
          <cell r="U764">
            <v>4280091</v>
          </cell>
          <cell r="V764">
            <v>4280091</v>
          </cell>
          <cell r="W764">
            <v>4267120</v>
          </cell>
          <cell r="Y764">
            <v>4267120</v>
          </cell>
          <cell r="AA764">
            <v>4169189</v>
          </cell>
          <cell r="AJ764">
            <v>2633392.0833333335</v>
          </cell>
          <cell r="AN764">
            <v>3311348.9583333335</v>
          </cell>
          <cell r="AR764">
            <v>4015062.75</v>
          </cell>
          <cell r="AV764">
            <v>4204203.291666667</v>
          </cell>
          <cell r="AZ764">
            <v>3676091.5416666665</v>
          </cell>
          <cell r="BD764" t="str">
            <v>13</v>
          </cell>
        </row>
        <row r="765">
          <cell r="Q765">
            <v>2860755</v>
          </cell>
          <cell r="S765">
            <v>2860755</v>
          </cell>
          <cell r="U765">
            <v>2962026</v>
          </cell>
          <cell r="V765">
            <v>2962026</v>
          </cell>
          <cell r="W765">
            <v>2953050</v>
          </cell>
          <cell r="Y765">
            <v>2953050</v>
          </cell>
          <cell r="AA765">
            <v>2885278</v>
          </cell>
          <cell r="AJ765">
            <v>1822432.9166666667</v>
          </cell>
          <cell r="AN765">
            <v>2291611.2916666665</v>
          </cell>
          <cell r="AR765">
            <v>2778614.5416666665</v>
          </cell>
          <cell r="AV765">
            <v>2909508.875</v>
          </cell>
          <cell r="AZ765">
            <v>2544030.5</v>
          </cell>
        </row>
        <row r="766">
          <cell r="Y766">
            <v>0</v>
          </cell>
          <cell r="AA766">
            <v>0</v>
          </cell>
          <cell r="AR766">
            <v>0</v>
          </cell>
          <cell r="AV766">
            <v>2077.616666666667</v>
          </cell>
          <cell r="AZ766">
            <v>2077.616666666667</v>
          </cell>
        </row>
        <row r="767">
          <cell r="AV767">
            <v>0</v>
          </cell>
          <cell r="AZ767">
            <v>0</v>
          </cell>
        </row>
        <row r="768">
          <cell r="AV768">
            <v>0</v>
          </cell>
          <cell r="AZ768">
            <v>0</v>
          </cell>
        </row>
        <row r="769">
          <cell r="U769">
            <v>22523.67</v>
          </cell>
          <cell r="V769">
            <v>41259.14</v>
          </cell>
          <cell r="W769">
            <v>44179.64</v>
          </cell>
          <cell r="Y769">
            <v>60261.69</v>
          </cell>
          <cell r="AA769">
            <v>131168.87</v>
          </cell>
          <cell r="AJ769">
            <v>0</v>
          </cell>
          <cell r="AN769">
            <v>2815.45875</v>
          </cell>
          <cell r="AR769">
            <v>17066.38375</v>
          </cell>
          <cell r="AV769">
            <v>52855.33208333334</v>
          </cell>
          <cell r="AZ769">
            <v>99601.67666666665</v>
          </cell>
        </row>
        <row r="770">
          <cell r="U770">
            <v>24180.17</v>
          </cell>
          <cell r="V770">
            <v>24180.17</v>
          </cell>
          <cell r="W770">
            <v>81168.09</v>
          </cell>
          <cell r="Y770">
            <v>90435.59</v>
          </cell>
          <cell r="AA770">
            <v>9760</v>
          </cell>
          <cell r="AJ770">
            <v>0</v>
          </cell>
          <cell r="AN770">
            <v>1820.8404166666667</v>
          </cell>
          <cell r="AR770">
            <v>22740.672083333335</v>
          </cell>
          <cell r="AV770">
            <v>36499.0425</v>
          </cell>
          <cell r="AZ770">
            <v>37931.535416666666</v>
          </cell>
        </row>
        <row r="771">
          <cell r="Q771">
            <v>16634.84</v>
          </cell>
          <cell r="S771">
            <v>27748.45</v>
          </cell>
          <cell r="U771">
            <v>45645.96</v>
          </cell>
          <cell r="V771">
            <v>61948.21</v>
          </cell>
          <cell r="W771">
            <v>69294.72</v>
          </cell>
          <cell r="Y771">
            <v>96772.53</v>
          </cell>
          <cell r="AA771">
            <v>157990.3</v>
          </cell>
          <cell r="AJ771">
            <v>2501.4366666666665</v>
          </cell>
          <cell r="AN771">
            <v>12154.745</v>
          </cell>
          <cell r="AR771">
            <v>37090.137083333335</v>
          </cell>
          <cell r="AV771">
            <v>81248.16958333332</v>
          </cell>
          <cell r="AZ771">
            <v>136879.11791666664</v>
          </cell>
        </row>
        <row r="772">
          <cell r="Q772">
            <v>683365.16</v>
          </cell>
          <cell r="S772">
            <v>683365.16</v>
          </cell>
          <cell r="U772">
            <v>668771.35</v>
          </cell>
          <cell r="V772">
            <v>668771.35</v>
          </cell>
          <cell r="W772">
            <v>630705.28</v>
          </cell>
          <cell r="Y772">
            <v>630705.28</v>
          </cell>
          <cell r="AA772">
            <v>596135.67</v>
          </cell>
          <cell r="AJ772">
            <v>110499.13500000001</v>
          </cell>
          <cell r="AN772">
            <v>336463.2954166667</v>
          </cell>
          <cell r="AR772">
            <v>551456.6475000001</v>
          </cell>
          <cell r="AV772">
            <v>638361.4470833334</v>
          </cell>
          <cell r="AZ772">
            <v>584818.11625</v>
          </cell>
        </row>
        <row r="773">
          <cell r="Q773">
            <v>241739.55</v>
          </cell>
          <cell r="S773">
            <v>232335.8</v>
          </cell>
          <cell r="U773">
            <v>245867.95</v>
          </cell>
          <cell r="V773">
            <v>245867.95</v>
          </cell>
          <cell r="W773">
            <v>247470.7</v>
          </cell>
          <cell r="Y773">
            <v>247470.7</v>
          </cell>
          <cell r="AA773">
            <v>255429.95</v>
          </cell>
          <cell r="AJ773">
            <v>40564.56458333333</v>
          </cell>
          <cell r="AN773">
            <v>120867.19375000002</v>
          </cell>
          <cell r="AR773">
            <v>203157.08333333334</v>
          </cell>
          <cell r="AV773">
            <v>247565.3979166667</v>
          </cell>
          <cell r="AZ773">
            <v>258391.32625</v>
          </cell>
        </row>
        <row r="774">
          <cell r="Q774">
            <v>40781553.81</v>
          </cell>
          <cell r="S774">
            <v>40781553.81</v>
          </cell>
          <cell r="U774">
            <v>42403614.67</v>
          </cell>
          <cell r="V774">
            <v>42403614.67</v>
          </cell>
          <cell r="W774">
            <v>43497629.24</v>
          </cell>
          <cell r="Y774">
            <v>43497629.24</v>
          </cell>
          <cell r="AA774">
            <v>43153843.53</v>
          </cell>
          <cell r="AJ774">
            <v>35974316.675000004</v>
          </cell>
          <cell r="AN774">
            <v>39888948.09125</v>
          </cell>
          <cell r="AR774">
            <v>41889331.49291667</v>
          </cell>
          <cell r="AV774">
            <v>42478579.68</v>
          </cell>
          <cell r="AZ774">
            <v>42467797.691250004</v>
          </cell>
        </row>
        <row r="775">
          <cell r="Q775">
            <v>458260.45</v>
          </cell>
          <cell r="S775">
            <v>458260.45</v>
          </cell>
          <cell r="U775">
            <v>454247.55</v>
          </cell>
          <cell r="V775">
            <v>454247.55</v>
          </cell>
          <cell r="W775">
            <v>452529.3</v>
          </cell>
          <cell r="Y775">
            <v>452529.3</v>
          </cell>
          <cell r="AA775">
            <v>452529.3</v>
          </cell>
          <cell r="AJ775">
            <v>134727.16375</v>
          </cell>
          <cell r="AN775">
            <v>286979.03458333336</v>
          </cell>
          <cell r="AR775">
            <v>438036.91583333333</v>
          </cell>
          <cell r="AV775">
            <v>453546.3937499999</v>
          </cell>
          <cell r="AZ775">
            <v>445883.9562499999</v>
          </cell>
        </row>
        <row r="776">
          <cell r="Q776">
            <v>9882.57</v>
          </cell>
          <cell r="S776">
            <v>21957.09</v>
          </cell>
          <cell r="U776">
            <v>44925.42</v>
          </cell>
          <cell r="V776">
            <v>58360.44</v>
          </cell>
          <cell r="W776">
            <v>58360.44</v>
          </cell>
          <cell r="Y776">
            <v>64478.26</v>
          </cell>
          <cell r="AA776">
            <v>82265.82</v>
          </cell>
          <cell r="AJ776">
            <v>816.1820833333333</v>
          </cell>
          <cell r="AN776">
            <v>10449.615</v>
          </cell>
          <cell r="AR776">
            <v>29598.21166666667</v>
          </cell>
          <cell r="AV776">
            <v>55401.469583333324</v>
          </cell>
          <cell r="AZ776">
            <v>75449.21125000001</v>
          </cell>
        </row>
        <row r="777">
          <cell r="Q777">
            <v>490117.43</v>
          </cell>
          <cell r="S777">
            <v>490117.43</v>
          </cell>
          <cell r="U777">
            <v>455525.18</v>
          </cell>
          <cell r="V777">
            <v>455525.18</v>
          </cell>
          <cell r="W777">
            <v>441639.56</v>
          </cell>
          <cell r="Y777">
            <v>441639.56</v>
          </cell>
          <cell r="AA777">
            <v>423469.81</v>
          </cell>
          <cell r="AJ777">
            <v>103612.79291666667</v>
          </cell>
          <cell r="AN777">
            <v>262661.23833333334</v>
          </cell>
          <cell r="AR777">
            <v>411610.1275</v>
          </cell>
          <cell r="AV777">
            <v>449472.91791666666</v>
          </cell>
          <cell r="AZ777">
            <v>427920.98875</v>
          </cell>
        </row>
        <row r="778">
          <cell r="Q778">
            <v>0</v>
          </cell>
          <cell r="S778">
            <v>8558.8</v>
          </cell>
          <cell r="U778">
            <v>0</v>
          </cell>
          <cell r="V778">
            <v>0</v>
          </cell>
          <cell r="W778">
            <v>0</v>
          </cell>
          <cell r="Y778">
            <v>0</v>
          </cell>
          <cell r="AA778">
            <v>0</v>
          </cell>
          <cell r="AJ778">
            <v>0</v>
          </cell>
          <cell r="AN778">
            <v>713.2333333333332</v>
          </cell>
          <cell r="AR778">
            <v>713.2333333333332</v>
          </cell>
          <cell r="AV778">
            <v>713.2333333333332</v>
          </cell>
          <cell r="AZ778">
            <v>0</v>
          </cell>
        </row>
        <row r="779">
          <cell r="Q779">
            <v>-67607036.3</v>
          </cell>
          <cell r="S779">
            <v>-67607036.3</v>
          </cell>
          <cell r="U779">
            <v>-67704614.45</v>
          </cell>
          <cell r="V779">
            <v>-67704614.45</v>
          </cell>
          <cell r="W779">
            <v>-68004614.45</v>
          </cell>
          <cell r="Y779">
            <v>-68006714.87</v>
          </cell>
          <cell r="AA779">
            <v>-64468965.9</v>
          </cell>
          <cell r="AJ779">
            <v>-67392846.82208332</v>
          </cell>
          <cell r="AN779">
            <v>-67536853.22916667</v>
          </cell>
          <cell r="AR779">
            <v>-67714449.50125001</v>
          </cell>
          <cell r="AV779">
            <v>-66816339.20041666</v>
          </cell>
          <cell r="AZ779">
            <v>-65759470.35500001</v>
          </cell>
        </row>
        <row r="780">
          <cell r="Q780">
            <v>0</v>
          </cell>
          <cell r="S780">
            <v>0</v>
          </cell>
          <cell r="U780">
            <v>0</v>
          </cell>
          <cell r="V780">
            <v>0</v>
          </cell>
          <cell r="W780">
            <v>0</v>
          </cell>
          <cell r="Y780">
            <v>0</v>
          </cell>
          <cell r="AA780">
            <v>0</v>
          </cell>
          <cell r="AJ780">
            <v>0</v>
          </cell>
          <cell r="AN780">
            <v>0</v>
          </cell>
          <cell r="AR780">
            <v>0</v>
          </cell>
          <cell r="AV780">
            <v>0</v>
          </cell>
          <cell r="AZ780">
            <v>0</v>
          </cell>
        </row>
        <row r="781">
          <cell r="Q781">
            <v>9936.27</v>
          </cell>
          <cell r="S781">
            <v>26357.34</v>
          </cell>
          <cell r="U781">
            <v>26357.34</v>
          </cell>
          <cell r="V781">
            <v>32712.34</v>
          </cell>
          <cell r="W781">
            <v>59998.09</v>
          </cell>
          <cell r="Y781">
            <v>116306.86</v>
          </cell>
          <cell r="AA781">
            <v>311392.64</v>
          </cell>
          <cell r="AJ781">
            <v>606.76125</v>
          </cell>
          <cell r="AN781">
            <v>8708.33</v>
          </cell>
          <cell r="AR781">
            <v>29765.632500000003</v>
          </cell>
          <cell r="AV781">
            <v>114704.02541666666</v>
          </cell>
          <cell r="AZ781">
            <v>237042.84541666668</v>
          </cell>
        </row>
        <row r="782">
          <cell r="Q782">
            <v>0</v>
          </cell>
          <cell r="S782">
            <v>0</v>
          </cell>
          <cell r="U782">
            <v>0</v>
          </cell>
          <cell r="V782">
            <v>0</v>
          </cell>
          <cell r="W782">
            <v>0</v>
          </cell>
          <cell r="Y782">
            <v>0</v>
          </cell>
          <cell r="AA782">
            <v>0</v>
          </cell>
          <cell r="AJ782">
            <v>0</v>
          </cell>
          <cell r="AN782">
            <v>0</v>
          </cell>
          <cell r="AR782">
            <v>0</v>
          </cell>
          <cell r="AV782">
            <v>0</v>
          </cell>
          <cell r="AZ782">
            <v>0</v>
          </cell>
        </row>
        <row r="783">
          <cell r="Q783">
            <v>0</v>
          </cell>
          <cell r="S783">
            <v>0</v>
          </cell>
          <cell r="U783">
            <v>0</v>
          </cell>
          <cell r="V783">
            <v>0</v>
          </cell>
          <cell r="W783">
            <v>0</v>
          </cell>
          <cell r="Y783">
            <v>0</v>
          </cell>
          <cell r="AA783">
            <v>0</v>
          </cell>
          <cell r="AJ783">
            <v>0</v>
          </cell>
          <cell r="AN783">
            <v>0</v>
          </cell>
          <cell r="AR783">
            <v>0</v>
          </cell>
          <cell r="AV783">
            <v>0</v>
          </cell>
          <cell r="AZ783">
            <v>0</v>
          </cell>
        </row>
        <row r="784">
          <cell r="Q784">
            <v>37523294.48</v>
          </cell>
          <cell r="S784">
            <v>37552678.83</v>
          </cell>
          <cell r="U784">
            <v>37578713.31</v>
          </cell>
          <cell r="V784">
            <v>37590005.94</v>
          </cell>
          <cell r="W784">
            <v>37607413.97</v>
          </cell>
          <cell r="Y784">
            <v>37642895.47</v>
          </cell>
          <cell r="AA784">
            <v>37683008.94</v>
          </cell>
          <cell r="AJ784">
            <v>37448040.61708333</v>
          </cell>
          <cell r="AN784">
            <v>37498014.25166667</v>
          </cell>
          <cell r="AR784">
            <v>37552036.46916667</v>
          </cell>
          <cell r="AV784">
            <v>37616748.584583335</v>
          </cell>
          <cell r="AZ784">
            <v>37702949.599999994</v>
          </cell>
        </row>
        <row r="785">
          <cell r="Q785">
            <v>140063.73</v>
          </cell>
          <cell r="S785">
            <v>140063.73</v>
          </cell>
          <cell r="U785">
            <v>123642.66</v>
          </cell>
          <cell r="V785">
            <v>123642.66</v>
          </cell>
          <cell r="W785">
            <v>290001.91</v>
          </cell>
          <cell r="Y785">
            <v>290001.91</v>
          </cell>
          <cell r="AA785">
            <v>215389.53</v>
          </cell>
          <cell r="AJ785">
            <v>5835.98875</v>
          </cell>
          <cell r="AN785">
            <v>50471.26500000001</v>
          </cell>
          <cell r="AR785">
            <v>126343.66208333334</v>
          </cell>
          <cell r="AV785">
            <v>203909.51375</v>
          </cell>
          <cell r="AZ785">
            <v>297171.93875000003</v>
          </cell>
        </row>
        <row r="786">
          <cell r="Q786">
            <v>0</v>
          </cell>
          <cell r="S786">
            <v>0</v>
          </cell>
          <cell r="U786">
            <v>0</v>
          </cell>
          <cell r="V786">
            <v>0</v>
          </cell>
          <cell r="W786">
            <v>0</v>
          </cell>
          <cell r="Y786">
            <v>0</v>
          </cell>
          <cell r="AA786">
            <v>0</v>
          </cell>
          <cell r="AJ786">
            <v>948.3333333333334</v>
          </cell>
          <cell r="AN786">
            <v>948.3333333333334</v>
          </cell>
          <cell r="AR786">
            <v>948.3333333333334</v>
          </cell>
          <cell r="AV786">
            <v>0</v>
          </cell>
          <cell r="AZ786">
            <v>0</v>
          </cell>
        </row>
        <row r="787">
          <cell r="W787">
            <v>0</v>
          </cell>
          <cell r="Y787">
            <v>0</v>
          </cell>
          <cell r="AA787">
            <v>0</v>
          </cell>
          <cell r="AJ787">
            <v>0</v>
          </cell>
          <cell r="AN787">
            <v>0</v>
          </cell>
          <cell r="AR787">
            <v>0</v>
          </cell>
          <cell r="AV787">
            <v>0</v>
          </cell>
          <cell r="AZ787">
            <v>0</v>
          </cell>
        </row>
        <row r="788">
          <cell r="W788">
            <v>0</v>
          </cell>
          <cell r="Y788">
            <v>61473.05</v>
          </cell>
          <cell r="AA788">
            <v>73626.46</v>
          </cell>
          <cell r="AJ788">
            <v>0</v>
          </cell>
          <cell r="AN788">
            <v>0</v>
          </cell>
          <cell r="AR788">
            <v>6976.818750000001</v>
          </cell>
          <cell r="AV788">
            <v>49204.075833333336</v>
          </cell>
          <cell r="AZ788">
            <v>123473.66250000002</v>
          </cell>
        </row>
        <row r="789">
          <cell r="Q789">
            <v>9351936.58</v>
          </cell>
          <cell r="S789">
            <v>9351936.58</v>
          </cell>
          <cell r="U789">
            <v>9351936.58</v>
          </cell>
          <cell r="V789">
            <v>9351936.58</v>
          </cell>
          <cell r="W789">
            <v>9351936.58</v>
          </cell>
          <cell r="Y789">
            <v>9351936.58</v>
          </cell>
          <cell r="AA789">
            <v>9351936.58</v>
          </cell>
          <cell r="AJ789">
            <v>9351936.58</v>
          </cell>
          <cell r="AN789">
            <v>9351936.58</v>
          </cell>
          <cell r="AR789">
            <v>9351936.58</v>
          </cell>
          <cell r="AV789">
            <v>9351936.58</v>
          </cell>
          <cell r="AZ789">
            <v>9351936.58</v>
          </cell>
        </row>
        <row r="790">
          <cell r="AA790">
            <v>181849.04</v>
          </cell>
          <cell r="AR790">
            <v>0</v>
          </cell>
          <cell r="AV790">
            <v>50761.895</v>
          </cell>
          <cell r="AZ790">
            <v>93158.97500000002</v>
          </cell>
        </row>
        <row r="791">
          <cell r="Q791">
            <v>209796.52</v>
          </cell>
          <cell r="S791">
            <v>209796.52</v>
          </cell>
          <cell r="U791">
            <v>209796.52</v>
          </cell>
          <cell r="V791">
            <v>209796.52</v>
          </cell>
          <cell r="W791">
            <v>209796.52</v>
          </cell>
          <cell r="Y791">
            <v>209796.52</v>
          </cell>
          <cell r="AA791">
            <v>209796.52</v>
          </cell>
          <cell r="AJ791">
            <v>209796.52</v>
          </cell>
          <cell r="AN791">
            <v>209796.52</v>
          </cell>
          <cell r="AR791">
            <v>209796.52</v>
          </cell>
          <cell r="AV791">
            <v>209796.52</v>
          </cell>
          <cell r="AZ791">
            <v>209796.52</v>
          </cell>
        </row>
        <row r="792">
          <cell r="Q792">
            <v>1325189.93</v>
          </cell>
          <cell r="S792">
            <v>1326161.72</v>
          </cell>
          <cell r="U792">
            <v>1328200.25</v>
          </cell>
          <cell r="V792">
            <v>1339871.36</v>
          </cell>
          <cell r="W792">
            <v>1340741.81</v>
          </cell>
          <cell r="Y792">
            <v>1355139.02</v>
          </cell>
          <cell r="AA792">
            <v>1363467.98</v>
          </cell>
          <cell r="AJ792">
            <v>1319437.5062499999</v>
          </cell>
          <cell r="AN792">
            <v>1322497.3575000002</v>
          </cell>
          <cell r="AR792">
            <v>1330588.0179166666</v>
          </cell>
          <cell r="AV792">
            <v>1343651.44875</v>
          </cell>
          <cell r="AZ792">
            <v>1357935.3462499997</v>
          </cell>
        </row>
        <row r="793">
          <cell r="Q793">
            <v>8717.5</v>
          </cell>
          <cell r="S793">
            <v>8717.5</v>
          </cell>
          <cell r="U793">
            <v>8717.5</v>
          </cell>
          <cell r="V793">
            <v>8717.5</v>
          </cell>
          <cell r="W793">
            <v>8717.5</v>
          </cell>
          <cell r="Y793">
            <v>8717.5</v>
          </cell>
          <cell r="AA793">
            <v>8717.5</v>
          </cell>
          <cell r="AJ793">
            <v>8717.5</v>
          </cell>
          <cell r="AN793">
            <v>8717.5</v>
          </cell>
          <cell r="AR793">
            <v>8717.5</v>
          </cell>
          <cell r="AV793">
            <v>8717.5</v>
          </cell>
          <cell r="AZ793">
            <v>8717.5</v>
          </cell>
        </row>
        <row r="794">
          <cell r="Q794">
            <v>2650805.26</v>
          </cell>
          <cell r="S794">
            <v>2694693.07</v>
          </cell>
          <cell r="U794">
            <v>2752812.1</v>
          </cell>
          <cell r="V794">
            <v>2761985.28</v>
          </cell>
          <cell r="W794">
            <v>2767190.39</v>
          </cell>
          <cell r="Y794">
            <v>2784303.01</v>
          </cell>
          <cell r="AA794">
            <v>2820624.47</v>
          </cell>
          <cell r="AJ794">
            <v>2547513.450416667</v>
          </cell>
          <cell r="AN794">
            <v>2601861.3962499998</v>
          </cell>
          <cell r="AR794">
            <v>2679223.720416667</v>
          </cell>
          <cell r="AV794">
            <v>2794202.82</v>
          </cell>
          <cell r="AZ794">
            <v>3125791.735</v>
          </cell>
        </row>
        <row r="795">
          <cell r="Q795">
            <v>2577686.93</v>
          </cell>
          <cell r="S795">
            <v>2577686.93</v>
          </cell>
          <cell r="U795">
            <v>2577686.93</v>
          </cell>
          <cell r="V795">
            <v>2577686.93</v>
          </cell>
          <cell r="W795">
            <v>2577686.93</v>
          </cell>
          <cell r="Y795">
            <v>2651381.74</v>
          </cell>
          <cell r="AA795">
            <v>2651381.74</v>
          </cell>
          <cell r="AJ795">
            <v>2614637.219583333</v>
          </cell>
          <cell r="AN795">
            <v>2615058.893333333</v>
          </cell>
          <cell r="AR795">
            <v>2604115.0241666664</v>
          </cell>
          <cell r="AV795">
            <v>2605322.4837500006</v>
          </cell>
          <cell r="AZ795">
            <v>2629887.4204166676</v>
          </cell>
        </row>
        <row r="796">
          <cell r="Q796">
            <v>856121.11</v>
          </cell>
          <cell r="S796">
            <v>856121.11</v>
          </cell>
          <cell r="U796">
            <v>856121.11</v>
          </cell>
          <cell r="V796">
            <v>856121.11</v>
          </cell>
          <cell r="W796">
            <v>856121.11</v>
          </cell>
          <cell r="Y796">
            <v>856121.11</v>
          </cell>
          <cell r="AA796">
            <v>856121.11</v>
          </cell>
          <cell r="AJ796">
            <v>856121.11</v>
          </cell>
          <cell r="AN796">
            <v>856121.11</v>
          </cell>
          <cell r="AR796">
            <v>856121.11</v>
          </cell>
          <cell r="AV796">
            <v>856121.11</v>
          </cell>
          <cell r="AZ796">
            <v>856121.11</v>
          </cell>
        </row>
        <row r="797">
          <cell r="Q797">
            <v>366.95</v>
          </cell>
          <cell r="S797">
            <v>366.95</v>
          </cell>
          <cell r="U797">
            <v>366.95</v>
          </cell>
          <cell r="V797">
            <v>366.95</v>
          </cell>
          <cell r="W797">
            <v>366.95</v>
          </cell>
          <cell r="Y797">
            <v>366.95</v>
          </cell>
          <cell r="AA797">
            <v>366.95</v>
          </cell>
          <cell r="AJ797">
            <v>366.9499999999999</v>
          </cell>
          <cell r="AN797">
            <v>366.9499999999999</v>
          </cell>
          <cell r="AR797">
            <v>366.9499999999999</v>
          </cell>
          <cell r="AV797">
            <v>366.9499999999999</v>
          </cell>
          <cell r="AZ797">
            <v>366.9499999999999</v>
          </cell>
        </row>
        <row r="798">
          <cell r="Q798">
            <v>0</v>
          </cell>
          <cell r="S798">
            <v>0</v>
          </cell>
          <cell r="U798">
            <v>0</v>
          </cell>
          <cell r="V798">
            <v>0</v>
          </cell>
          <cell r="W798">
            <v>0</v>
          </cell>
          <cell r="Y798">
            <v>0</v>
          </cell>
          <cell r="AA798">
            <v>0</v>
          </cell>
          <cell r="AJ798">
            <v>0</v>
          </cell>
          <cell r="AN798">
            <v>0</v>
          </cell>
          <cell r="AR798">
            <v>0</v>
          </cell>
          <cell r="AV798">
            <v>0</v>
          </cell>
          <cell r="AZ798">
            <v>0</v>
          </cell>
        </row>
        <row r="799">
          <cell r="Q799">
            <v>379591.4</v>
          </cell>
          <cell r="S799">
            <v>379591.4</v>
          </cell>
          <cell r="U799">
            <v>379591.4</v>
          </cell>
          <cell r="V799">
            <v>379591.4</v>
          </cell>
          <cell r="W799">
            <v>379591.4</v>
          </cell>
          <cell r="Y799">
            <v>379591.4</v>
          </cell>
          <cell r="AA799">
            <v>0</v>
          </cell>
          <cell r="AJ799">
            <v>379591.39999999997</v>
          </cell>
          <cell r="AN799">
            <v>379591.39999999997</v>
          </cell>
          <cell r="AR799">
            <v>379591.39999999997</v>
          </cell>
          <cell r="AV799">
            <v>268877.24166666664</v>
          </cell>
          <cell r="AZ799">
            <v>142346.775</v>
          </cell>
        </row>
        <row r="800">
          <cell r="Q800">
            <v>769040.33</v>
          </cell>
          <cell r="S800">
            <v>769040.33</v>
          </cell>
          <cell r="U800">
            <v>769040.33</v>
          </cell>
          <cell r="V800">
            <v>769040.33</v>
          </cell>
          <cell r="W800">
            <v>769040.33</v>
          </cell>
          <cell r="Y800">
            <v>769040.33</v>
          </cell>
          <cell r="AA800">
            <v>769040.33</v>
          </cell>
          <cell r="AJ800">
            <v>769040.33</v>
          </cell>
          <cell r="AN800">
            <v>769040.33</v>
          </cell>
          <cell r="AR800">
            <v>769040.33</v>
          </cell>
          <cell r="AV800">
            <v>769040.33</v>
          </cell>
          <cell r="AZ800">
            <v>769040.33</v>
          </cell>
        </row>
        <row r="801">
          <cell r="Q801">
            <v>15888.2</v>
          </cell>
          <cell r="S801">
            <v>15888.2</v>
          </cell>
          <cell r="U801">
            <v>15888.2</v>
          </cell>
          <cell r="V801">
            <v>15888.2</v>
          </cell>
          <cell r="W801">
            <v>15888.2</v>
          </cell>
          <cell r="Y801">
            <v>15888.2</v>
          </cell>
          <cell r="AA801">
            <v>15888.2</v>
          </cell>
          <cell r="AJ801">
            <v>15888.200000000003</v>
          </cell>
          <cell r="AN801">
            <v>15888.200000000003</v>
          </cell>
          <cell r="AR801">
            <v>15888.200000000003</v>
          </cell>
          <cell r="AV801">
            <v>15888.200000000003</v>
          </cell>
          <cell r="AZ801">
            <v>15888.200000000003</v>
          </cell>
        </row>
        <row r="802">
          <cell r="Q802">
            <v>3790854.8</v>
          </cell>
          <cell r="S802">
            <v>3808388.99</v>
          </cell>
          <cell r="U802">
            <v>3817587.28</v>
          </cell>
          <cell r="V802">
            <v>3819495.29</v>
          </cell>
          <cell r="W802">
            <v>3820379.01</v>
          </cell>
          <cell r="Y802">
            <v>3835565.26</v>
          </cell>
          <cell r="AA802">
            <v>3845788.41</v>
          </cell>
          <cell r="AJ802">
            <v>3511409.9820833337</v>
          </cell>
          <cell r="AN802">
            <v>3639967.8591666673</v>
          </cell>
          <cell r="AR802">
            <v>3756085.0500000003</v>
          </cell>
          <cell r="AV802">
            <v>3825066.568333334</v>
          </cell>
          <cell r="AZ802">
            <v>3860539.985</v>
          </cell>
        </row>
        <row r="803">
          <cell r="Q803">
            <v>4265950.47</v>
          </cell>
          <cell r="S803">
            <v>4286064.62</v>
          </cell>
          <cell r="U803">
            <v>4332108.88</v>
          </cell>
          <cell r="V803">
            <v>4342911.93</v>
          </cell>
          <cell r="W803">
            <v>4369226.54</v>
          </cell>
          <cell r="Y803">
            <v>4396375.51</v>
          </cell>
          <cell r="AA803">
            <v>4416615.62</v>
          </cell>
          <cell r="AJ803">
            <v>3742843.299166666</v>
          </cell>
          <cell r="AN803">
            <v>4016696.1787499995</v>
          </cell>
          <cell r="AR803">
            <v>4206840.23125</v>
          </cell>
          <cell r="AV803">
            <v>4358768.118749999</v>
          </cell>
          <cell r="AZ803">
            <v>4397367.675833332</v>
          </cell>
        </row>
        <row r="804">
          <cell r="Q804">
            <v>995</v>
          </cell>
          <cell r="S804">
            <v>995</v>
          </cell>
          <cell r="U804">
            <v>995</v>
          </cell>
          <cell r="V804">
            <v>995</v>
          </cell>
          <cell r="W804">
            <v>995</v>
          </cell>
          <cell r="Y804">
            <v>995</v>
          </cell>
          <cell r="AA804">
            <v>0</v>
          </cell>
          <cell r="AJ804">
            <v>995</v>
          </cell>
          <cell r="AN804">
            <v>995</v>
          </cell>
          <cell r="AR804">
            <v>995</v>
          </cell>
          <cell r="AV804">
            <v>704.7916666666666</v>
          </cell>
          <cell r="AZ804">
            <v>373.125</v>
          </cell>
        </row>
        <row r="805">
          <cell r="Q805">
            <v>0</v>
          </cell>
          <cell r="S805">
            <v>0</v>
          </cell>
          <cell r="U805">
            <v>0</v>
          </cell>
          <cell r="V805">
            <v>0</v>
          </cell>
          <cell r="W805">
            <v>0</v>
          </cell>
          <cell r="Y805">
            <v>0</v>
          </cell>
          <cell r="AA805">
            <v>0</v>
          </cell>
          <cell r="AJ805">
            <v>0</v>
          </cell>
          <cell r="AN805">
            <v>0</v>
          </cell>
          <cell r="AR805">
            <v>0</v>
          </cell>
          <cell r="AV805">
            <v>0</v>
          </cell>
          <cell r="AZ805">
            <v>0</v>
          </cell>
        </row>
        <row r="806">
          <cell r="Q806">
            <v>0</v>
          </cell>
          <cell r="S806">
            <v>0</v>
          </cell>
          <cell r="U806">
            <v>0</v>
          </cell>
          <cell r="V806">
            <v>0</v>
          </cell>
          <cell r="W806">
            <v>0</v>
          </cell>
          <cell r="Y806">
            <v>0</v>
          </cell>
          <cell r="AA806">
            <v>0</v>
          </cell>
          <cell r="AJ806">
            <v>0</v>
          </cell>
          <cell r="AN806">
            <v>0</v>
          </cell>
          <cell r="AR806">
            <v>0</v>
          </cell>
          <cell r="AV806">
            <v>0</v>
          </cell>
          <cell r="AZ806">
            <v>0</v>
          </cell>
        </row>
        <row r="807">
          <cell r="Q807">
            <v>3089268.32</v>
          </cell>
          <cell r="S807">
            <v>3089268.32</v>
          </cell>
          <cell r="U807">
            <v>3090184.42</v>
          </cell>
          <cell r="V807">
            <v>3090220.42</v>
          </cell>
          <cell r="W807">
            <v>3090220.42</v>
          </cell>
          <cell r="Y807">
            <v>3090220.42</v>
          </cell>
          <cell r="AA807">
            <v>0</v>
          </cell>
          <cell r="AJ807">
            <v>3086443.055</v>
          </cell>
          <cell r="AN807">
            <v>3088608.4704166665</v>
          </cell>
          <cell r="AR807">
            <v>3089697.7908333335</v>
          </cell>
          <cell r="AV807">
            <v>2188701.776666667</v>
          </cell>
          <cell r="AZ807">
            <v>1158831.1575</v>
          </cell>
        </row>
        <row r="808">
          <cell r="Q808">
            <v>0</v>
          </cell>
          <cell r="S808">
            <v>0</v>
          </cell>
          <cell r="U808">
            <v>0</v>
          </cell>
          <cell r="V808">
            <v>0</v>
          </cell>
          <cell r="W808">
            <v>0</v>
          </cell>
          <cell r="Y808">
            <v>0</v>
          </cell>
          <cell r="AA808">
            <v>0</v>
          </cell>
          <cell r="AJ808">
            <v>0</v>
          </cell>
          <cell r="AN808">
            <v>0</v>
          </cell>
          <cell r="AR808">
            <v>0</v>
          </cell>
          <cell r="AV808">
            <v>0</v>
          </cell>
          <cell r="AZ808">
            <v>0</v>
          </cell>
        </row>
        <row r="809">
          <cell r="Q809">
            <v>0</v>
          </cell>
          <cell r="S809">
            <v>0</v>
          </cell>
          <cell r="U809">
            <v>0</v>
          </cell>
          <cell r="V809">
            <v>0</v>
          </cell>
          <cell r="W809">
            <v>0</v>
          </cell>
          <cell r="Y809">
            <v>0</v>
          </cell>
          <cell r="AA809">
            <v>0</v>
          </cell>
          <cell r="AJ809">
            <v>0</v>
          </cell>
          <cell r="AN809">
            <v>0</v>
          </cell>
          <cell r="AR809">
            <v>0</v>
          </cell>
          <cell r="AV809">
            <v>0</v>
          </cell>
          <cell r="AZ809">
            <v>0</v>
          </cell>
        </row>
        <row r="810">
          <cell r="Q810">
            <v>0</v>
          </cell>
          <cell r="S810">
            <v>0</v>
          </cell>
          <cell r="U810">
            <v>0</v>
          </cell>
          <cell r="V810">
            <v>0</v>
          </cell>
          <cell r="W810">
            <v>0</v>
          </cell>
          <cell r="Y810">
            <v>0</v>
          </cell>
          <cell r="AA810">
            <v>0</v>
          </cell>
          <cell r="AJ810">
            <v>0</v>
          </cell>
          <cell r="AN810">
            <v>0</v>
          </cell>
          <cell r="AR810">
            <v>0</v>
          </cell>
          <cell r="AV810">
            <v>0</v>
          </cell>
          <cell r="AZ810">
            <v>0</v>
          </cell>
        </row>
        <row r="811">
          <cell r="Q811">
            <v>0</v>
          </cell>
          <cell r="S811">
            <v>0</v>
          </cell>
          <cell r="U811">
            <v>0</v>
          </cell>
          <cell r="V811">
            <v>0</v>
          </cell>
          <cell r="W811">
            <v>0</v>
          </cell>
          <cell r="Y811">
            <v>0</v>
          </cell>
          <cell r="AA811">
            <v>0</v>
          </cell>
          <cell r="AJ811">
            <v>0</v>
          </cell>
          <cell r="AN811">
            <v>0</v>
          </cell>
          <cell r="AR811">
            <v>0</v>
          </cell>
          <cell r="AV811">
            <v>0</v>
          </cell>
          <cell r="AZ811">
            <v>0</v>
          </cell>
        </row>
        <row r="812">
          <cell r="Q812">
            <v>66942.15</v>
          </cell>
          <cell r="S812">
            <v>66942.15</v>
          </cell>
          <cell r="U812">
            <v>66942.15</v>
          </cell>
          <cell r="V812">
            <v>66942.15</v>
          </cell>
          <cell r="W812">
            <v>66942.15</v>
          </cell>
          <cell r="Y812">
            <v>66942.15</v>
          </cell>
          <cell r="AA812">
            <v>0</v>
          </cell>
          <cell r="AJ812">
            <v>66942.15000000001</v>
          </cell>
          <cell r="AN812">
            <v>66942.15000000001</v>
          </cell>
          <cell r="AR812">
            <v>66942.15000000001</v>
          </cell>
          <cell r="AV812">
            <v>47417.356250000004</v>
          </cell>
          <cell r="AZ812">
            <v>25103.306249999998</v>
          </cell>
        </row>
        <row r="813">
          <cell r="Q813">
            <v>8253623.47</v>
          </cell>
          <cell r="S813">
            <v>8328982.05</v>
          </cell>
          <cell r="U813">
            <v>8400758.41</v>
          </cell>
          <cell r="V813">
            <v>8505094.9</v>
          </cell>
          <cell r="W813">
            <v>8587670.26</v>
          </cell>
          <cell r="Y813">
            <v>8609085.49</v>
          </cell>
          <cell r="AA813">
            <v>8778235.78</v>
          </cell>
          <cell r="AJ813">
            <v>7776202.846666668</v>
          </cell>
          <cell r="AN813">
            <v>8079622.871666666</v>
          </cell>
          <cell r="AR813">
            <v>8338041.591666669</v>
          </cell>
          <cell r="AV813">
            <v>8562494.028333334</v>
          </cell>
          <cell r="AZ813">
            <v>8913112.8075</v>
          </cell>
        </row>
        <row r="814">
          <cell r="Q814">
            <v>59043.75</v>
          </cell>
          <cell r="S814">
            <v>59043.75</v>
          </cell>
          <cell r="U814">
            <v>59043.75</v>
          </cell>
          <cell r="V814">
            <v>59043.75</v>
          </cell>
          <cell r="W814">
            <v>59043.75</v>
          </cell>
          <cell r="Y814">
            <v>59043.75</v>
          </cell>
          <cell r="AA814">
            <v>59043.75</v>
          </cell>
          <cell r="AJ814">
            <v>59043.75</v>
          </cell>
          <cell r="AN814">
            <v>59043.75</v>
          </cell>
          <cell r="AR814">
            <v>59043.75</v>
          </cell>
          <cell r="AV814">
            <v>59043.75</v>
          </cell>
          <cell r="AZ814">
            <v>59043.75</v>
          </cell>
        </row>
        <row r="815">
          <cell r="Q815">
            <v>134702.86</v>
          </cell>
          <cell r="S815">
            <v>134702.86</v>
          </cell>
          <cell r="U815">
            <v>139961.6</v>
          </cell>
          <cell r="V815">
            <v>140236.6</v>
          </cell>
          <cell r="W815">
            <v>144720.29</v>
          </cell>
          <cell r="Y815">
            <v>146059.29</v>
          </cell>
          <cell r="AA815">
            <v>156448.78</v>
          </cell>
          <cell r="AJ815">
            <v>123046.25666666665</v>
          </cell>
          <cell r="AN815">
            <v>130108.77625</v>
          </cell>
          <cell r="AR815">
            <v>137164.26333333334</v>
          </cell>
          <cell r="AV815">
            <v>144124.53833333333</v>
          </cell>
          <cell r="AZ815">
            <v>150871.6691666667</v>
          </cell>
        </row>
        <row r="816">
          <cell r="Q816">
            <v>20193.82</v>
          </cell>
          <cell r="S816">
            <v>20293.82</v>
          </cell>
          <cell r="U816">
            <v>20293.82</v>
          </cell>
          <cell r="V816">
            <v>20293.82</v>
          </cell>
          <cell r="W816">
            <v>20293.82</v>
          </cell>
          <cell r="Y816">
            <v>20293.82</v>
          </cell>
          <cell r="AA816">
            <v>126042.95</v>
          </cell>
          <cell r="AJ816">
            <v>9296.050000000001</v>
          </cell>
          <cell r="AN816">
            <v>16031.536666666669</v>
          </cell>
          <cell r="AR816">
            <v>20256.320000000003</v>
          </cell>
          <cell r="AV816">
            <v>63775.11833333334</v>
          </cell>
          <cell r="AZ816">
            <v>170423.08458333332</v>
          </cell>
        </row>
        <row r="817">
          <cell r="Q817">
            <v>2431.75</v>
          </cell>
          <cell r="S817">
            <v>2431.75</v>
          </cell>
          <cell r="U817">
            <v>10526.89</v>
          </cell>
          <cell r="V817">
            <v>13871.88</v>
          </cell>
          <cell r="W817">
            <v>23663.38</v>
          </cell>
          <cell r="Y817">
            <v>24383.38</v>
          </cell>
          <cell r="AA817">
            <v>29544</v>
          </cell>
          <cell r="AJ817">
            <v>699.4479166666666</v>
          </cell>
          <cell r="AN817">
            <v>2379.42375</v>
          </cell>
          <cell r="AR817">
            <v>8933.905</v>
          </cell>
          <cell r="AV817">
            <v>18734.897083333333</v>
          </cell>
          <cell r="AZ817">
            <v>26902.92125</v>
          </cell>
        </row>
        <row r="818">
          <cell r="Q818">
            <v>145168.22</v>
          </cell>
          <cell r="S818">
            <v>148663.92</v>
          </cell>
          <cell r="U818">
            <v>158105.14</v>
          </cell>
          <cell r="V818">
            <v>158953.32</v>
          </cell>
          <cell r="W818">
            <v>159479.07</v>
          </cell>
          <cell r="Y818">
            <v>167029.15</v>
          </cell>
          <cell r="AA818">
            <v>145168.22</v>
          </cell>
          <cell r="AJ818">
            <v>27224.006666666668</v>
          </cell>
          <cell r="AN818">
            <v>76988.80916666669</v>
          </cell>
          <cell r="AR818">
            <v>130181.35583333333</v>
          </cell>
          <cell r="AV818">
            <v>136892.105</v>
          </cell>
          <cell r="AZ818">
            <v>87127.3025</v>
          </cell>
        </row>
        <row r="819">
          <cell r="AV819">
            <v>0</v>
          </cell>
          <cell r="AZ819">
            <v>0</v>
          </cell>
        </row>
        <row r="820">
          <cell r="AV820">
            <v>94173.20833333333</v>
          </cell>
          <cell r="AZ820">
            <v>873833.875</v>
          </cell>
        </row>
        <row r="821">
          <cell r="AV821">
            <v>0</v>
          </cell>
          <cell r="AZ821">
            <v>0</v>
          </cell>
        </row>
        <row r="822">
          <cell r="AV822">
            <v>0</v>
          </cell>
          <cell r="AZ822">
            <v>0</v>
          </cell>
        </row>
        <row r="823">
          <cell r="AV823">
            <v>0</v>
          </cell>
          <cell r="AZ823">
            <v>0</v>
          </cell>
        </row>
        <row r="824">
          <cell r="Q824">
            <v>0</v>
          </cell>
          <cell r="S824">
            <v>1776134.11</v>
          </cell>
          <cell r="U824">
            <v>3292529.36</v>
          </cell>
          <cell r="V824">
            <v>3898904.18</v>
          </cell>
          <cell r="W824">
            <v>4575129.48</v>
          </cell>
          <cell r="Y824">
            <v>6861240.11</v>
          </cell>
          <cell r="AA824">
            <v>8986240.3</v>
          </cell>
          <cell r="AJ824">
            <v>3654979.5662499997</v>
          </cell>
          <cell r="AN824">
            <v>3736796.986666667</v>
          </cell>
          <cell r="AR824">
            <v>4051784.8533333335</v>
          </cell>
          <cell r="AV824">
            <v>4684068.035</v>
          </cell>
          <cell r="AZ824">
            <v>4391181.794999999</v>
          </cell>
        </row>
        <row r="825">
          <cell r="Q825">
            <v>178527.94</v>
          </cell>
          <cell r="S825">
            <v>168026.28</v>
          </cell>
          <cell r="U825">
            <v>157524.62</v>
          </cell>
          <cell r="V825">
            <v>152273.79</v>
          </cell>
          <cell r="W825">
            <v>147022.96</v>
          </cell>
          <cell r="Y825">
            <v>136521.3</v>
          </cell>
          <cell r="AA825">
            <v>126019.64</v>
          </cell>
          <cell r="AJ825">
            <v>245689.56666666665</v>
          </cell>
          <cell r="AN825">
            <v>201400.27333333332</v>
          </cell>
          <cell r="AR825">
            <v>168753.96666666665</v>
          </cell>
          <cell r="AV825">
            <v>147022.96</v>
          </cell>
          <cell r="AZ825">
            <v>122081.52916666666</v>
          </cell>
        </row>
        <row r="826">
          <cell r="Q826">
            <v>77670.26</v>
          </cell>
          <cell r="S826">
            <v>72976.62</v>
          </cell>
          <cell r="U826">
            <v>68407.78</v>
          </cell>
          <cell r="V826">
            <v>66123.36</v>
          </cell>
          <cell r="W826">
            <v>63838.94</v>
          </cell>
          <cell r="Y826">
            <v>59270.1</v>
          </cell>
          <cell r="AA826">
            <v>54701.26</v>
          </cell>
          <cell r="AJ826">
            <v>105389.88166666665</v>
          </cell>
          <cell r="AN826">
            <v>87064.38833333334</v>
          </cell>
          <cell r="AR826">
            <v>73309.40166666667</v>
          </cell>
          <cell r="AV826">
            <v>63844.14000000001</v>
          </cell>
          <cell r="AZ826">
            <v>52993.14583333334</v>
          </cell>
        </row>
        <row r="827">
          <cell r="Q827">
            <v>0</v>
          </cell>
          <cell r="S827">
            <v>0</v>
          </cell>
          <cell r="U827">
            <v>0</v>
          </cell>
          <cell r="V827">
            <v>0</v>
          </cell>
          <cell r="W827">
            <v>0</v>
          </cell>
          <cell r="Y827">
            <v>0</v>
          </cell>
          <cell r="AA827">
            <v>0</v>
          </cell>
          <cell r="AJ827">
            <v>0</v>
          </cell>
          <cell r="AN827">
            <v>0</v>
          </cell>
          <cell r="AR827">
            <v>0</v>
          </cell>
          <cell r="AV827">
            <v>0</v>
          </cell>
          <cell r="AZ827">
            <v>0</v>
          </cell>
        </row>
        <row r="828">
          <cell r="Q828">
            <v>414135.74</v>
          </cell>
          <cell r="S828">
            <v>389774.82</v>
          </cell>
          <cell r="U828">
            <v>365413.9</v>
          </cell>
          <cell r="V828">
            <v>353233.44</v>
          </cell>
          <cell r="W828">
            <v>341052.98</v>
          </cell>
          <cell r="Y828">
            <v>316692.06</v>
          </cell>
          <cell r="AA828">
            <v>292331.14</v>
          </cell>
          <cell r="AJ828">
            <v>561727.1241666666</v>
          </cell>
          <cell r="AN828">
            <v>464346.5908333335</v>
          </cell>
          <cell r="AR828">
            <v>391295.4041666666</v>
          </cell>
          <cell r="AV828">
            <v>341052.98000000004</v>
          </cell>
          <cell r="AZ828">
            <v>283195.79083333333</v>
          </cell>
        </row>
        <row r="829">
          <cell r="Q829">
            <v>230333.2</v>
          </cell>
          <cell r="S829">
            <v>216784.18</v>
          </cell>
          <cell r="U829">
            <v>203235.16</v>
          </cell>
          <cell r="V829">
            <v>196460.65</v>
          </cell>
          <cell r="W829">
            <v>189686.14</v>
          </cell>
          <cell r="Y829">
            <v>176137.12</v>
          </cell>
          <cell r="AA829">
            <v>162588.1</v>
          </cell>
          <cell r="AJ829">
            <v>312420.295</v>
          </cell>
          <cell r="AN829">
            <v>258259.37500000003</v>
          </cell>
          <cell r="AR829">
            <v>217629.89499999993</v>
          </cell>
          <cell r="AV829">
            <v>189686.14</v>
          </cell>
          <cell r="AZ829">
            <v>157507.22333333336</v>
          </cell>
        </row>
        <row r="830">
          <cell r="Q830">
            <v>46498.65</v>
          </cell>
          <cell r="S830">
            <v>44072.83</v>
          </cell>
          <cell r="U830">
            <v>41489.09</v>
          </cell>
          <cell r="V830">
            <v>37464.15</v>
          </cell>
          <cell r="W830">
            <v>36172.28</v>
          </cell>
          <cell r="Y830">
            <v>33588.54</v>
          </cell>
          <cell r="AA830">
            <v>31004.8</v>
          </cell>
          <cell r="AJ830">
            <v>51508.72291666667</v>
          </cell>
          <cell r="AN830">
            <v>49178.40916666668</v>
          </cell>
          <cell r="AR830">
            <v>43108.808750000004</v>
          </cell>
          <cell r="AV830">
            <v>37190.60124999999</v>
          </cell>
          <cell r="AZ830">
            <v>30149.778749999998</v>
          </cell>
        </row>
        <row r="831">
          <cell r="Q831">
            <v>-12647.51</v>
          </cell>
          <cell r="S831">
            <v>-11903.51</v>
          </cell>
          <cell r="U831">
            <v>-11159.51</v>
          </cell>
          <cell r="V831">
            <v>-10787.51</v>
          </cell>
          <cell r="W831">
            <v>-10415.51</v>
          </cell>
          <cell r="Y831">
            <v>-9671.51</v>
          </cell>
          <cell r="AA831">
            <v>-8927.51</v>
          </cell>
          <cell r="AJ831">
            <v>-13360.51</v>
          </cell>
          <cell r="AN831">
            <v>-12864.51</v>
          </cell>
          <cell r="AR831">
            <v>-11872.509999999997</v>
          </cell>
          <cell r="AV831">
            <v>-10415.509999999997</v>
          </cell>
          <cell r="AZ831">
            <v>-8648.530416666666</v>
          </cell>
        </row>
        <row r="832">
          <cell r="V832">
            <v>2733.07</v>
          </cell>
          <cell r="W832">
            <v>2733.07</v>
          </cell>
          <cell r="Y832">
            <v>3442.61</v>
          </cell>
          <cell r="AA832">
            <v>3442.61</v>
          </cell>
          <cell r="AJ832">
            <v>0</v>
          </cell>
          <cell r="AN832">
            <v>0</v>
          </cell>
          <cell r="AR832">
            <v>878.5045833333334</v>
          </cell>
          <cell r="AV832">
            <v>2026.0412500000002</v>
          </cell>
          <cell r="AZ832">
            <v>3030.1358333333337</v>
          </cell>
        </row>
        <row r="833">
          <cell r="V833">
            <v>0</v>
          </cell>
          <cell r="W833">
            <v>0</v>
          </cell>
          <cell r="Y833">
            <v>0</v>
          </cell>
          <cell r="AA833">
            <v>0</v>
          </cell>
          <cell r="AJ833">
            <v>0</v>
          </cell>
          <cell r="AN833">
            <v>0</v>
          </cell>
          <cell r="AR833">
            <v>0</v>
          </cell>
          <cell r="AV833">
            <v>0</v>
          </cell>
          <cell r="AZ833">
            <v>0</v>
          </cell>
        </row>
        <row r="834">
          <cell r="AV834">
            <v>0</v>
          </cell>
          <cell r="AZ834">
            <v>0</v>
          </cell>
        </row>
        <row r="835">
          <cell r="AV835">
            <v>0</v>
          </cell>
          <cell r="AZ835">
            <v>6641.162916666667</v>
          </cell>
        </row>
        <row r="836">
          <cell r="AV836">
            <v>0</v>
          </cell>
          <cell r="AZ836">
            <v>14465.183333333334</v>
          </cell>
        </row>
        <row r="837">
          <cell r="U837">
            <v>0</v>
          </cell>
          <cell r="V837">
            <v>0</v>
          </cell>
          <cell r="W837">
            <v>0</v>
          </cell>
          <cell r="Y837">
            <v>0</v>
          </cell>
          <cell r="AA837">
            <v>0</v>
          </cell>
          <cell r="AJ837">
            <v>0</v>
          </cell>
          <cell r="AN837">
            <v>0</v>
          </cell>
          <cell r="AR837">
            <v>0</v>
          </cell>
          <cell r="AV837">
            <v>0</v>
          </cell>
          <cell r="AZ837">
            <v>0</v>
          </cell>
        </row>
        <row r="838">
          <cell r="Q838">
            <v>144422</v>
          </cell>
          <cell r="S838">
            <v>141366</v>
          </cell>
          <cell r="U838">
            <v>138310</v>
          </cell>
          <cell r="V838">
            <v>136782</v>
          </cell>
          <cell r="W838">
            <v>135254</v>
          </cell>
          <cell r="Y838">
            <v>132198</v>
          </cell>
          <cell r="AA838">
            <v>129142</v>
          </cell>
          <cell r="AJ838">
            <v>153590</v>
          </cell>
          <cell r="AN838">
            <v>147478</v>
          </cell>
          <cell r="AR838">
            <v>141366</v>
          </cell>
          <cell r="AV838">
            <v>135254</v>
          </cell>
          <cell r="AZ838">
            <v>129142</v>
          </cell>
        </row>
        <row r="839">
          <cell r="Q839">
            <v>0</v>
          </cell>
          <cell r="S839">
            <v>0</v>
          </cell>
          <cell r="U839">
            <v>0</v>
          </cell>
          <cell r="V839">
            <v>0</v>
          </cell>
          <cell r="W839">
            <v>0</v>
          </cell>
          <cell r="Y839">
            <v>0</v>
          </cell>
          <cell r="AA839">
            <v>0</v>
          </cell>
          <cell r="AJ839">
            <v>0</v>
          </cell>
          <cell r="AN839">
            <v>0</v>
          </cell>
          <cell r="AR839">
            <v>0</v>
          </cell>
          <cell r="AV839">
            <v>0</v>
          </cell>
          <cell r="AZ839">
            <v>0</v>
          </cell>
        </row>
        <row r="840">
          <cell r="Q840">
            <v>0</v>
          </cell>
          <cell r="S840">
            <v>0</v>
          </cell>
          <cell r="U840">
            <v>0</v>
          </cell>
          <cell r="V840">
            <v>0</v>
          </cell>
          <cell r="W840">
            <v>0</v>
          </cell>
          <cell r="Y840">
            <v>0</v>
          </cell>
          <cell r="AA840">
            <v>0</v>
          </cell>
          <cell r="AJ840">
            <v>0</v>
          </cell>
          <cell r="AN840">
            <v>0</v>
          </cell>
          <cell r="AR840">
            <v>0</v>
          </cell>
          <cell r="AV840">
            <v>0</v>
          </cell>
          <cell r="AZ840">
            <v>0</v>
          </cell>
        </row>
        <row r="841">
          <cell r="Q841">
            <v>2547275.2</v>
          </cell>
          <cell r="S841">
            <v>2519128.52</v>
          </cell>
          <cell r="U841">
            <v>2490981.84</v>
          </cell>
          <cell r="V841">
            <v>2476908.5</v>
          </cell>
          <cell r="W841">
            <v>2462835.16</v>
          </cell>
          <cell r="Y841">
            <v>2434688.48</v>
          </cell>
          <cell r="AA841">
            <v>2406541.8</v>
          </cell>
          <cell r="AJ841">
            <v>2631715.27625</v>
          </cell>
          <cell r="AN841">
            <v>2575421.892916667</v>
          </cell>
          <cell r="AR841">
            <v>2519128.5229166667</v>
          </cell>
          <cell r="AV841">
            <v>2462835.16</v>
          </cell>
          <cell r="AZ841">
            <v>2406541.8000000007</v>
          </cell>
        </row>
        <row r="842">
          <cell r="Q842">
            <v>451369.41</v>
          </cell>
          <cell r="S842">
            <v>448521.65</v>
          </cell>
          <cell r="U842">
            <v>445673.89</v>
          </cell>
          <cell r="V842">
            <v>444250.01</v>
          </cell>
          <cell r="W842">
            <v>442826.13</v>
          </cell>
          <cell r="Y842">
            <v>439978.37</v>
          </cell>
          <cell r="AA842">
            <v>437130.61</v>
          </cell>
          <cell r="AJ842">
            <v>459912.6525000001</v>
          </cell>
          <cell r="AN842">
            <v>454217.1525000001</v>
          </cell>
          <cell r="AR842">
            <v>448521.6500000001</v>
          </cell>
          <cell r="AV842">
            <v>442826.1300000001</v>
          </cell>
          <cell r="AZ842">
            <v>437130.61000000004</v>
          </cell>
        </row>
        <row r="843">
          <cell r="Q843">
            <v>4232226.61</v>
          </cell>
          <cell r="S843">
            <v>4193925.91</v>
          </cell>
          <cell r="U843">
            <v>4155625.21</v>
          </cell>
          <cell r="V843">
            <v>4136474.86</v>
          </cell>
          <cell r="W843">
            <v>4117324.51</v>
          </cell>
          <cell r="Y843">
            <v>4079023.81</v>
          </cell>
          <cell r="AA843">
            <v>4040723.11</v>
          </cell>
          <cell r="AJ843">
            <v>4347128.690833333</v>
          </cell>
          <cell r="AN843">
            <v>4270527.2975</v>
          </cell>
          <cell r="AR843">
            <v>4193925.904166667</v>
          </cell>
          <cell r="AV843">
            <v>4117324.51</v>
          </cell>
          <cell r="AZ843">
            <v>4040723.11</v>
          </cell>
        </row>
        <row r="844">
          <cell r="Q844">
            <v>0</v>
          </cell>
          <cell r="S844">
            <v>0</v>
          </cell>
          <cell r="U844">
            <v>0</v>
          </cell>
          <cell r="V844">
            <v>0</v>
          </cell>
          <cell r="W844">
            <v>0</v>
          </cell>
          <cell r="Y844">
            <v>0</v>
          </cell>
          <cell r="AA844">
            <v>0</v>
          </cell>
          <cell r="AJ844">
            <v>0</v>
          </cell>
          <cell r="AN844">
            <v>0</v>
          </cell>
          <cell r="AR844">
            <v>0</v>
          </cell>
          <cell r="AV844">
            <v>0</v>
          </cell>
          <cell r="AZ844">
            <v>0</v>
          </cell>
        </row>
        <row r="845">
          <cell r="Q845">
            <v>33238.55</v>
          </cell>
          <cell r="S845">
            <v>32655.41</v>
          </cell>
          <cell r="U845">
            <v>32072.27</v>
          </cell>
          <cell r="V845">
            <v>31780.7</v>
          </cell>
          <cell r="W845">
            <v>31489.13</v>
          </cell>
          <cell r="Y845">
            <v>30905.99</v>
          </cell>
          <cell r="AA845">
            <v>30322.85</v>
          </cell>
          <cell r="AJ845">
            <v>34987.95083333333</v>
          </cell>
          <cell r="AN845">
            <v>33821.6775</v>
          </cell>
          <cell r="AR845">
            <v>32655.40416666667</v>
          </cell>
          <cell r="AV845">
            <v>31489.129999999994</v>
          </cell>
          <cell r="AZ845">
            <v>30322.849999999995</v>
          </cell>
        </row>
        <row r="846">
          <cell r="Q846">
            <v>1008150.07</v>
          </cell>
          <cell r="S846">
            <v>1000569.99</v>
          </cell>
          <cell r="U846">
            <v>992989.91</v>
          </cell>
          <cell r="V846">
            <v>989199.87</v>
          </cell>
          <cell r="W846">
            <v>985409.83</v>
          </cell>
          <cell r="Y846">
            <v>977829.75</v>
          </cell>
          <cell r="AA846">
            <v>970249.67</v>
          </cell>
          <cell r="AJ846">
            <v>1030890.3004166665</v>
          </cell>
          <cell r="AN846">
            <v>1015730.1437499998</v>
          </cell>
          <cell r="AR846">
            <v>1000569.9870833332</v>
          </cell>
          <cell r="AV846">
            <v>985409.8300000001</v>
          </cell>
          <cell r="AZ846">
            <v>970249.67</v>
          </cell>
        </row>
        <row r="847">
          <cell r="Q847">
            <v>766111.02</v>
          </cell>
          <cell r="S847">
            <v>760350.78</v>
          </cell>
          <cell r="U847">
            <v>754590.54</v>
          </cell>
          <cell r="V847">
            <v>751710.42</v>
          </cell>
          <cell r="W847">
            <v>748830.3</v>
          </cell>
          <cell r="Y847">
            <v>743070.06</v>
          </cell>
          <cell r="AA847">
            <v>737309.82</v>
          </cell>
          <cell r="AJ847">
            <v>783391.7304166667</v>
          </cell>
          <cell r="AN847">
            <v>771871.25375</v>
          </cell>
          <cell r="AR847">
            <v>760350.7770833332</v>
          </cell>
          <cell r="AV847">
            <v>748830.2999999999</v>
          </cell>
          <cell r="AZ847">
            <v>737309.82</v>
          </cell>
        </row>
        <row r="848">
          <cell r="Q848">
            <v>2345797.09</v>
          </cell>
          <cell r="S848">
            <v>2328159.51</v>
          </cell>
          <cell r="U848">
            <v>2310521.93</v>
          </cell>
          <cell r="V848">
            <v>2301703.14</v>
          </cell>
          <cell r="W848">
            <v>2292884.35</v>
          </cell>
          <cell r="Y848">
            <v>2275246.77</v>
          </cell>
          <cell r="AA848">
            <v>2257609.19</v>
          </cell>
          <cell r="AJ848">
            <v>2398709.8204166666</v>
          </cell>
          <cell r="AN848">
            <v>2363434.66375</v>
          </cell>
          <cell r="AR848">
            <v>2328159.5070833336</v>
          </cell>
          <cell r="AV848">
            <v>2292884.35</v>
          </cell>
          <cell r="AZ848">
            <v>2257609.1900000004</v>
          </cell>
        </row>
        <row r="849">
          <cell r="Q849">
            <v>715934.91</v>
          </cell>
          <cell r="S849">
            <v>710551.95</v>
          </cell>
          <cell r="U849">
            <v>705168.99</v>
          </cell>
          <cell r="V849">
            <v>702477.51</v>
          </cell>
          <cell r="W849">
            <v>699786.03</v>
          </cell>
          <cell r="Y849">
            <v>694403.07</v>
          </cell>
          <cell r="AA849">
            <v>689020.11</v>
          </cell>
          <cell r="AJ849">
            <v>732083.8091666667</v>
          </cell>
          <cell r="AN849">
            <v>721317.8825</v>
          </cell>
          <cell r="AR849">
            <v>710551.9558333332</v>
          </cell>
          <cell r="AV849">
            <v>699786.0299999999</v>
          </cell>
          <cell r="AZ849">
            <v>689020.11</v>
          </cell>
        </row>
        <row r="850">
          <cell r="Q850">
            <v>14834.22</v>
          </cell>
          <cell r="S850">
            <v>14644.04</v>
          </cell>
          <cell r="U850">
            <v>14453.86</v>
          </cell>
          <cell r="V850">
            <v>14358.77</v>
          </cell>
          <cell r="W850">
            <v>14263.68</v>
          </cell>
          <cell r="Y850">
            <v>14073.5</v>
          </cell>
          <cell r="AA850">
            <v>13883.32</v>
          </cell>
          <cell r="AJ850">
            <v>15404.76</v>
          </cell>
          <cell r="AN850">
            <v>15024.400000000001</v>
          </cell>
          <cell r="AR850">
            <v>14644.039999999999</v>
          </cell>
          <cell r="AV850">
            <v>14263.68</v>
          </cell>
          <cell r="AZ850">
            <v>13883.32</v>
          </cell>
        </row>
        <row r="851">
          <cell r="Q851">
            <v>34612.41</v>
          </cell>
          <cell r="S851">
            <v>34168.65</v>
          </cell>
          <cell r="U851">
            <v>33724.89</v>
          </cell>
          <cell r="V851">
            <v>33503.01</v>
          </cell>
          <cell r="W851">
            <v>33281.13</v>
          </cell>
          <cell r="Y851">
            <v>32837.37</v>
          </cell>
          <cell r="AA851">
            <v>32393.61</v>
          </cell>
          <cell r="AJ851">
            <v>35943.689999999995</v>
          </cell>
          <cell r="AN851">
            <v>35056.17</v>
          </cell>
          <cell r="AR851">
            <v>34168.65</v>
          </cell>
          <cell r="AV851">
            <v>33281.13</v>
          </cell>
          <cell r="AZ851">
            <v>32393.610000000004</v>
          </cell>
        </row>
        <row r="852">
          <cell r="Q852">
            <v>0</v>
          </cell>
          <cell r="S852">
            <v>0</v>
          </cell>
          <cell r="U852">
            <v>0</v>
          </cell>
          <cell r="V852">
            <v>0</v>
          </cell>
          <cell r="W852">
            <v>0</v>
          </cell>
          <cell r="Y852">
            <v>0</v>
          </cell>
          <cell r="AA852">
            <v>0</v>
          </cell>
          <cell r="AJ852">
            <v>0</v>
          </cell>
          <cell r="AN852">
            <v>0</v>
          </cell>
          <cell r="AR852">
            <v>0</v>
          </cell>
          <cell r="AV852">
            <v>0</v>
          </cell>
          <cell r="AZ852">
            <v>0</v>
          </cell>
        </row>
        <row r="853">
          <cell r="Q853">
            <v>853971.32</v>
          </cell>
          <cell r="S853">
            <v>843557.04</v>
          </cell>
          <cell r="U853">
            <v>833142.76</v>
          </cell>
          <cell r="V853">
            <v>827935.62</v>
          </cell>
          <cell r="W853">
            <v>822728.48</v>
          </cell>
          <cell r="Y853">
            <v>812314.2</v>
          </cell>
          <cell r="AA853">
            <v>801899.92</v>
          </cell>
          <cell r="AJ853">
            <v>885214.1600000001</v>
          </cell>
          <cell r="AN853">
            <v>864385.6</v>
          </cell>
          <cell r="AR853">
            <v>843557.04</v>
          </cell>
          <cell r="AV853">
            <v>822728.48</v>
          </cell>
          <cell r="AZ853">
            <v>801899.92</v>
          </cell>
        </row>
        <row r="854">
          <cell r="Q854">
            <v>395356.79</v>
          </cell>
          <cell r="S854">
            <v>378883.59</v>
          </cell>
          <cell r="U854">
            <v>362410.39</v>
          </cell>
          <cell r="V854">
            <v>354173.79</v>
          </cell>
          <cell r="W854">
            <v>345937.19</v>
          </cell>
          <cell r="Y854">
            <v>329463.99</v>
          </cell>
          <cell r="AA854">
            <v>312990.79</v>
          </cell>
          <cell r="AJ854">
            <v>444776.3729166668</v>
          </cell>
          <cell r="AN854">
            <v>411829.98958333326</v>
          </cell>
          <cell r="AR854">
            <v>378883.5929166666</v>
          </cell>
          <cell r="AV854">
            <v>345937.19</v>
          </cell>
          <cell r="AZ854">
            <v>312990.79</v>
          </cell>
        </row>
        <row r="855">
          <cell r="Q855">
            <v>50188.72</v>
          </cell>
          <cell r="S855">
            <v>47614.94</v>
          </cell>
          <cell r="U855">
            <v>45041.16</v>
          </cell>
          <cell r="V855">
            <v>43754.27</v>
          </cell>
          <cell r="W855">
            <v>42467.38</v>
          </cell>
          <cell r="Y855">
            <v>39893.6</v>
          </cell>
          <cell r="AA855">
            <v>37319.82</v>
          </cell>
          <cell r="AJ855">
            <v>57910.042916666665</v>
          </cell>
          <cell r="AN855">
            <v>52762.499583333345</v>
          </cell>
          <cell r="AR855">
            <v>47614.94291666666</v>
          </cell>
          <cell r="AV855">
            <v>42467.38</v>
          </cell>
          <cell r="AZ855">
            <v>37319.82</v>
          </cell>
        </row>
        <row r="856">
          <cell r="Q856">
            <v>155400.3</v>
          </cell>
          <cell r="S856">
            <v>153624.32</v>
          </cell>
          <cell r="U856">
            <v>151848.34</v>
          </cell>
          <cell r="V856">
            <v>150960.35</v>
          </cell>
          <cell r="W856">
            <v>150072.36</v>
          </cell>
          <cell r="Y856">
            <v>148296.38</v>
          </cell>
          <cell r="AA856">
            <v>146520.4</v>
          </cell>
          <cell r="AJ856">
            <v>160728.24000000002</v>
          </cell>
          <cell r="AN856">
            <v>157176.28000000003</v>
          </cell>
          <cell r="AR856">
            <v>153624.32000000004</v>
          </cell>
          <cell r="AV856">
            <v>150072.36</v>
          </cell>
          <cell r="AZ856">
            <v>146520.4</v>
          </cell>
        </row>
        <row r="857">
          <cell r="Q857">
            <v>0</v>
          </cell>
          <cell r="S857">
            <v>0</v>
          </cell>
          <cell r="U857">
            <v>0</v>
          </cell>
          <cell r="V857">
            <v>0</v>
          </cell>
          <cell r="W857">
            <v>0</v>
          </cell>
          <cell r="Y857">
            <v>0</v>
          </cell>
          <cell r="AA857">
            <v>0</v>
          </cell>
          <cell r="AJ857">
            <v>0</v>
          </cell>
          <cell r="AN857">
            <v>0</v>
          </cell>
          <cell r="AR857">
            <v>0</v>
          </cell>
          <cell r="AV857">
            <v>0</v>
          </cell>
          <cell r="AZ857">
            <v>0</v>
          </cell>
        </row>
        <row r="858">
          <cell r="Q858">
            <v>5418087.76</v>
          </cell>
          <cell r="S858">
            <v>5385250.86</v>
          </cell>
          <cell r="U858">
            <v>5352413.96</v>
          </cell>
          <cell r="V858">
            <v>5335995.51</v>
          </cell>
          <cell r="W858">
            <v>5319577.06</v>
          </cell>
          <cell r="Y858">
            <v>5286740.16</v>
          </cell>
          <cell r="AA858">
            <v>5253903.26</v>
          </cell>
          <cell r="AJ858">
            <v>5516598.46</v>
          </cell>
          <cell r="AN858">
            <v>5450924.66</v>
          </cell>
          <cell r="AR858">
            <v>5385250.86</v>
          </cell>
          <cell r="AV858">
            <v>5319577.06</v>
          </cell>
          <cell r="AZ858">
            <v>5253903.26</v>
          </cell>
        </row>
        <row r="859">
          <cell r="Q859">
            <v>1607202.99</v>
          </cell>
          <cell r="S859">
            <v>1575377.19</v>
          </cell>
          <cell r="U859">
            <v>1543551.39</v>
          </cell>
          <cell r="V859">
            <v>1527638.49</v>
          </cell>
          <cell r="W859">
            <v>1511725.59</v>
          </cell>
          <cell r="Y859">
            <v>1479899.79</v>
          </cell>
          <cell r="AA859">
            <v>1448073.99</v>
          </cell>
          <cell r="AJ859">
            <v>1702680.39</v>
          </cell>
          <cell r="AN859">
            <v>1639028.7899999998</v>
          </cell>
          <cell r="AR859">
            <v>1575377.1900000002</v>
          </cell>
          <cell r="AV859">
            <v>1511725.5899999999</v>
          </cell>
          <cell r="AZ859">
            <v>1448073.99</v>
          </cell>
        </row>
        <row r="860">
          <cell r="Q860">
            <v>10796919.33</v>
          </cell>
          <cell r="S860">
            <v>11980919.33</v>
          </cell>
          <cell r="U860">
            <v>12353919.33</v>
          </cell>
          <cell r="V860">
            <v>12203919.33</v>
          </cell>
          <cell r="W860">
            <v>12197919.33</v>
          </cell>
          <cell r="Y860">
            <v>12111919.33</v>
          </cell>
          <cell r="AA860">
            <v>12135919.33</v>
          </cell>
          <cell r="AJ860">
            <v>11449158.413333334</v>
          </cell>
          <cell r="AN860">
            <v>11357112.08</v>
          </cell>
          <cell r="AR860">
            <v>11629107.413333334</v>
          </cell>
          <cell r="AV860">
            <v>11982252.663333334</v>
          </cell>
          <cell r="AZ860">
            <v>11841335.996666668</v>
          </cell>
        </row>
        <row r="861">
          <cell r="Q861">
            <v>0</v>
          </cell>
          <cell r="S861">
            <v>0</v>
          </cell>
          <cell r="U861">
            <v>0</v>
          </cell>
          <cell r="V861">
            <v>0</v>
          </cell>
          <cell r="W861">
            <v>0</v>
          </cell>
          <cell r="Y861">
            <v>0</v>
          </cell>
          <cell r="AA861">
            <v>0</v>
          </cell>
          <cell r="AJ861">
            <v>0</v>
          </cell>
          <cell r="AN861">
            <v>0</v>
          </cell>
          <cell r="AR861">
            <v>0</v>
          </cell>
          <cell r="AV861">
            <v>0</v>
          </cell>
          <cell r="AZ861">
            <v>0</v>
          </cell>
        </row>
        <row r="862">
          <cell r="Q862">
            <v>0</v>
          </cell>
          <cell r="S862">
            <v>0</v>
          </cell>
          <cell r="U862">
            <v>0</v>
          </cell>
          <cell r="V862">
            <v>0</v>
          </cell>
          <cell r="W862">
            <v>0</v>
          </cell>
          <cell r="Y862">
            <v>0</v>
          </cell>
          <cell r="AA862">
            <v>0</v>
          </cell>
          <cell r="AJ862">
            <v>0</v>
          </cell>
          <cell r="AN862">
            <v>0</v>
          </cell>
          <cell r="AR862">
            <v>0</v>
          </cell>
          <cell r="AV862">
            <v>0</v>
          </cell>
          <cell r="AZ862">
            <v>0</v>
          </cell>
        </row>
        <row r="863">
          <cell r="Q863">
            <v>5328888</v>
          </cell>
          <cell r="S863">
            <v>5328888</v>
          </cell>
          <cell r="U863">
            <v>5485875</v>
          </cell>
          <cell r="V863">
            <v>5485875</v>
          </cell>
          <cell r="W863">
            <v>5390249</v>
          </cell>
          <cell r="Y863">
            <v>5390249</v>
          </cell>
          <cell r="AA863">
            <v>5445607</v>
          </cell>
          <cell r="AJ863">
            <v>5092117.625</v>
          </cell>
          <cell r="AN863">
            <v>5229164.625</v>
          </cell>
          <cell r="AR863">
            <v>5355713.916666667</v>
          </cell>
          <cell r="AV863">
            <v>5418210.125</v>
          </cell>
          <cell r="AZ863">
            <v>5200089.25</v>
          </cell>
        </row>
        <row r="864">
          <cell r="Q864">
            <v>2454000</v>
          </cell>
          <cell r="S864">
            <v>2454000</v>
          </cell>
          <cell r="U864">
            <v>2454000</v>
          </cell>
          <cell r="V864">
            <v>2454000</v>
          </cell>
          <cell r="W864">
            <v>2454000</v>
          </cell>
          <cell r="Y864">
            <v>2454000</v>
          </cell>
          <cell r="AA864">
            <v>2454000</v>
          </cell>
          <cell r="AJ864">
            <v>1911583.3333333333</v>
          </cell>
          <cell r="AN864">
            <v>2100250</v>
          </cell>
          <cell r="AR864">
            <v>2288916.6666666665</v>
          </cell>
          <cell r="AV864">
            <v>2424666.6666666665</v>
          </cell>
          <cell r="AZ864">
            <v>2117083.3333333335</v>
          </cell>
        </row>
        <row r="865">
          <cell r="Q865">
            <v>0</v>
          </cell>
          <cell r="S865">
            <v>0</v>
          </cell>
          <cell r="U865">
            <v>0</v>
          </cell>
          <cell r="V865">
            <v>0</v>
          </cell>
          <cell r="W865">
            <v>0</v>
          </cell>
          <cell r="Y865">
            <v>0</v>
          </cell>
          <cell r="AA865">
            <v>0</v>
          </cell>
          <cell r="AJ865">
            <v>0</v>
          </cell>
          <cell r="AN865">
            <v>0</v>
          </cell>
          <cell r="AR865">
            <v>0</v>
          </cell>
          <cell r="AV865">
            <v>0</v>
          </cell>
          <cell r="AZ865">
            <v>0</v>
          </cell>
        </row>
        <row r="866">
          <cell r="Q866">
            <v>1620000</v>
          </cell>
          <cell r="S866">
            <v>1518000</v>
          </cell>
          <cell r="U866">
            <v>1416000</v>
          </cell>
          <cell r="V866">
            <v>1365000</v>
          </cell>
          <cell r="W866">
            <v>1314000</v>
          </cell>
          <cell r="Y866">
            <v>1212000</v>
          </cell>
          <cell r="AA866">
            <v>1110000</v>
          </cell>
          <cell r="AJ866">
            <v>1926000</v>
          </cell>
          <cell r="AN866">
            <v>1722000</v>
          </cell>
          <cell r="AR866">
            <v>1518000</v>
          </cell>
          <cell r="AV866">
            <v>1314000</v>
          </cell>
          <cell r="AZ866">
            <v>1110000</v>
          </cell>
        </row>
        <row r="867">
          <cell r="Q867">
            <v>51319603</v>
          </cell>
          <cell r="S867">
            <v>61156640.24</v>
          </cell>
          <cell r="U867">
            <v>53671108.43</v>
          </cell>
          <cell r="V867">
            <v>45986258.56</v>
          </cell>
          <cell r="W867">
            <v>42861798.28</v>
          </cell>
          <cell r="Y867">
            <v>46455029.84</v>
          </cell>
          <cell r="AA867">
            <v>33198050.08</v>
          </cell>
          <cell r="AJ867">
            <v>13566287.666666666</v>
          </cell>
          <cell r="AN867">
            <v>31570324.82291666</v>
          </cell>
          <cell r="AR867">
            <v>46481724.65333333</v>
          </cell>
          <cell r="AV867">
            <v>45295664.994166665</v>
          </cell>
          <cell r="AZ867">
            <v>35547889.75625</v>
          </cell>
        </row>
        <row r="868">
          <cell r="Q868">
            <v>412105</v>
          </cell>
          <cell r="S868">
            <v>412105</v>
          </cell>
          <cell r="U868">
            <v>412105</v>
          </cell>
          <cell r="V868">
            <v>412105</v>
          </cell>
          <cell r="W868">
            <v>412105</v>
          </cell>
          <cell r="Y868">
            <v>412105</v>
          </cell>
          <cell r="AA868">
            <v>412105</v>
          </cell>
          <cell r="AJ868">
            <v>412105</v>
          </cell>
          <cell r="AN868">
            <v>418938.3333333333</v>
          </cell>
          <cell r="AR868">
            <v>418938.3333333333</v>
          </cell>
          <cell r="AV868">
            <v>418938.3333333333</v>
          </cell>
          <cell r="AZ868">
            <v>412105</v>
          </cell>
        </row>
        <row r="869">
          <cell r="Q869">
            <v>10957.58</v>
          </cell>
          <cell r="S869">
            <v>10957.58</v>
          </cell>
          <cell r="U869">
            <v>10957.58</v>
          </cell>
          <cell r="V869">
            <v>10957.58</v>
          </cell>
          <cell r="W869">
            <v>10957.58</v>
          </cell>
          <cell r="Y869">
            <v>10957.58</v>
          </cell>
          <cell r="AA869">
            <v>0</v>
          </cell>
          <cell r="AJ869">
            <v>10957.58</v>
          </cell>
          <cell r="AN869">
            <v>10957.58</v>
          </cell>
          <cell r="AR869">
            <v>10957.58</v>
          </cell>
          <cell r="AV869">
            <v>7761.619166666666</v>
          </cell>
          <cell r="AZ869">
            <v>4109.0925</v>
          </cell>
          <cell r="BD869">
            <v>23</v>
          </cell>
        </row>
        <row r="870">
          <cell r="Q870">
            <v>21873416</v>
          </cell>
          <cell r="S870">
            <v>24583459.18</v>
          </cell>
          <cell r="U870">
            <v>17884000.31</v>
          </cell>
          <cell r="V870">
            <v>12103569.51</v>
          </cell>
          <cell r="W870">
            <v>11041233.23</v>
          </cell>
          <cell r="Y870">
            <v>11925189.72</v>
          </cell>
          <cell r="AA870">
            <v>8803009.23</v>
          </cell>
          <cell r="AJ870">
            <v>4546441.333333333</v>
          </cell>
          <cell r="AN870">
            <v>11599413.176249998</v>
          </cell>
          <cell r="AR870">
            <v>15409380.136666665</v>
          </cell>
          <cell r="AV870">
            <v>13995143.177916666</v>
          </cell>
          <cell r="AZ870">
            <v>10087888.37125</v>
          </cell>
        </row>
        <row r="871">
          <cell r="Q871">
            <v>10470344</v>
          </cell>
          <cell r="S871">
            <v>10401686</v>
          </cell>
          <cell r="U871">
            <v>10333028</v>
          </cell>
          <cell r="V871">
            <v>10298699</v>
          </cell>
          <cell r="W871">
            <v>10264370</v>
          </cell>
          <cell r="Y871">
            <v>10195712</v>
          </cell>
          <cell r="AA871">
            <v>10127054</v>
          </cell>
          <cell r="AJ871">
            <v>10676318</v>
          </cell>
          <cell r="AN871">
            <v>10539002</v>
          </cell>
          <cell r="AR871">
            <v>10401686</v>
          </cell>
          <cell r="AV871">
            <v>10264370</v>
          </cell>
          <cell r="AZ871">
            <v>10127054</v>
          </cell>
        </row>
        <row r="872">
          <cell r="Q872">
            <v>0</v>
          </cell>
          <cell r="S872">
            <v>0</v>
          </cell>
          <cell r="U872">
            <v>0</v>
          </cell>
          <cell r="V872">
            <v>0</v>
          </cell>
          <cell r="W872">
            <v>0</v>
          </cell>
          <cell r="Y872">
            <v>0</v>
          </cell>
          <cell r="AA872">
            <v>0</v>
          </cell>
          <cell r="AJ872">
            <v>0</v>
          </cell>
          <cell r="AN872">
            <v>0</v>
          </cell>
          <cell r="AR872">
            <v>0</v>
          </cell>
          <cell r="AV872">
            <v>0</v>
          </cell>
          <cell r="AZ872">
            <v>0</v>
          </cell>
          <cell r="BD872">
            <v>24</v>
          </cell>
        </row>
        <row r="873">
          <cell r="Q873">
            <v>0</v>
          </cell>
          <cell r="S873">
            <v>0</v>
          </cell>
          <cell r="U873">
            <v>0</v>
          </cell>
          <cell r="V873">
            <v>0</v>
          </cell>
          <cell r="W873">
            <v>0</v>
          </cell>
          <cell r="Y873">
            <v>0</v>
          </cell>
          <cell r="AA873">
            <v>0</v>
          </cell>
          <cell r="AJ873">
            <v>21041834.5</v>
          </cell>
          <cell r="AN873">
            <v>18567887.875</v>
          </cell>
          <cell r="AR873">
            <v>2682323.5416666665</v>
          </cell>
          <cell r="AV873">
            <v>0</v>
          </cell>
          <cell r="AZ873">
            <v>0</v>
          </cell>
        </row>
        <row r="874">
          <cell r="Q874">
            <v>0</v>
          </cell>
          <cell r="S874">
            <v>0</v>
          </cell>
          <cell r="U874">
            <v>0</v>
          </cell>
          <cell r="V874">
            <v>0</v>
          </cell>
          <cell r="W874">
            <v>0</v>
          </cell>
          <cell r="Y874">
            <v>0</v>
          </cell>
          <cell r="AA874">
            <v>0</v>
          </cell>
          <cell r="AJ874">
            <v>0</v>
          </cell>
          <cell r="AN874">
            <v>0</v>
          </cell>
          <cell r="AR874">
            <v>0</v>
          </cell>
          <cell r="AV874">
            <v>0</v>
          </cell>
          <cell r="AZ874">
            <v>0</v>
          </cell>
        </row>
        <row r="875">
          <cell r="Q875">
            <v>84163082</v>
          </cell>
          <cell r="S875">
            <v>85322082</v>
          </cell>
          <cell r="U875">
            <v>86462082</v>
          </cell>
          <cell r="V875">
            <v>86872082</v>
          </cell>
          <cell r="W875">
            <v>87561082</v>
          </cell>
          <cell r="Y875">
            <v>88521082</v>
          </cell>
          <cell r="AA875">
            <v>89420041</v>
          </cell>
          <cell r="AJ875">
            <v>78708748.66666667</v>
          </cell>
          <cell r="AN875">
            <v>82151498.66666667</v>
          </cell>
          <cell r="AR875">
            <v>85085457</v>
          </cell>
          <cell r="AV875">
            <v>87313528.375</v>
          </cell>
          <cell r="AZ875">
            <v>88995389.70833333</v>
          </cell>
          <cell r="BD875">
            <v>25</v>
          </cell>
        </row>
        <row r="876">
          <cell r="Q876">
            <v>8428000</v>
          </cell>
          <cell r="S876">
            <v>7900000</v>
          </cell>
          <cell r="U876">
            <v>7331000</v>
          </cell>
          <cell r="V876">
            <v>7070000</v>
          </cell>
          <cell r="W876">
            <v>6799000</v>
          </cell>
          <cell r="Y876">
            <v>6239000</v>
          </cell>
          <cell r="AA876">
            <v>5686000</v>
          </cell>
          <cell r="AJ876">
            <v>9968875</v>
          </cell>
          <cell r="AN876">
            <v>8901791.666666666</v>
          </cell>
          <cell r="AR876">
            <v>7880750</v>
          </cell>
          <cell r="AV876">
            <v>6790041.666666667</v>
          </cell>
          <cell r="AZ876">
            <v>5706833.333333333</v>
          </cell>
        </row>
        <row r="877">
          <cell r="Q877">
            <v>0</v>
          </cell>
          <cell r="S877">
            <v>0</v>
          </cell>
          <cell r="U877">
            <v>0</v>
          </cell>
          <cell r="V877">
            <v>0</v>
          </cell>
          <cell r="W877">
            <v>0</v>
          </cell>
          <cell r="Y877">
            <v>0</v>
          </cell>
          <cell r="AA877">
            <v>0</v>
          </cell>
          <cell r="AJ877">
            <v>-18832.5</v>
          </cell>
          <cell r="AN877">
            <v>-9416.25</v>
          </cell>
          <cell r="AR877">
            <v>0</v>
          </cell>
          <cell r="AV877">
            <v>0</v>
          </cell>
          <cell r="AZ877">
            <v>0</v>
          </cell>
        </row>
        <row r="878">
          <cell r="Q878">
            <v>81336</v>
          </cell>
          <cell r="S878">
            <v>81336</v>
          </cell>
          <cell r="U878">
            <v>69336</v>
          </cell>
          <cell r="V878">
            <v>69336</v>
          </cell>
          <cell r="W878">
            <v>57336</v>
          </cell>
          <cell r="Y878">
            <v>57336</v>
          </cell>
          <cell r="AA878">
            <v>45336</v>
          </cell>
          <cell r="AJ878">
            <v>138877.66666666666</v>
          </cell>
          <cell r="AN878">
            <v>105461</v>
          </cell>
          <cell r="AR878">
            <v>79544.33333333333</v>
          </cell>
          <cell r="AV878">
            <v>61377.666666666664</v>
          </cell>
          <cell r="AZ878">
            <v>45711</v>
          </cell>
        </row>
        <row r="879">
          <cell r="Q879">
            <v>31824059</v>
          </cell>
          <cell r="S879">
            <v>48441511.85</v>
          </cell>
          <cell r="U879">
            <v>57269737.2</v>
          </cell>
          <cell r="V879">
            <v>53394534.02</v>
          </cell>
          <cell r="W879">
            <v>53534945.76</v>
          </cell>
          <cell r="Y879">
            <v>47911050.89</v>
          </cell>
          <cell r="AA879">
            <v>31772828.9</v>
          </cell>
          <cell r="AJ879">
            <v>5933293.933333334</v>
          </cell>
          <cell r="AN879">
            <v>20612859.430833332</v>
          </cell>
          <cell r="AR879">
            <v>37396950.076249994</v>
          </cell>
          <cell r="AV879">
            <v>44130255.040416665</v>
          </cell>
          <cell r="AZ879">
            <v>39968882.63750001</v>
          </cell>
        </row>
        <row r="880">
          <cell r="Q880">
            <v>-118022</v>
          </cell>
          <cell r="S880">
            <v>-118022</v>
          </cell>
          <cell r="U880">
            <v>0</v>
          </cell>
          <cell r="V880">
            <v>0</v>
          </cell>
          <cell r="W880">
            <v>0</v>
          </cell>
          <cell r="Y880">
            <v>0</v>
          </cell>
          <cell r="AA880">
            <v>0</v>
          </cell>
          <cell r="AJ880">
            <v>-149599.33333333334</v>
          </cell>
          <cell r="AN880">
            <v>-173532.625</v>
          </cell>
          <cell r="AR880">
            <v>-172652.375</v>
          </cell>
          <cell r="AV880">
            <v>-24587.916666666668</v>
          </cell>
          <cell r="AZ880">
            <v>0</v>
          </cell>
        </row>
        <row r="881">
          <cell r="Q881">
            <v>0</v>
          </cell>
          <cell r="S881">
            <v>0</v>
          </cell>
          <cell r="U881">
            <v>0</v>
          </cell>
          <cell r="V881">
            <v>0</v>
          </cell>
          <cell r="W881">
            <v>0</v>
          </cell>
          <cell r="Y881">
            <v>0</v>
          </cell>
          <cell r="AA881">
            <v>0</v>
          </cell>
          <cell r="AJ881">
            <v>0</v>
          </cell>
          <cell r="AN881">
            <v>0</v>
          </cell>
          <cell r="AR881">
            <v>0</v>
          </cell>
          <cell r="AV881">
            <v>0</v>
          </cell>
          <cell r="AZ881">
            <v>0</v>
          </cell>
        </row>
        <row r="882">
          <cell r="Q882">
            <v>33855518</v>
          </cell>
          <cell r="S882">
            <v>45405962.37</v>
          </cell>
          <cell r="U882">
            <v>40388500.93</v>
          </cell>
          <cell r="V882">
            <v>33052637.4</v>
          </cell>
          <cell r="W882">
            <v>32084662.48</v>
          </cell>
          <cell r="Y882">
            <v>31770776.97</v>
          </cell>
          <cell r="AA882">
            <v>24082491.97</v>
          </cell>
          <cell r="AJ882">
            <v>5453107.4366666665</v>
          </cell>
          <cell r="AN882">
            <v>18107765.056250002</v>
          </cell>
          <cell r="AR882">
            <v>28325122.659583334</v>
          </cell>
          <cell r="AV882">
            <v>32870980.84625</v>
          </cell>
          <cell r="AZ882">
            <v>29547765.144166667</v>
          </cell>
        </row>
        <row r="883">
          <cell r="Q883">
            <v>-65675</v>
          </cell>
          <cell r="S883">
            <v>-65675</v>
          </cell>
          <cell r="U883">
            <v>0</v>
          </cell>
          <cell r="V883">
            <v>0</v>
          </cell>
          <cell r="W883">
            <v>0</v>
          </cell>
          <cell r="Y883">
            <v>0</v>
          </cell>
          <cell r="AA883">
            <v>0</v>
          </cell>
          <cell r="AJ883">
            <v>-54035.708333333336</v>
          </cell>
          <cell r="AN883">
            <v>-67457.5</v>
          </cell>
          <cell r="AR883">
            <v>-64567.208333333336</v>
          </cell>
          <cell r="AV883">
            <v>-13682.291666666666</v>
          </cell>
          <cell r="AZ883">
            <v>0</v>
          </cell>
        </row>
        <row r="884">
          <cell r="Q884">
            <v>2716379</v>
          </cell>
          <cell r="S884">
            <v>2716379</v>
          </cell>
          <cell r="U884">
            <v>2862379</v>
          </cell>
          <cell r="V884">
            <v>2862379</v>
          </cell>
          <cell r="W884">
            <v>3135379</v>
          </cell>
          <cell r="Y884">
            <v>3135379</v>
          </cell>
          <cell r="AA884">
            <v>2955379</v>
          </cell>
          <cell r="AJ884">
            <v>2542699.5416666665</v>
          </cell>
          <cell r="AN884">
            <v>2683864.875</v>
          </cell>
          <cell r="AR884">
            <v>2784405.2083333335</v>
          </cell>
          <cell r="AV884">
            <v>2929129</v>
          </cell>
          <cell r="AZ884">
            <v>3022129</v>
          </cell>
        </row>
        <row r="885">
          <cell r="Q885">
            <v>235348</v>
          </cell>
          <cell r="S885">
            <v>235348</v>
          </cell>
          <cell r="U885">
            <v>282348</v>
          </cell>
          <cell r="V885">
            <v>282348</v>
          </cell>
          <cell r="W885">
            <v>409348</v>
          </cell>
          <cell r="Y885">
            <v>409348</v>
          </cell>
          <cell r="AA885">
            <v>483348</v>
          </cell>
          <cell r="AJ885">
            <v>232889.66666666666</v>
          </cell>
          <cell r="AN885">
            <v>241223</v>
          </cell>
          <cell r="AR885">
            <v>287056.3333333333</v>
          </cell>
          <cell r="AV885">
            <v>366848</v>
          </cell>
          <cell r="AZ885">
            <v>470848</v>
          </cell>
        </row>
        <row r="886">
          <cell r="AV886">
            <v>0</v>
          </cell>
          <cell r="AZ886">
            <v>13375</v>
          </cell>
        </row>
        <row r="887">
          <cell r="Q887">
            <v>0</v>
          </cell>
          <cell r="S887">
            <v>0</v>
          </cell>
          <cell r="U887">
            <v>0</v>
          </cell>
          <cell r="V887">
            <v>0</v>
          </cell>
          <cell r="W887">
            <v>0</v>
          </cell>
          <cell r="Y887">
            <v>0</v>
          </cell>
          <cell r="AA887">
            <v>0</v>
          </cell>
          <cell r="AJ887">
            <v>120250</v>
          </cell>
          <cell r="AN887">
            <v>52250</v>
          </cell>
          <cell r="AR887">
            <v>12250</v>
          </cell>
          <cell r="AV887">
            <v>0</v>
          </cell>
          <cell r="AZ887">
            <v>0</v>
          </cell>
          <cell r="BD887" t="str">
            <v>26a</v>
          </cell>
        </row>
        <row r="888">
          <cell r="AV888">
            <v>0</v>
          </cell>
          <cell r="AZ888">
            <v>0</v>
          </cell>
        </row>
        <row r="889">
          <cell r="Q889">
            <v>0</v>
          </cell>
          <cell r="S889">
            <v>0</v>
          </cell>
          <cell r="U889">
            <v>0</v>
          </cell>
          <cell r="V889">
            <v>0</v>
          </cell>
          <cell r="W889">
            <v>0</v>
          </cell>
          <cell r="Y889">
            <v>0</v>
          </cell>
          <cell r="AA889">
            <v>0</v>
          </cell>
          <cell r="AJ889">
            <v>26442.333333333332</v>
          </cell>
          <cell r="AN889">
            <v>17245</v>
          </cell>
          <cell r="AR889">
            <v>8047.666666666667</v>
          </cell>
          <cell r="AV889">
            <v>0</v>
          </cell>
          <cell r="AZ889">
            <v>0</v>
          </cell>
        </row>
        <row r="890">
          <cell r="Q890">
            <v>0</v>
          </cell>
          <cell r="S890">
            <v>0</v>
          </cell>
          <cell r="U890">
            <v>0</v>
          </cell>
          <cell r="V890">
            <v>0</v>
          </cell>
          <cell r="W890">
            <v>0</v>
          </cell>
          <cell r="Y890">
            <v>0</v>
          </cell>
          <cell r="AA890">
            <v>0</v>
          </cell>
          <cell r="AJ890">
            <v>0</v>
          </cell>
          <cell r="AN890">
            <v>0</v>
          </cell>
          <cell r="AR890">
            <v>0</v>
          </cell>
          <cell r="AV890">
            <v>0</v>
          </cell>
          <cell r="AZ890">
            <v>0</v>
          </cell>
        </row>
        <row r="891">
          <cell r="Q891">
            <v>10615233</v>
          </cell>
          <cell r="S891">
            <v>10615233</v>
          </cell>
          <cell r="U891">
            <v>10490233</v>
          </cell>
          <cell r="V891">
            <v>10490233</v>
          </cell>
          <cell r="W891">
            <v>10261233</v>
          </cell>
          <cell r="Y891">
            <v>10261233</v>
          </cell>
          <cell r="AA891">
            <v>10550233</v>
          </cell>
          <cell r="AJ891">
            <v>10022368.916666666</v>
          </cell>
          <cell r="AN891">
            <v>10320415.25</v>
          </cell>
          <cell r="AR891">
            <v>10429919.916666666</v>
          </cell>
          <cell r="AV891">
            <v>10488608</v>
          </cell>
          <cell r="AZ891">
            <v>10610608</v>
          </cell>
        </row>
        <row r="892">
          <cell r="Q892">
            <v>1471718</v>
          </cell>
          <cell r="S892">
            <v>1471718</v>
          </cell>
          <cell r="U892">
            <v>1348718</v>
          </cell>
          <cell r="V892">
            <v>1348718</v>
          </cell>
          <cell r="W892">
            <v>1225718</v>
          </cell>
          <cell r="Y892">
            <v>1225718</v>
          </cell>
          <cell r="AA892">
            <v>1102718</v>
          </cell>
          <cell r="AJ892">
            <v>1551676.3333333333</v>
          </cell>
          <cell r="AN892">
            <v>1507968</v>
          </cell>
          <cell r="AR892">
            <v>1413634.6666666667</v>
          </cell>
          <cell r="AV892">
            <v>1266718</v>
          </cell>
          <cell r="AZ892">
            <v>1102718</v>
          </cell>
        </row>
        <row r="893">
          <cell r="Q893">
            <v>1235000</v>
          </cell>
          <cell r="S893">
            <v>1235000</v>
          </cell>
          <cell r="U893">
            <v>1235000</v>
          </cell>
          <cell r="V893">
            <v>1235000</v>
          </cell>
          <cell r="W893">
            <v>1235000</v>
          </cell>
          <cell r="Y893">
            <v>1235000</v>
          </cell>
          <cell r="AA893">
            <v>1235000</v>
          </cell>
          <cell r="AJ893">
            <v>51458.333333333336</v>
          </cell>
          <cell r="AN893">
            <v>463125</v>
          </cell>
          <cell r="AR893">
            <v>874791.6666666666</v>
          </cell>
          <cell r="AV893">
            <v>1235000</v>
          </cell>
          <cell r="AZ893">
            <v>1235000</v>
          </cell>
          <cell r="BD893" t="str">
            <v>26b</v>
          </cell>
        </row>
        <row r="894">
          <cell r="Q894">
            <v>0</v>
          </cell>
          <cell r="S894">
            <v>0</v>
          </cell>
          <cell r="U894">
            <v>0</v>
          </cell>
          <cell r="V894">
            <v>0</v>
          </cell>
          <cell r="W894">
            <v>0</v>
          </cell>
          <cell r="Y894">
            <v>0</v>
          </cell>
          <cell r="AA894">
            <v>0</v>
          </cell>
          <cell r="AJ894">
            <v>0</v>
          </cell>
          <cell r="AN894">
            <v>0</v>
          </cell>
          <cell r="AR894">
            <v>0</v>
          </cell>
          <cell r="AV894">
            <v>0</v>
          </cell>
          <cell r="AZ894">
            <v>0</v>
          </cell>
        </row>
        <row r="895">
          <cell r="Q895">
            <v>0</v>
          </cell>
          <cell r="S895">
            <v>0</v>
          </cell>
          <cell r="U895">
            <v>0</v>
          </cell>
          <cell r="V895">
            <v>0</v>
          </cell>
          <cell r="W895">
            <v>0</v>
          </cell>
          <cell r="Y895">
            <v>0</v>
          </cell>
          <cell r="AA895">
            <v>0</v>
          </cell>
          <cell r="AJ895">
            <v>0</v>
          </cell>
          <cell r="AN895">
            <v>0</v>
          </cell>
          <cell r="AR895">
            <v>0</v>
          </cell>
          <cell r="AV895">
            <v>0</v>
          </cell>
          <cell r="AZ895">
            <v>0</v>
          </cell>
        </row>
        <row r="896">
          <cell r="Q896">
            <v>1595730</v>
          </cell>
          <cell r="S896">
            <v>1595730</v>
          </cell>
          <cell r="U896">
            <v>0</v>
          </cell>
          <cell r="V896">
            <v>0</v>
          </cell>
          <cell r="W896">
            <v>0</v>
          </cell>
          <cell r="Y896">
            <v>0</v>
          </cell>
          <cell r="AA896">
            <v>0</v>
          </cell>
          <cell r="AJ896">
            <v>1143743.6666666667</v>
          </cell>
          <cell r="AN896">
            <v>1174501.25</v>
          </cell>
          <cell r="AR896">
            <v>796450.7083333334</v>
          </cell>
          <cell r="AV896">
            <v>332443.75</v>
          </cell>
          <cell r="AZ896">
            <v>0</v>
          </cell>
        </row>
        <row r="897">
          <cell r="Q897">
            <v>0</v>
          </cell>
          <cell r="S897">
            <v>0</v>
          </cell>
          <cell r="U897">
            <v>0</v>
          </cell>
          <cell r="V897">
            <v>0</v>
          </cell>
          <cell r="W897">
            <v>0</v>
          </cell>
          <cell r="Y897">
            <v>0</v>
          </cell>
          <cell r="AA897">
            <v>0</v>
          </cell>
          <cell r="AJ897">
            <v>17054.625</v>
          </cell>
          <cell r="AN897">
            <v>12985.125</v>
          </cell>
          <cell r="AR897">
            <v>4620.416666666667</v>
          </cell>
          <cell r="AV897">
            <v>0</v>
          </cell>
          <cell r="AZ897">
            <v>0</v>
          </cell>
        </row>
        <row r="898">
          <cell r="Q898">
            <v>1369000</v>
          </cell>
          <cell r="S898">
            <v>1369000</v>
          </cell>
          <cell r="U898">
            <v>1294000</v>
          </cell>
          <cell r="V898">
            <v>1294000</v>
          </cell>
          <cell r="W898">
            <v>1238000</v>
          </cell>
          <cell r="Y898">
            <v>1238000</v>
          </cell>
          <cell r="AA898">
            <v>1163000</v>
          </cell>
          <cell r="AJ898">
            <v>1619500</v>
          </cell>
          <cell r="AN898">
            <v>1606500</v>
          </cell>
          <cell r="AR898">
            <v>1429291.6666666667</v>
          </cell>
          <cell r="AV898">
            <v>1241833.3333333333</v>
          </cell>
          <cell r="AZ898">
            <v>1053375</v>
          </cell>
        </row>
        <row r="899">
          <cell r="U899">
            <v>1614443</v>
          </cell>
          <cell r="V899">
            <v>1614443</v>
          </cell>
          <cell r="W899">
            <v>1530937</v>
          </cell>
          <cell r="Y899">
            <v>1530937</v>
          </cell>
          <cell r="AA899">
            <v>1447431</v>
          </cell>
          <cell r="AJ899">
            <v>0</v>
          </cell>
          <cell r="AN899">
            <v>201805.375</v>
          </cell>
          <cell r="AR899">
            <v>722555.9583333334</v>
          </cell>
          <cell r="AV899">
            <v>1205032.9583333333</v>
          </cell>
          <cell r="AZ899">
            <v>1447431</v>
          </cell>
        </row>
        <row r="900">
          <cell r="AA900">
            <v>241945</v>
          </cell>
          <cell r="AR900">
            <v>0</v>
          </cell>
          <cell r="AV900">
            <v>70567.29166666667</v>
          </cell>
          <cell r="AZ900">
            <v>151215.625</v>
          </cell>
        </row>
        <row r="901">
          <cell r="Q901">
            <v>0</v>
          </cell>
          <cell r="S901">
            <v>0</v>
          </cell>
          <cell r="U901">
            <v>0</v>
          </cell>
          <cell r="V901">
            <v>0</v>
          </cell>
          <cell r="W901">
            <v>0</v>
          </cell>
          <cell r="Y901">
            <v>0</v>
          </cell>
          <cell r="AA901">
            <v>0</v>
          </cell>
          <cell r="AJ901">
            <v>0</v>
          </cell>
          <cell r="AN901">
            <v>0</v>
          </cell>
          <cell r="AR901">
            <v>0</v>
          </cell>
          <cell r="AV901">
            <v>0</v>
          </cell>
          <cell r="AZ901">
            <v>0</v>
          </cell>
        </row>
        <row r="902">
          <cell r="Q902">
            <v>-122602</v>
          </cell>
          <cell r="S902">
            <v>-122602</v>
          </cell>
          <cell r="U902">
            <v>0</v>
          </cell>
          <cell r="V902">
            <v>0</v>
          </cell>
          <cell r="W902">
            <v>0</v>
          </cell>
          <cell r="Y902">
            <v>0</v>
          </cell>
          <cell r="AA902">
            <v>0</v>
          </cell>
          <cell r="AJ902">
            <v>-64958.666666666664</v>
          </cell>
          <cell r="AN902">
            <v>-88144.125</v>
          </cell>
          <cell r="AR902">
            <v>-84224.375</v>
          </cell>
          <cell r="AV902">
            <v>-25542.083333333332</v>
          </cell>
          <cell r="AZ902">
            <v>0</v>
          </cell>
        </row>
        <row r="903">
          <cell r="Q903">
            <v>0</v>
          </cell>
          <cell r="S903">
            <v>0</v>
          </cell>
          <cell r="U903">
            <v>0</v>
          </cell>
          <cell r="V903">
            <v>0</v>
          </cell>
          <cell r="W903">
            <v>0</v>
          </cell>
          <cell r="Y903">
            <v>0</v>
          </cell>
          <cell r="AA903">
            <v>0</v>
          </cell>
          <cell r="AJ903">
            <v>0</v>
          </cell>
          <cell r="AN903">
            <v>0</v>
          </cell>
          <cell r="AR903">
            <v>0</v>
          </cell>
          <cell r="AV903">
            <v>0</v>
          </cell>
          <cell r="AZ903">
            <v>0</v>
          </cell>
        </row>
        <row r="904">
          <cell r="Q904">
            <v>-215214</v>
          </cell>
          <cell r="S904">
            <v>-215214</v>
          </cell>
          <cell r="U904">
            <v>0</v>
          </cell>
          <cell r="V904">
            <v>0</v>
          </cell>
          <cell r="W904">
            <v>0</v>
          </cell>
          <cell r="Y904">
            <v>0</v>
          </cell>
          <cell r="AA904">
            <v>0</v>
          </cell>
          <cell r="AJ904">
            <v>-66793.5</v>
          </cell>
          <cell r="AN904">
            <v>-107338.125</v>
          </cell>
          <cell r="AR904">
            <v>-96820.25</v>
          </cell>
          <cell r="AV904">
            <v>-44836.25</v>
          </cell>
          <cell r="AZ904">
            <v>0</v>
          </cell>
        </row>
        <row r="905">
          <cell r="Q905">
            <v>0</v>
          </cell>
          <cell r="S905">
            <v>0</v>
          </cell>
          <cell r="U905">
            <v>0</v>
          </cell>
          <cell r="V905">
            <v>0</v>
          </cell>
          <cell r="W905">
            <v>0</v>
          </cell>
          <cell r="Y905">
            <v>0</v>
          </cell>
          <cell r="AA905">
            <v>0</v>
          </cell>
          <cell r="AJ905">
            <v>0</v>
          </cell>
          <cell r="AN905">
            <v>0</v>
          </cell>
          <cell r="AR905">
            <v>0</v>
          </cell>
          <cell r="AV905">
            <v>0</v>
          </cell>
          <cell r="AZ905">
            <v>0</v>
          </cell>
        </row>
        <row r="906">
          <cell r="Q906">
            <v>2461388</v>
          </cell>
          <cell r="S906">
            <v>2880388</v>
          </cell>
          <cell r="U906">
            <v>3365388</v>
          </cell>
          <cell r="V906">
            <v>3348388</v>
          </cell>
          <cell r="W906">
            <v>3346388</v>
          </cell>
          <cell r="Y906">
            <v>3504388</v>
          </cell>
          <cell r="AA906">
            <v>11137388</v>
          </cell>
          <cell r="AJ906">
            <v>1175805.0833333333</v>
          </cell>
          <cell r="AN906">
            <v>1953211.75</v>
          </cell>
          <cell r="AR906">
            <v>2811951.75</v>
          </cell>
          <cell r="AV906">
            <v>5458513</v>
          </cell>
          <cell r="AZ906">
            <v>9448763</v>
          </cell>
        </row>
        <row r="907">
          <cell r="Q907">
            <v>0</v>
          </cell>
          <cell r="S907">
            <v>0</v>
          </cell>
          <cell r="U907">
            <v>0</v>
          </cell>
          <cell r="V907">
            <v>0</v>
          </cell>
          <cell r="W907">
            <v>0</v>
          </cell>
          <cell r="Y907">
            <v>0</v>
          </cell>
          <cell r="AA907">
            <v>0</v>
          </cell>
          <cell r="AJ907">
            <v>0</v>
          </cell>
          <cell r="AN907">
            <v>0</v>
          </cell>
          <cell r="AR907">
            <v>0</v>
          </cell>
          <cell r="AV907">
            <v>0</v>
          </cell>
          <cell r="AZ907">
            <v>0</v>
          </cell>
        </row>
        <row r="908">
          <cell r="Q908">
            <v>0</v>
          </cell>
          <cell r="S908">
            <v>0</v>
          </cell>
          <cell r="U908">
            <v>0</v>
          </cell>
          <cell r="V908">
            <v>0</v>
          </cell>
          <cell r="W908">
            <v>0</v>
          </cell>
          <cell r="Y908">
            <v>0</v>
          </cell>
          <cell r="AA908">
            <v>0</v>
          </cell>
          <cell r="AJ908">
            <v>0</v>
          </cell>
          <cell r="AN908">
            <v>0</v>
          </cell>
          <cell r="AR908">
            <v>0</v>
          </cell>
          <cell r="AV908">
            <v>0</v>
          </cell>
          <cell r="AZ908">
            <v>0</v>
          </cell>
        </row>
        <row r="909">
          <cell r="Q909">
            <v>0</v>
          </cell>
          <cell r="S909">
            <v>0</v>
          </cell>
          <cell r="U909">
            <v>0</v>
          </cell>
          <cell r="V909">
            <v>0</v>
          </cell>
          <cell r="W909">
            <v>0</v>
          </cell>
          <cell r="Y909">
            <v>0</v>
          </cell>
          <cell r="AA909">
            <v>0</v>
          </cell>
          <cell r="AJ909">
            <v>0</v>
          </cell>
          <cell r="AN909">
            <v>0</v>
          </cell>
          <cell r="AR909">
            <v>0</v>
          </cell>
          <cell r="AV909">
            <v>0</v>
          </cell>
          <cell r="AZ909">
            <v>0</v>
          </cell>
        </row>
        <row r="910">
          <cell r="Q910">
            <v>0</v>
          </cell>
          <cell r="S910">
            <v>0</v>
          </cell>
          <cell r="U910">
            <v>0</v>
          </cell>
          <cell r="V910">
            <v>0</v>
          </cell>
          <cell r="W910">
            <v>138460</v>
          </cell>
          <cell r="Y910">
            <v>138460</v>
          </cell>
          <cell r="AA910">
            <v>211549</v>
          </cell>
          <cell r="AJ910">
            <v>0</v>
          </cell>
          <cell r="AN910">
            <v>0</v>
          </cell>
          <cell r="AR910">
            <v>28845.833333333332</v>
          </cell>
          <cell r="AV910">
            <v>99254.95833333333</v>
          </cell>
          <cell r="AZ910">
            <v>211995.125</v>
          </cell>
        </row>
        <row r="911">
          <cell r="Q911">
            <v>0</v>
          </cell>
          <cell r="S911">
            <v>0</v>
          </cell>
          <cell r="U911">
            <v>0</v>
          </cell>
          <cell r="V911">
            <v>0</v>
          </cell>
          <cell r="W911">
            <v>0</v>
          </cell>
          <cell r="Y911">
            <v>0</v>
          </cell>
          <cell r="AA911">
            <v>0</v>
          </cell>
          <cell r="AJ911">
            <v>0</v>
          </cell>
          <cell r="AN911">
            <v>0</v>
          </cell>
          <cell r="AR911">
            <v>0</v>
          </cell>
          <cell r="AV911">
            <v>0</v>
          </cell>
          <cell r="AZ911">
            <v>0</v>
          </cell>
        </row>
        <row r="912">
          <cell r="Q912">
            <v>0</v>
          </cell>
          <cell r="S912">
            <v>0</v>
          </cell>
          <cell r="U912">
            <v>0</v>
          </cell>
          <cell r="V912">
            <v>0</v>
          </cell>
          <cell r="W912">
            <v>0</v>
          </cell>
          <cell r="Y912">
            <v>0</v>
          </cell>
          <cell r="AA912">
            <v>0</v>
          </cell>
          <cell r="AJ912">
            <v>-154658.70833333334</v>
          </cell>
          <cell r="AN912">
            <v>-100864.375</v>
          </cell>
          <cell r="AR912">
            <v>-47070.041666666664</v>
          </cell>
          <cell r="AV912">
            <v>0</v>
          </cell>
          <cell r="AZ912">
            <v>0</v>
          </cell>
        </row>
        <row r="913">
          <cell r="Q913">
            <v>5227770</v>
          </cell>
          <cell r="S913">
            <v>5227770</v>
          </cell>
          <cell r="U913">
            <v>863426</v>
          </cell>
          <cell r="V913">
            <v>863426</v>
          </cell>
          <cell r="W913">
            <v>863426</v>
          </cell>
          <cell r="Y913">
            <v>863426</v>
          </cell>
          <cell r="AA913">
            <v>426</v>
          </cell>
          <cell r="AJ913">
            <v>3554394.2083333335</v>
          </cell>
          <cell r="AN913">
            <v>3523917.375</v>
          </cell>
          <cell r="AR913">
            <v>2773613.25</v>
          </cell>
          <cell r="AV913">
            <v>1520956</v>
          </cell>
          <cell r="AZ913">
            <v>323997.75</v>
          </cell>
        </row>
        <row r="914">
          <cell r="Q914">
            <v>0</v>
          </cell>
          <cell r="S914">
            <v>0</v>
          </cell>
          <cell r="U914">
            <v>0</v>
          </cell>
          <cell r="V914">
            <v>0</v>
          </cell>
          <cell r="W914">
            <v>0</v>
          </cell>
          <cell r="Y914">
            <v>0</v>
          </cell>
          <cell r="AA914">
            <v>0</v>
          </cell>
          <cell r="AJ914">
            <v>0</v>
          </cell>
          <cell r="AN914">
            <v>0</v>
          </cell>
          <cell r="AR914">
            <v>0</v>
          </cell>
          <cell r="AV914">
            <v>0</v>
          </cell>
          <cell r="AZ914">
            <v>0</v>
          </cell>
        </row>
        <row r="915">
          <cell r="Q915">
            <v>0</v>
          </cell>
          <cell r="S915">
            <v>0</v>
          </cell>
          <cell r="U915">
            <v>0</v>
          </cell>
          <cell r="V915">
            <v>0</v>
          </cell>
          <cell r="W915">
            <v>0</v>
          </cell>
          <cell r="Y915">
            <v>0</v>
          </cell>
          <cell r="AA915">
            <v>0</v>
          </cell>
          <cell r="AJ915">
            <v>0</v>
          </cell>
          <cell r="AN915">
            <v>0</v>
          </cell>
          <cell r="AR915">
            <v>0</v>
          </cell>
          <cell r="AV915">
            <v>0</v>
          </cell>
          <cell r="AZ915">
            <v>0</v>
          </cell>
        </row>
        <row r="916">
          <cell r="Q916">
            <v>0</v>
          </cell>
          <cell r="S916">
            <v>0</v>
          </cell>
          <cell r="U916">
            <v>0</v>
          </cell>
          <cell r="V916">
            <v>0</v>
          </cell>
          <cell r="W916">
            <v>0</v>
          </cell>
          <cell r="Y916">
            <v>0</v>
          </cell>
          <cell r="AA916">
            <v>0</v>
          </cell>
          <cell r="AJ916">
            <v>0</v>
          </cell>
          <cell r="AN916">
            <v>0</v>
          </cell>
          <cell r="AR916">
            <v>0</v>
          </cell>
          <cell r="AV916">
            <v>0</v>
          </cell>
          <cell r="AZ916">
            <v>0</v>
          </cell>
        </row>
        <row r="917">
          <cell r="Q917">
            <v>159437</v>
          </cell>
          <cell r="S917">
            <v>159437</v>
          </cell>
          <cell r="U917">
            <v>159437</v>
          </cell>
          <cell r="V917">
            <v>159437</v>
          </cell>
          <cell r="W917">
            <v>159437</v>
          </cell>
          <cell r="Y917">
            <v>159437</v>
          </cell>
          <cell r="AA917">
            <v>159437</v>
          </cell>
          <cell r="AJ917">
            <v>159437</v>
          </cell>
          <cell r="AN917">
            <v>159437</v>
          </cell>
          <cell r="AR917">
            <v>159437</v>
          </cell>
          <cell r="AV917">
            <v>159437</v>
          </cell>
          <cell r="AZ917">
            <v>159437</v>
          </cell>
        </row>
        <row r="918">
          <cell r="Q918">
            <v>1732586</v>
          </cell>
          <cell r="S918">
            <v>1725586</v>
          </cell>
          <cell r="U918">
            <v>1696586</v>
          </cell>
          <cell r="V918">
            <v>1694586</v>
          </cell>
          <cell r="W918">
            <v>1696586</v>
          </cell>
          <cell r="Y918">
            <v>200586</v>
          </cell>
          <cell r="AA918">
            <v>49586</v>
          </cell>
          <cell r="AJ918">
            <v>1050044.3333333333</v>
          </cell>
          <cell r="AN918">
            <v>1369544.3333333333</v>
          </cell>
          <cell r="AR918">
            <v>1469252.6666666667</v>
          </cell>
          <cell r="AV918">
            <v>989252.6666666666</v>
          </cell>
          <cell r="AZ918">
            <v>431586</v>
          </cell>
        </row>
        <row r="919">
          <cell r="Q919">
            <v>0</v>
          </cell>
          <cell r="S919">
            <v>0</v>
          </cell>
          <cell r="U919">
            <v>0</v>
          </cell>
          <cell r="V919">
            <v>0</v>
          </cell>
          <cell r="W919">
            <v>0</v>
          </cell>
          <cell r="Y919">
            <v>0</v>
          </cell>
          <cell r="AA919">
            <v>0</v>
          </cell>
          <cell r="AJ919">
            <v>0</v>
          </cell>
          <cell r="AN919">
            <v>0</v>
          </cell>
          <cell r="AR919">
            <v>0</v>
          </cell>
          <cell r="AV919">
            <v>0</v>
          </cell>
          <cell r="AZ919">
            <v>0</v>
          </cell>
        </row>
        <row r="920">
          <cell r="Q920">
            <v>0</v>
          </cell>
          <cell r="S920">
            <v>0</v>
          </cell>
          <cell r="U920">
            <v>0</v>
          </cell>
          <cell r="V920">
            <v>0</v>
          </cell>
          <cell r="W920">
            <v>0</v>
          </cell>
          <cell r="Y920">
            <v>0</v>
          </cell>
          <cell r="AA920">
            <v>0</v>
          </cell>
          <cell r="AJ920">
            <v>0</v>
          </cell>
          <cell r="AN920">
            <v>0</v>
          </cell>
          <cell r="AR920">
            <v>0</v>
          </cell>
          <cell r="AV920">
            <v>0</v>
          </cell>
          <cell r="AZ920">
            <v>0</v>
          </cell>
        </row>
        <row r="921">
          <cell r="Q921">
            <v>199681</v>
          </cell>
          <cell r="S921">
            <v>198437</v>
          </cell>
          <cell r="U921">
            <v>197193</v>
          </cell>
          <cell r="V921">
            <v>196571</v>
          </cell>
          <cell r="W921">
            <v>195949</v>
          </cell>
          <cell r="Y921">
            <v>194705</v>
          </cell>
          <cell r="AA921">
            <v>193461</v>
          </cell>
          <cell r="AJ921">
            <v>203413</v>
          </cell>
          <cell r="AN921">
            <v>200925</v>
          </cell>
          <cell r="AR921">
            <v>198437</v>
          </cell>
          <cell r="AV921">
            <v>195949</v>
          </cell>
          <cell r="AZ921">
            <v>193461</v>
          </cell>
        </row>
        <row r="922">
          <cell r="Q922">
            <v>0</v>
          </cell>
          <cell r="S922">
            <v>0</v>
          </cell>
          <cell r="U922">
            <v>0</v>
          </cell>
          <cell r="V922">
            <v>0</v>
          </cell>
          <cell r="W922">
            <v>0</v>
          </cell>
          <cell r="Y922">
            <v>0</v>
          </cell>
          <cell r="AA922">
            <v>0</v>
          </cell>
          <cell r="AJ922">
            <v>0</v>
          </cell>
          <cell r="AN922">
            <v>0</v>
          </cell>
          <cell r="AR922">
            <v>0</v>
          </cell>
          <cell r="AV922">
            <v>0</v>
          </cell>
          <cell r="AZ922">
            <v>0</v>
          </cell>
        </row>
        <row r="923">
          <cell r="Q923">
            <v>0</v>
          </cell>
          <cell r="S923">
            <v>0</v>
          </cell>
          <cell r="U923">
            <v>0</v>
          </cell>
          <cell r="V923">
            <v>0</v>
          </cell>
          <cell r="W923">
            <v>0</v>
          </cell>
          <cell r="Y923">
            <v>0</v>
          </cell>
          <cell r="AA923">
            <v>0</v>
          </cell>
          <cell r="AJ923">
            <v>0</v>
          </cell>
          <cell r="AN923">
            <v>0</v>
          </cell>
          <cell r="AR923">
            <v>0</v>
          </cell>
          <cell r="AV923">
            <v>0</v>
          </cell>
          <cell r="AZ923">
            <v>0</v>
          </cell>
        </row>
        <row r="924">
          <cell r="Q924">
            <v>0</v>
          </cell>
          <cell r="S924">
            <v>0</v>
          </cell>
          <cell r="U924">
            <v>0</v>
          </cell>
          <cell r="V924">
            <v>0</v>
          </cell>
          <cell r="W924">
            <v>0</v>
          </cell>
          <cell r="Y924">
            <v>0</v>
          </cell>
          <cell r="AA924">
            <v>0</v>
          </cell>
          <cell r="AJ924">
            <v>0</v>
          </cell>
          <cell r="AN924">
            <v>0</v>
          </cell>
          <cell r="AR924">
            <v>0</v>
          </cell>
          <cell r="AV924">
            <v>0</v>
          </cell>
          <cell r="AZ924">
            <v>0</v>
          </cell>
        </row>
        <row r="925">
          <cell r="Q925">
            <v>0</v>
          </cell>
          <cell r="S925">
            <v>2042000</v>
          </cell>
          <cell r="U925">
            <v>0</v>
          </cell>
          <cell r="V925">
            <v>0</v>
          </cell>
          <cell r="W925">
            <v>0</v>
          </cell>
          <cell r="Y925">
            <v>0</v>
          </cell>
          <cell r="AA925">
            <v>0</v>
          </cell>
          <cell r="AJ925">
            <v>428220.4166666667</v>
          </cell>
          <cell r="AN925">
            <v>340333.3333333333</v>
          </cell>
          <cell r="AR925">
            <v>340333.3333333333</v>
          </cell>
          <cell r="AV925">
            <v>340333.3333333333</v>
          </cell>
          <cell r="AZ925">
            <v>0</v>
          </cell>
        </row>
        <row r="926">
          <cell r="Q926">
            <v>1366935</v>
          </cell>
          <cell r="S926">
            <v>1366935</v>
          </cell>
          <cell r="U926">
            <v>1458935</v>
          </cell>
          <cell r="V926">
            <v>1458935</v>
          </cell>
          <cell r="W926">
            <v>1551935</v>
          </cell>
          <cell r="Y926">
            <v>1551935</v>
          </cell>
          <cell r="AA926">
            <v>1527054</v>
          </cell>
          <cell r="AJ926">
            <v>1138726.6666666667</v>
          </cell>
          <cell r="AN926">
            <v>1265810</v>
          </cell>
          <cell r="AR926">
            <v>1395601.6666666667</v>
          </cell>
          <cell r="AV926">
            <v>1496918.125</v>
          </cell>
          <cell r="AZ926">
            <v>1581166.125</v>
          </cell>
          <cell r="BD926" t="str">
            <v>37f</v>
          </cell>
        </row>
        <row r="927">
          <cell r="Q927">
            <v>74353376.01</v>
          </cell>
          <cell r="S927">
            <v>74098718.99</v>
          </cell>
          <cell r="U927">
            <v>73789151.87</v>
          </cell>
          <cell r="V927">
            <v>73648095.83</v>
          </cell>
          <cell r="W927">
            <v>75464120.29</v>
          </cell>
          <cell r="Y927">
            <v>75182008.21</v>
          </cell>
          <cell r="AA927">
            <v>74899896.13</v>
          </cell>
          <cell r="AJ927">
            <v>1319589.4854166668</v>
          </cell>
          <cell r="AN927">
            <v>27526346.314583335</v>
          </cell>
          <cell r="AR927">
            <v>53058570.285000004</v>
          </cell>
          <cell r="AV927">
            <v>74075215.9575</v>
          </cell>
          <cell r="AZ927">
            <v>70113242.11833334</v>
          </cell>
        </row>
        <row r="928">
          <cell r="Q928">
            <v>0</v>
          </cell>
          <cell r="S928">
            <v>0</v>
          </cell>
          <cell r="U928">
            <v>0</v>
          </cell>
          <cell r="V928">
            <v>0</v>
          </cell>
          <cell r="W928">
            <v>0</v>
          </cell>
          <cell r="Y928">
            <v>0</v>
          </cell>
          <cell r="AA928">
            <v>0</v>
          </cell>
          <cell r="AJ928">
            <v>154750</v>
          </cell>
          <cell r="AN928">
            <v>8083.333333333333</v>
          </cell>
          <cell r="AR928">
            <v>0</v>
          </cell>
          <cell r="AV928">
            <v>0</v>
          </cell>
          <cell r="AZ928">
            <v>0</v>
          </cell>
          <cell r="BD928" t="str">
            <v>37d</v>
          </cell>
        </row>
        <row r="929">
          <cell r="Q929">
            <v>3494503.35</v>
          </cell>
          <cell r="S929">
            <v>3409645.45</v>
          </cell>
          <cell r="U929">
            <v>3324787.55</v>
          </cell>
          <cell r="V929">
            <v>3282358.6</v>
          </cell>
          <cell r="W929">
            <v>3239929.65</v>
          </cell>
          <cell r="Y929">
            <v>3155071.75</v>
          </cell>
          <cell r="AA929">
            <v>3070213.85</v>
          </cell>
          <cell r="AJ929">
            <v>3639339.105833333</v>
          </cell>
          <cell r="AN929">
            <v>3511240.0925</v>
          </cell>
          <cell r="AR929">
            <v>3379453.519166667</v>
          </cell>
          <cell r="AV929">
            <v>3249237.6020833333</v>
          </cell>
          <cell r="AZ929">
            <v>3156660.1520833336</v>
          </cell>
        </row>
        <row r="930">
          <cell r="Q930">
            <v>954274</v>
          </cell>
          <cell r="S930">
            <v>954274</v>
          </cell>
          <cell r="U930">
            <v>870274</v>
          </cell>
          <cell r="V930">
            <v>870274</v>
          </cell>
          <cell r="W930">
            <v>786274</v>
          </cell>
          <cell r="Y930">
            <v>786274</v>
          </cell>
          <cell r="AA930">
            <v>702274</v>
          </cell>
          <cell r="AJ930">
            <v>1360482.3333333333</v>
          </cell>
          <cell r="AN930">
            <v>1125774</v>
          </cell>
          <cell r="AR930">
            <v>943149</v>
          </cell>
          <cell r="AV930">
            <v>814399</v>
          </cell>
          <cell r="AZ930">
            <v>703399</v>
          </cell>
        </row>
        <row r="931">
          <cell r="Q931">
            <v>96250</v>
          </cell>
          <cell r="S931">
            <v>96425</v>
          </cell>
          <cell r="U931">
            <v>128916.67</v>
          </cell>
          <cell r="V931">
            <v>130841.67</v>
          </cell>
          <cell r="W931">
            <v>-547283.33</v>
          </cell>
          <cell r="Y931">
            <v>-543433.33</v>
          </cell>
          <cell r="AA931">
            <v>-539583.33</v>
          </cell>
          <cell r="AJ931">
            <v>-1215282.658333333</v>
          </cell>
          <cell r="AN931">
            <v>-739666.68375</v>
          </cell>
          <cell r="AR931">
            <v>-403204.8704166667</v>
          </cell>
          <cell r="AV931">
            <v>-255290.97</v>
          </cell>
          <cell r="AZ931">
            <v>-627457.6366666667</v>
          </cell>
        </row>
        <row r="932">
          <cell r="Q932">
            <v>1381423</v>
          </cell>
          <cell r="S932">
            <v>1463746</v>
          </cell>
          <cell r="U932">
            <v>1581933</v>
          </cell>
          <cell r="V932">
            <v>1640334</v>
          </cell>
          <cell r="W932">
            <v>1688301</v>
          </cell>
          <cell r="Y932">
            <v>1753991</v>
          </cell>
          <cell r="AA932">
            <v>1813536</v>
          </cell>
          <cell r="AJ932">
            <v>1056798.4166666667</v>
          </cell>
          <cell r="AN932">
            <v>1278858.25</v>
          </cell>
          <cell r="AR932">
            <v>1479677.7083333333</v>
          </cell>
          <cell r="AV932">
            <v>1657387.9583333333</v>
          </cell>
          <cell r="AZ932">
            <v>1803008.0416666667</v>
          </cell>
        </row>
        <row r="933">
          <cell r="Q933">
            <v>-121881</v>
          </cell>
          <cell r="S933">
            <v>-121881</v>
          </cell>
          <cell r="U933">
            <v>-121881</v>
          </cell>
          <cell r="V933">
            <v>-121881</v>
          </cell>
          <cell r="W933">
            <v>-121881</v>
          </cell>
          <cell r="Y933">
            <v>-121881</v>
          </cell>
          <cell r="AA933">
            <v>0</v>
          </cell>
          <cell r="AJ933">
            <v>-121881</v>
          </cell>
          <cell r="AN933">
            <v>-121881</v>
          </cell>
          <cell r="AR933">
            <v>-121881</v>
          </cell>
          <cell r="AV933">
            <v>-96489.125</v>
          </cell>
          <cell r="AZ933">
            <v>-55862.125</v>
          </cell>
        </row>
        <row r="934">
          <cell r="Q934">
            <v>0</v>
          </cell>
          <cell r="S934">
            <v>0</v>
          </cell>
          <cell r="U934">
            <v>0</v>
          </cell>
          <cell r="V934">
            <v>0</v>
          </cell>
          <cell r="W934">
            <v>0</v>
          </cell>
          <cell r="Y934">
            <v>0</v>
          </cell>
          <cell r="AA934">
            <v>0</v>
          </cell>
          <cell r="AJ934">
            <v>-3824755.2916666665</v>
          </cell>
          <cell r="AN934">
            <v>-2494405.625</v>
          </cell>
          <cell r="AR934">
            <v>-1164055.9583333333</v>
          </cell>
          <cell r="AV934">
            <v>0</v>
          </cell>
          <cell r="AZ934">
            <v>0</v>
          </cell>
          <cell r="BD934" t="str">
            <v>32</v>
          </cell>
        </row>
        <row r="935">
          <cell r="Q935">
            <v>0</v>
          </cell>
          <cell r="S935">
            <v>0</v>
          </cell>
          <cell r="U935">
            <v>0</v>
          </cell>
          <cell r="V935">
            <v>0</v>
          </cell>
          <cell r="W935">
            <v>0</v>
          </cell>
          <cell r="Y935">
            <v>0</v>
          </cell>
          <cell r="AA935">
            <v>0</v>
          </cell>
          <cell r="AJ935">
            <v>0</v>
          </cell>
          <cell r="AN935">
            <v>0</v>
          </cell>
          <cell r="AR935">
            <v>0</v>
          </cell>
          <cell r="AV935">
            <v>0</v>
          </cell>
          <cell r="AZ935">
            <v>0</v>
          </cell>
        </row>
        <row r="936">
          <cell r="Q936">
            <v>0</v>
          </cell>
          <cell r="S936">
            <v>0</v>
          </cell>
          <cell r="U936">
            <v>0</v>
          </cell>
          <cell r="V936">
            <v>0</v>
          </cell>
          <cell r="W936">
            <v>0</v>
          </cell>
          <cell r="Y936">
            <v>0</v>
          </cell>
          <cell r="AA936">
            <v>0</v>
          </cell>
          <cell r="AJ936">
            <v>1890149.3333333333</v>
          </cell>
          <cell r="AN936">
            <v>1405557</v>
          </cell>
          <cell r="AR936">
            <v>156173</v>
          </cell>
          <cell r="AV936">
            <v>0</v>
          </cell>
          <cell r="AZ936">
            <v>0</v>
          </cell>
        </row>
        <row r="937">
          <cell r="Q937">
            <v>6523000</v>
          </cell>
          <cell r="S937">
            <v>6615000</v>
          </cell>
          <cell r="U937">
            <v>6707000</v>
          </cell>
          <cell r="V937">
            <v>6753000</v>
          </cell>
          <cell r="W937">
            <v>6248000</v>
          </cell>
          <cell r="Y937">
            <v>6156000</v>
          </cell>
          <cell r="AA937">
            <v>6064000</v>
          </cell>
          <cell r="AJ937">
            <v>6592750</v>
          </cell>
          <cell r="AN937">
            <v>6594000</v>
          </cell>
          <cell r="AR937">
            <v>6532041.666666667</v>
          </cell>
          <cell r="AV937">
            <v>6358708.333333333</v>
          </cell>
          <cell r="AZ937">
            <v>6123875</v>
          </cell>
        </row>
        <row r="938">
          <cell r="Q938">
            <v>25990278</v>
          </cell>
          <cell r="S938">
            <v>35025278</v>
          </cell>
          <cell r="U938">
            <v>40451278</v>
          </cell>
          <cell r="V938">
            <v>42127278</v>
          </cell>
          <cell r="W938">
            <v>44567278</v>
          </cell>
          <cell r="Y938">
            <v>42083278</v>
          </cell>
          <cell r="AA938">
            <v>40738312</v>
          </cell>
          <cell r="AJ938">
            <v>16761145.625</v>
          </cell>
          <cell r="AN938">
            <v>24648092.291666668</v>
          </cell>
          <cell r="AR938">
            <v>32603788.958333332</v>
          </cell>
          <cell r="AV938">
            <v>39865844.041666664</v>
          </cell>
          <cell r="AZ938">
            <v>43543179.375</v>
          </cell>
        </row>
        <row r="939">
          <cell r="Q939">
            <v>184000</v>
          </cell>
          <cell r="S939">
            <v>557000</v>
          </cell>
          <cell r="U939">
            <v>602000</v>
          </cell>
          <cell r="V939">
            <v>596000</v>
          </cell>
          <cell r="W939">
            <v>773000</v>
          </cell>
          <cell r="Y939">
            <v>759000</v>
          </cell>
          <cell r="AA939">
            <v>745000</v>
          </cell>
          <cell r="AJ939">
            <v>47000</v>
          </cell>
          <cell r="AN939">
            <v>192083.33333333334</v>
          </cell>
          <cell r="AR939">
            <v>426708.3333333333</v>
          </cell>
          <cell r="AV939">
            <v>628000</v>
          </cell>
          <cell r="AZ939">
            <v>722750</v>
          </cell>
          <cell r="BD939" t="str">
            <v>37g</v>
          </cell>
        </row>
        <row r="940">
          <cell r="Q940">
            <v>230000</v>
          </cell>
          <cell r="S940">
            <v>230000</v>
          </cell>
          <cell r="U940">
            <v>407000</v>
          </cell>
          <cell r="V940">
            <v>407000</v>
          </cell>
          <cell r="W940">
            <v>54000</v>
          </cell>
          <cell r="Y940">
            <v>54000</v>
          </cell>
          <cell r="AA940">
            <v>417000</v>
          </cell>
          <cell r="AJ940">
            <v>9583.333333333334</v>
          </cell>
          <cell r="AN940">
            <v>93625</v>
          </cell>
          <cell r="AR940">
            <v>155750</v>
          </cell>
          <cell r="AV940">
            <v>258625</v>
          </cell>
          <cell r="AZ940">
            <v>206458.33333333334</v>
          </cell>
        </row>
        <row r="941">
          <cell r="S941">
            <v>835000</v>
          </cell>
          <cell r="U941">
            <v>1420000</v>
          </cell>
          <cell r="V941">
            <v>1711000</v>
          </cell>
          <cell r="W941">
            <v>2002000</v>
          </cell>
          <cell r="Y941">
            <v>2583000</v>
          </cell>
          <cell r="AA941">
            <v>3162000</v>
          </cell>
          <cell r="AJ941">
            <v>0</v>
          </cell>
          <cell r="AN941">
            <v>267916.6666666667</v>
          </cell>
          <cell r="AR941">
            <v>935208.3333333334</v>
          </cell>
          <cell r="AV941">
            <v>1988208.3333333333</v>
          </cell>
          <cell r="AZ941">
            <v>3140625</v>
          </cell>
        </row>
        <row r="942">
          <cell r="Q942">
            <v>0</v>
          </cell>
          <cell r="S942">
            <v>0</v>
          </cell>
          <cell r="U942">
            <v>0</v>
          </cell>
          <cell r="V942">
            <v>0</v>
          </cell>
          <cell r="W942">
            <v>0</v>
          </cell>
          <cell r="Y942">
            <v>0</v>
          </cell>
          <cell r="AA942">
            <v>0</v>
          </cell>
          <cell r="AJ942">
            <v>0</v>
          </cell>
          <cell r="AN942">
            <v>0</v>
          </cell>
          <cell r="AR942">
            <v>0</v>
          </cell>
          <cell r="AV942">
            <v>0</v>
          </cell>
          <cell r="AZ942">
            <v>0</v>
          </cell>
        </row>
        <row r="943">
          <cell r="Q943">
            <v>1929324</v>
          </cell>
          <cell r="S943">
            <v>1929324</v>
          </cell>
          <cell r="U943">
            <v>2205324</v>
          </cell>
          <cell r="V943">
            <v>2205324</v>
          </cell>
          <cell r="W943">
            <v>2478324</v>
          </cell>
          <cell r="Y943">
            <v>2478324</v>
          </cell>
          <cell r="AA943">
            <v>2807324</v>
          </cell>
          <cell r="AJ943">
            <v>1587074</v>
          </cell>
          <cell r="AN943">
            <v>1808324</v>
          </cell>
          <cell r="AR943">
            <v>2071240.6666666667</v>
          </cell>
          <cell r="AV943">
            <v>2401324</v>
          </cell>
          <cell r="AZ943">
            <v>2739824</v>
          </cell>
          <cell r="BD943" t="str">
            <v> </v>
          </cell>
        </row>
        <row r="944">
          <cell r="Q944">
            <v>931000</v>
          </cell>
          <cell r="S944">
            <v>847000</v>
          </cell>
          <cell r="U944">
            <v>763000</v>
          </cell>
          <cell r="V944">
            <v>721000</v>
          </cell>
          <cell r="W944">
            <v>679000</v>
          </cell>
          <cell r="Y944">
            <v>595000</v>
          </cell>
          <cell r="AA944">
            <v>511000</v>
          </cell>
          <cell r="AJ944">
            <v>292791.6666666667</v>
          </cell>
          <cell r="AN944">
            <v>575125</v>
          </cell>
          <cell r="AR944">
            <v>801458.3333333334</v>
          </cell>
          <cell r="AV944">
            <v>678500</v>
          </cell>
          <cell r="AZ944">
            <v>509166.6666666667</v>
          </cell>
          <cell r="BD944" t="str">
            <v>37h</v>
          </cell>
        </row>
        <row r="945">
          <cell r="AV945">
            <v>0</v>
          </cell>
          <cell r="AZ945">
            <v>0</v>
          </cell>
        </row>
        <row r="946">
          <cell r="Q946">
            <v>0</v>
          </cell>
          <cell r="S946">
            <v>0</v>
          </cell>
          <cell r="U946">
            <v>0</v>
          </cell>
          <cell r="V946">
            <v>0</v>
          </cell>
          <cell r="W946">
            <v>0</v>
          </cell>
          <cell r="Y946">
            <v>0</v>
          </cell>
          <cell r="AA946">
            <v>0</v>
          </cell>
          <cell r="AJ946">
            <v>0</v>
          </cell>
          <cell r="AN946">
            <v>0</v>
          </cell>
          <cell r="AR946">
            <v>0</v>
          </cell>
          <cell r="AV946">
            <v>0</v>
          </cell>
          <cell r="AZ946">
            <v>0</v>
          </cell>
        </row>
        <row r="947">
          <cell r="Q947">
            <v>0</v>
          </cell>
          <cell r="S947">
            <v>0</v>
          </cell>
          <cell r="U947">
            <v>0</v>
          </cell>
          <cell r="V947">
            <v>0</v>
          </cell>
          <cell r="W947">
            <v>0</v>
          </cell>
          <cell r="Y947">
            <v>0</v>
          </cell>
          <cell r="AA947">
            <v>0</v>
          </cell>
          <cell r="AJ947">
            <v>0</v>
          </cell>
          <cell r="AN947">
            <v>0</v>
          </cell>
          <cell r="AR947">
            <v>0</v>
          </cell>
          <cell r="AV947">
            <v>0</v>
          </cell>
          <cell r="AZ947">
            <v>0</v>
          </cell>
        </row>
        <row r="948">
          <cell r="Q948">
            <v>3880000</v>
          </cell>
          <cell r="S948">
            <v>4164000</v>
          </cell>
          <cell r="U948">
            <v>4761000</v>
          </cell>
          <cell r="V948">
            <v>4908000</v>
          </cell>
          <cell r="W948">
            <v>4965000</v>
          </cell>
          <cell r="Y948">
            <v>5223000</v>
          </cell>
          <cell r="AA948">
            <v>5425000</v>
          </cell>
          <cell r="AJ948">
            <v>3476666.6666666665</v>
          </cell>
          <cell r="AN948">
            <v>3937125</v>
          </cell>
          <cell r="AR948">
            <v>4440208.333333333</v>
          </cell>
          <cell r="AV948">
            <v>4823208.333333333</v>
          </cell>
          <cell r="AZ948">
            <v>5045708.333333333</v>
          </cell>
        </row>
        <row r="949">
          <cell r="Q949">
            <v>0</v>
          </cell>
          <cell r="S949">
            <v>0</v>
          </cell>
          <cell r="U949">
            <v>0</v>
          </cell>
          <cell r="V949">
            <v>0</v>
          </cell>
          <cell r="W949">
            <v>0</v>
          </cell>
          <cell r="Y949">
            <v>0</v>
          </cell>
          <cell r="AA949">
            <v>0</v>
          </cell>
          <cell r="AJ949">
            <v>0</v>
          </cell>
          <cell r="AN949">
            <v>0</v>
          </cell>
          <cell r="AR949">
            <v>0</v>
          </cell>
          <cell r="AV949">
            <v>0</v>
          </cell>
          <cell r="AZ949">
            <v>0</v>
          </cell>
        </row>
        <row r="950">
          <cell r="Q950">
            <v>-3196034</v>
          </cell>
          <cell r="S950">
            <v>-3196034</v>
          </cell>
          <cell r="U950">
            <v>-3294034</v>
          </cell>
          <cell r="V950">
            <v>-3294034</v>
          </cell>
          <cell r="W950">
            <v>-3382034</v>
          </cell>
          <cell r="Y950">
            <v>-3382034</v>
          </cell>
          <cell r="AA950">
            <v>-3542034</v>
          </cell>
          <cell r="AJ950">
            <v>-2536450.6666666665</v>
          </cell>
          <cell r="AN950">
            <v>-2867284</v>
          </cell>
          <cell r="AR950">
            <v>-3140909</v>
          </cell>
          <cell r="AV950">
            <v>-3392117.3333333335</v>
          </cell>
          <cell r="AZ950">
            <v>-3708534</v>
          </cell>
        </row>
        <row r="951">
          <cell r="Q951">
            <v>0</v>
          </cell>
          <cell r="S951">
            <v>0</v>
          </cell>
          <cell r="U951">
            <v>0</v>
          </cell>
          <cell r="V951">
            <v>0</v>
          </cell>
          <cell r="W951">
            <v>0</v>
          </cell>
          <cell r="Y951">
            <v>0</v>
          </cell>
          <cell r="AA951">
            <v>0</v>
          </cell>
          <cell r="AJ951">
            <v>-678112.8333333334</v>
          </cell>
          <cell r="AN951">
            <v>-442247.5</v>
          </cell>
          <cell r="AR951">
            <v>-206382.16666666666</v>
          </cell>
          <cell r="AV951">
            <v>0</v>
          </cell>
          <cell r="AZ951">
            <v>0</v>
          </cell>
        </row>
        <row r="952">
          <cell r="Q952">
            <v>0</v>
          </cell>
          <cell r="S952">
            <v>0</v>
          </cell>
          <cell r="U952">
            <v>0</v>
          </cell>
          <cell r="V952">
            <v>0</v>
          </cell>
          <cell r="W952">
            <v>0</v>
          </cell>
          <cell r="Y952">
            <v>0</v>
          </cell>
          <cell r="AA952">
            <v>0</v>
          </cell>
          <cell r="AJ952">
            <v>-18216.583333333332</v>
          </cell>
          <cell r="AN952">
            <v>-2335.9166666666665</v>
          </cell>
          <cell r="AR952">
            <v>1544.75</v>
          </cell>
          <cell r="AV952">
            <v>0</v>
          </cell>
          <cell r="AZ952">
            <v>0</v>
          </cell>
        </row>
        <row r="953">
          <cell r="Q953">
            <v>0</v>
          </cell>
          <cell r="S953">
            <v>0</v>
          </cell>
          <cell r="U953">
            <v>0</v>
          </cell>
          <cell r="V953">
            <v>0</v>
          </cell>
          <cell r="W953">
            <v>0</v>
          </cell>
          <cell r="Y953">
            <v>0</v>
          </cell>
          <cell r="AA953">
            <v>0</v>
          </cell>
          <cell r="AJ953">
            <v>0</v>
          </cell>
          <cell r="AN953">
            <v>0</v>
          </cell>
          <cell r="AR953">
            <v>0</v>
          </cell>
          <cell r="AV953">
            <v>0</v>
          </cell>
          <cell r="AZ953">
            <v>0</v>
          </cell>
        </row>
        <row r="954">
          <cell r="AR954">
            <v>0</v>
          </cell>
          <cell r="AV954">
            <v>6750</v>
          </cell>
          <cell r="AZ954">
            <v>115916.66666666667</v>
          </cell>
        </row>
        <row r="955">
          <cell r="Q955">
            <v>36000</v>
          </cell>
          <cell r="S955">
            <v>36000</v>
          </cell>
          <cell r="U955">
            <v>1000</v>
          </cell>
          <cell r="V955">
            <v>1000</v>
          </cell>
          <cell r="W955">
            <v>1000</v>
          </cell>
          <cell r="Y955">
            <v>1000</v>
          </cell>
          <cell r="AA955">
            <v>1000</v>
          </cell>
          <cell r="AJ955">
            <v>19500</v>
          </cell>
          <cell r="AN955">
            <v>24875</v>
          </cell>
          <cell r="AR955">
            <v>19208.333333333332</v>
          </cell>
          <cell r="AV955">
            <v>8291.666666666666</v>
          </cell>
          <cell r="AZ955">
            <v>1000</v>
          </cell>
        </row>
        <row r="956">
          <cell r="Q956">
            <v>7474</v>
          </cell>
          <cell r="S956">
            <v>7474</v>
          </cell>
          <cell r="U956">
            <v>7474</v>
          </cell>
          <cell r="V956">
            <v>7474</v>
          </cell>
          <cell r="W956">
            <v>7474</v>
          </cell>
          <cell r="Y956">
            <v>7474</v>
          </cell>
          <cell r="AA956">
            <v>7474</v>
          </cell>
          <cell r="AJ956">
            <v>7474</v>
          </cell>
          <cell r="AN956">
            <v>7474</v>
          </cell>
          <cell r="AR956">
            <v>7474</v>
          </cell>
          <cell r="AV956">
            <v>7474</v>
          </cell>
          <cell r="AZ956">
            <v>7474</v>
          </cell>
        </row>
        <row r="957">
          <cell r="Q957">
            <v>35000</v>
          </cell>
          <cell r="S957">
            <v>35000</v>
          </cell>
          <cell r="U957">
            <v>35000</v>
          </cell>
          <cell r="V957">
            <v>35000</v>
          </cell>
          <cell r="W957">
            <v>35000</v>
          </cell>
          <cell r="Y957">
            <v>35000</v>
          </cell>
          <cell r="AA957">
            <v>35000</v>
          </cell>
          <cell r="AJ957">
            <v>35000</v>
          </cell>
          <cell r="AN957">
            <v>35000</v>
          </cell>
          <cell r="AR957">
            <v>35000</v>
          </cell>
          <cell r="AV957">
            <v>35000</v>
          </cell>
          <cell r="AZ957">
            <v>35000</v>
          </cell>
        </row>
        <row r="958">
          <cell r="Q958">
            <v>680967</v>
          </cell>
          <cell r="S958">
            <v>722967</v>
          </cell>
          <cell r="U958">
            <v>764967</v>
          </cell>
          <cell r="V958">
            <v>785967</v>
          </cell>
          <cell r="W958">
            <v>806967</v>
          </cell>
          <cell r="Y958">
            <v>848967</v>
          </cell>
          <cell r="AA958">
            <v>743967</v>
          </cell>
          <cell r="AJ958">
            <v>519342</v>
          </cell>
          <cell r="AN958">
            <v>607008.6666666666</v>
          </cell>
          <cell r="AR958">
            <v>704008.6666666666</v>
          </cell>
          <cell r="AV958">
            <v>763342</v>
          </cell>
          <cell r="AZ958">
            <v>787675.3333333334</v>
          </cell>
        </row>
        <row r="959">
          <cell r="Q959">
            <v>2133338</v>
          </cell>
          <cell r="S959">
            <v>2133338</v>
          </cell>
          <cell r="U959">
            <v>2134338</v>
          </cell>
          <cell r="V959">
            <v>2135338</v>
          </cell>
          <cell r="W959">
            <v>2134338</v>
          </cell>
          <cell r="Y959">
            <v>2136338</v>
          </cell>
          <cell r="AA959">
            <v>1810338</v>
          </cell>
          <cell r="AJ959">
            <v>1922835.5</v>
          </cell>
          <cell r="AN959">
            <v>2021937.1666666667</v>
          </cell>
          <cell r="AR959">
            <v>2121580.5</v>
          </cell>
          <cell r="AV959">
            <v>2040088</v>
          </cell>
          <cell r="AZ959">
            <v>1934046.3333333333</v>
          </cell>
        </row>
        <row r="960">
          <cell r="Q960">
            <v>139202</v>
          </cell>
          <cell r="S960">
            <v>139202</v>
          </cell>
          <cell r="U960">
            <v>139202</v>
          </cell>
          <cell r="V960">
            <v>139202</v>
          </cell>
          <cell r="W960">
            <v>139202</v>
          </cell>
          <cell r="Y960">
            <v>139202</v>
          </cell>
          <cell r="AA960">
            <v>266202</v>
          </cell>
          <cell r="AJ960">
            <v>155132.45833333334</v>
          </cell>
          <cell r="AN960">
            <v>147518.125</v>
          </cell>
          <cell r="AR960">
            <v>139903.79166666666</v>
          </cell>
          <cell r="AV960">
            <v>179160.33333333334</v>
          </cell>
          <cell r="AZ960">
            <v>244827</v>
          </cell>
        </row>
        <row r="961">
          <cell r="Q961">
            <v>-6093906</v>
          </cell>
          <cell r="S961">
            <v>-6432906</v>
          </cell>
          <cell r="U961">
            <v>-6452906</v>
          </cell>
          <cell r="V961">
            <v>-6723906</v>
          </cell>
          <cell r="W961">
            <v>-7238906</v>
          </cell>
          <cell r="Y961">
            <v>-7766906</v>
          </cell>
          <cell r="AA961">
            <v>-8420922</v>
          </cell>
          <cell r="AJ961">
            <v>-5163906</v>
          </cell>
          <cell r="AN961">
            <v>-5773114.333333333</v>
          </cell>
          <cell r="AR961">
            <v>-6422947.666666667</v>
          </cell>
          <cell r="AV961">
            <v>-7285494</v>
          </cell>
          <cell r="AZ961">
            <v>-8186457.666666667</v>
          </cell>
        </row>
        <row r="962">
          <cell r="Q962">
            <v>-1446794</v>
          </cell>
          <cell r="S962">
            <v>-1446794</v>
          </cell>
          <cell r="U962">
            <v>-1446794</v>
          </cell>
          <cell r="V962">
            <v>-1446794</v>
          </cell>
          <cell r="W962">
            <v>-1493492</v>
          </cell>
          <cell r="Y962">
            <v>-1493492</v>
          </cell>
          <cell r="AA962">
            <v>-1488493</v>
          </cell>
          <cell r="AJ962">
            <v>897535.875</v>
          </cell>
          <cell r="AN962">
            <v>36046.208333333336</v>
          </cell>
          <cell r="AR962">
            <v>-843790.9583333334</v>
          </cell>
          <cell r="AV962">
            <v>-1468398.5416666667</v>
          </cell>
          <cell r="AZ962">
            <v>-1285075.75</v>
          </cell>
          <cell r="BD962" t="str">
            <v>27.1</v>
          </cell>
        </row>
        <row r="963">
          <cell r="Q963">
            <v>-1001251</v>
          </cell>
          <cell r="S963">
            <v>-1001251</v>
          </cell>
          <cell r="U963">
            <v>-1001251</v>
          </cell>
          <cell r="V963">
            <v>-1001251</v>
          </cell>
          <cell r="W963">
            <v>-1033568</v>
          </cell>
          <cell r="Y963">
            <v>-1033568</v>
          </cell>
          <cell r="AA963">
            <v>-1029895</v>
          </cell>
          <cell r="AJ963">
            <v>621138.0416666666</v>
          </cell>
          <cell r="AN963">
            <v>24945.708333333332</v>
          </cell>
          <cell r="AR963">
            <v>-583943.9166666666</v>
          </cell>
          <cell r="AV963">
            <v>-1016148.875</v>
          </cell>
          <cell r="AZ963">
            <v>-889280.625</v>
          </cell>
        </row>
        <row r="964">
          <cell r="AV964">
            <v>0</v>
          </cell>
          <cell r="AZ964">
            <v>208609.375</v>
          </cell>
          <cell r="BD964" t="str">
            <v>26c</v>
          </cell>
        </row>
        <row r="965">
          <cell r="Q965">
            <v>7233570.67</v>
          </cell>
          <cell r="S965">
            <v>-1871992.83</v>
          </cell>
          <cell r="U965">
            <v>-3810468.23</v>
          </cell>
          <cell r="V965">
            <v>370044.73</v>
          </cell>
          <cell r="W965">
            <v>2976301.14</v>
          </cell>
          <cell r="Y965">
            <v>14606652.28</v>
          </cell>
          <cell r="AA965">
            <v>13233601.25</v>
          </cell>
          <cell r="AJ965">
            <v>5148837.592083333</v>
          </cell>
          <cell r="AN965">
            <v>5422389.595416668</v>
          </cell>
          <cell r="AR965">
            <v>6099499.949583333</v>
          </cell>
          <cell r="AV965">
            <v>5621682.568750001</v>
          </cell>
          <cell r="AZ965">
            <v>6980216.598333332</v>
          </cell>
        </row>
        <row r="966">
          <cell r="Q966">
            <v>-5075464.66</v>
          </cell>
          <cell r="S966">
            <v>-15787748.95</v>
          </cell>
          <cell r="U966">
            <v>-36829632.4</v>
          </cell>
          <cell r="V966">
            <v>-54265222.63</v>
          </cell>
          <cell r="W966">
            <v>-44238808.34</v>
          </cell>
          <cell r="Y966">
            <v>-62527416.76</v>
          </cell>
          <cell r="AA966">
            <v>-13696864.16</v>
          </cell>
          <cell r="AJ966">
            <v>-32215928.64958333</v>
          </cell>
          <cell r="AN966">
            <v>-22105349.710416663</v>
          </cell>
          <cell r="AR966">
            <v>-29849405.99208333</v>
          </cell>
          <cell r="AV966">
            <v>-32087718.329583336</v>
          </cell>
          <cell r="AZ966">
            <v>-24000273.38749999</v>
          </cell>
        </row>
        <row r="967">
          <cell r="Q967">
            <v>-281931.79</v>
          </cell>
          <cell r="S967">
            <v>-314892.08</v>
          </cell>
          <cell r="U967">
            <v>-435170</v>
          </cell>
          <cell r="V967">
            <v>-542193.28</v>
          </cell>
          <cell r="W967">
            <v>-259804.71</v>
          </cell>
          <cell r="Y967">
            <v>-522191.78</v>
          </cell>
          <cell r="AA967">
            <v>19088.14</v>
          </cell>
          <cell r="AJ967">
            <v>-1451400.5875000001</v>
          </cell>
          <cell r="AN967">
            <v>-1158072.6504166664</v>
          </cell>
          <cell r="AR967">
            <v>-593029.2937500001</v>
          </cell>
          <cell r="AV967">
            <v>-331940.9891666667</v>
          </cell>
          <cell r="AZ967">
            <v>-223901.06166666665</v>
          </cell>
        </row>
        <row r="968">
          <cell r="Q968">
            <v>460454.54</v>
          </cell>
          <cell r="S968">
            <v>491402.36</v>
          </cell>
          <cell r="U968">
            <v>470171.39</v>
          </cell>
          <cell r="V968">
            <v>459651.08</v>
          </cell>
          <cell r="W968">
            <v>435706.43</v>
          </cell>
          <cell r="Y968">
            <v>470288.68</v>
          </cell>
          <cell r="AA968">
            <v>318460.46</v>
          </cell>
          <cell r="AJ968">
            <v>456280.9641666668</v>
          </cell>
          <cell r="AN968">
            <v>449395.71458333335</v>
          </cell>
          <cell r="AR968">
            <v>454853.06583333336</v>
          </cell>
          <cell r="AV968">
            <v>445566.3808333333</v>
          </cell>
          <cell r="AZ968">
            <v>418654.15625</v>
          </cell>
        </row>
        <row r="969">
          <cell r="Q969">
            <v>4835239.61</v>
          </cell>
          <cell r="S969">
            <v>2769704.31</v>
          </cell>
          <cell r="U969">
            <v>1214743.29</v>
          </cell>
          <cell r="V969">
            <v>835515.83</v>
          </cell>
          <cell r="W969">
            <v>627316.38</v>
          </cell>
          <cell r="Y969">
            <v>209330.4</v>
          </cell>
          <cell r="AA969">
            <v>7565252.51</v>
          </cell>
          <cell r="AJ969">
            <v>2994689.3866666667</v>
          </cell>
          <cell r="AN969">
            <v>2249509.3529166663</v>
          </cell>
          <cell r="AR969">
            <v>2316910.181666666</v>
          </cell>
          <cell r="AV969">
            <v>2574045.6820833334</v>
          </cell>
          <cell r="AZ969">
            <v>2787392.8170833336</v>
          </cell>
        </row>
        <row r="970">
          <cell r="Q970">
            <v>-16063776.47</v>
          </cell>
          <cell r="S970">
            <v>-9126128.67</v>
          </cell>
          <cell r="U970">
            <v>-3851318.22</v>
          </cell>
          <cell r="V970">
            <v>-2513360.83</v>
          </cell>
          <cell r="W970">
            <v>-1736238.67</v>
          </cell>
          <cell r="Y970">
            <v>-194546.38</v>
          </cell>
          <cell r="AA970">
            <v>-66586398.02</v>
          </cell>
          <cell r="AJ970">
            <v>-15000079.814166667</v>
          </cell>
          <cell r="AN970">
            <v>-8408858.4875</v>
          </cell>
          <cell r="AR970">
            <v>-7505948.162500001</v>
          </cell>
          <cell r="AV970">
            <v>-16095840.709583335</v>
          </cell>
          <cell r="AZ970">
            <v>-23561772.892500002</v>
          </cell>
        </row>
        <row r="971">
          <cell r="W971">
            <v>-20701303.47</v>
          </cell>
          <cell r="Y971">
            <v>-19528681.64</v>
          </cell>
          <cell r="AA971">
            <v>-17456473.41</v>
          </cell>
          <cell r="AJ971">
            <v>0</v>
          </cell>
          <cell r="AN971">
            <v>0</v>
          </cell>
          <cell r="AR971">
            <v>-4221542.4991666665</v>
          </cell>
          <cell r="AV971">
            <v>-9840085.658333333</v>
          </cell>
          <cell r="AZ971">
            <v>-12385835.354583336</v>
          </cell>
        </row>
        <row r="972">
          <cell r="Q972">
            <v>8967750072.180002</v>
          </cell>
          <cell r="S972">
            <v>8796799245.090004</v>
          </cell>
          <cell r="U972">
            <v>8544073521.870009</v>
          </cell>
          <cell r="V972">
            <v>8443211198.160004</v>
          </cell>
          <cell r="W972">
            <v>8402764384.199997</v>
          </cell>
          <cell r="Y972">
            <v>8586482260.590009</v>
          </cell>
          <cell r="AA972">
            <v>8619310602.790005</v>
          </cell>
          <cell r="AJ972">
            <v>7962404785.020419</v>
          </cell>
          <cell r="AN972">
            <v>8288180862.106253</v>
          </cell>
          <cell r="AR972">
            <v>8498242242.428747</v>
          </cell>
          <cell r="AV972">
            <v>8671515549.49542</v>
          </cell>
          <cell r="AZ972">
            <v>8673305475.40542</v>
          </cell>
        </row>
        <row r="973">
          <cell r="Q973">
            <v>-859037900</v>
          </cell>
          <cell r="S973">
            <v>0</v>
          </cell>
          <cell r="U973">
            <v>0</v>
          </cell>
          <cell r="V973">
            <v>0</v>
          </cell>
          <cell r="W973">
            <v>0</v>
          </cell>
          <cell r="Y973">
            <v>0</v>
          </cell>
          <cell r="AA973">
            <v>0</v>
          </cell>
          <cell r="AJ973">
            <v>-859037900</v>
          </cell>
          <cell r="AN973">
            <v>-680071670.8333334</v>
          </cell>
          <cell r="AR973">
            <v>-393725704.1666667</v>
          </cell>
          <cell r="AV973">
            <v>-107379737.5</v>
          </cell>
          <cell r="AZ973">
            <v>0</v>
          </cell>
        </row>
        <row r="974">
          <cell r="Q974">
            <v>0</v>
          </cell>
          <cell r="S974">
            <v>-859037.91</v>
          </cell>
          <cell r="U974">
            <v>-859037.91</v>
          </cell>
          <cell r="V974">
            <v>-859037.91</v>
          </cell>
          <cell r="W974">
            <v>-859037.91</v>
          </cell>
          <cell r="Y974">
            <v>-859037.91</v>
          </cell>
          <cell r="AA974">
            <v>-859037.91</v>
          </cell>
          <cell r="AJ974">
            <v>0</v>
          </cell>
          <cell r="AN974">
            <v>-178966.23124999998</v>
          </cell>
          <cell r="AR974">
            <v>-465312.20125</v>
          </cell>
          <cell r="AV974">
            <v>-751658.17125</v>
          </cell>
          <cell r="AZ974">
            <v>-859037.91</v>
          </cell>
        </row>
        <row r="975">
          <cell r="Q975">
            <v>-1000</v>
          </cell>
          <cell r="S975">
            <v>-1000</v>
          </cell>
          <cell r="U975">
            <v>-1000</v>
          </cell>
          <cell r="V975">
            <v>-1000</v>
          </cell>
          <cell r="W975">
            <v>0</v>
          </cell>
          <cell r="Y975">
            <v>0</v>
          </cell>
          <cell r="AA975">
            <v>0</v>
          </cell>
          <cell r="AJ975">
            <v>-1000</v>
          </cell>
          <cell r="AN975">
            <v>-1000</v>
          </cell>
          <cell r="AR975">
            <v>-791.6666666666666</v>
          </cell>
          <cell r="AV975">
            <v>-458.3333333333333</v>
          </cell>
          <cell r="AZ975">
            <v>-125</v>
          </cell>
        </row>
        <row r="976">
          <cell r="Q976">
            <v>-122847945.22</v>
          </cell>
          <cell r="S976">
            <v>-122847945.22</v>
          </cell>
          <cell r="U976">
            <v>-122847945.22</v>
          </cell>
          <cell r="V976">
            <v>-122847945.22</v>
          </cell>
          <cell r="W976">
            <v>-122847945.22</v>
          </cell>
          <cell r="Y976">
            <v>-122847945.22</v>
          </cell>
          <cell r="AA976">
            <v>-122847945.22</v>
          </cell>
          <cell r="AJ976">
            <v>-122847945.22000001</v>
          </cell>
          <cell r="AN976">
            <v>-122847945.22000001</v>
          </cell>
          <cell r="AR976">
            <v>-122847945.22000001</v>
          </cell>
          <cell r="AV976">
            <v>-122847945.22000001</v>
          </cell>
          <cell r="AZ976">
            <v>-122847945.22000001</v>
          </cell>
        </row>
        <row r="977">
          <cell r="Q977">
            <v>-338395484.31</v>
          </cell>
          <cell r="S977">
            <v>-338395484.31</v>
          </cell>
          <cell r="U977">
            <v>-338395484.31</v>
          </cell>
          <cell r="V977">
            <v>-338395484.31</v>
          </cell>
          <cell r="W977">
            <v>-338395484.31</v>
          </cell>
          <cell r="Y977">
            <v>-338395484.31</v>
          </cell>
          <cell r="AA977">
            <v>-338395484.31</v>
          </cell>
          <cell r="AJ977">
            <v>-338395484.31</v>
          </cell>
          <cell r="AN977">
            <v>-338395484.31</v>
          </cell>
          <cell r="AR977">
            <v>-338395484.31</v>
          </cell>
          <cell r="AV977">
            <v>-338395484.31</v>
          </cell>
          <cell r="AZ977">
            <v>-338395484.31</v>
          </cell>
        </row>
        <row r="978">
          <cell r="Q978">
            <v>-16901820.34</v>
          </cell>
          <cell r="S978">
            <v>-16901820.34</v>
          </cell>
          <cell r="U978">
            <v>-16901820.34</v>
          </cell>
          <cell r="V978">
            <v>-16901820.34</v>
          </cell>
          <cell r="W978">
            <v>-16901820.34</v>
          </cell>
          <cell r="Y978">
            <v>-16901820.34</v>
          </cell>
          <cell r="AA978">
            <v>-16901820.34</v>
          </cell>
          <cell r="AJ978">
            <v>-16901820.34</v>
          </cell>
          <cell r="AN978">
            <v>-16901820.34</v>
          </cell>
          <cell r="AR978">
            <v>-16901820.34</v>
          </cell>
          <cell r="AV978">
            <v>-16901820.34</v>
          </cell>
          <cell r="AZ978">
            <v>-16901820.34</v>
          </cell>
        </row>
        <row r="979">
          <cell r="Q979">
            <v>-337.5</v>
          </cell>
          <cell r="S979">
            <v>0</v>
          </cell>
          <cell r="U979">
            <v>0</v>
          </cell>
          <cell r="V979">
            <v>0</v>
          </cell>
          <cell r="W979">
            <v>0</v>
          </cell>
          <cell r="Y979">
            <v>0</v>
          </cell>
          <cell r="AA979">
            <v>0</v>
          </cell>
          <cell r="AJ979">
            <v>-337.5</v>
          </cell>
          <cell r="AN979">
            <v>-267.1875</v>
          </cell>
          <cell r="AR979">
            <v>-154.6875</v>
          </cell>
          <cell r="AV979">
            <v>-42.1875</v>
          </cell>
          <cell r="AZ979">
            <v>0</v>
          </cell>
        </row>
        <row r="980">
          <cell r="Q980">
            <v>-820586865.84</v>
          </cell>
          <cell r="S980">
            <v>-2470564779.16</v>
          </cell>
          <cell r="U980">
            <v>-2491360451.8</v>
          </cell>
          <cell r="V980">
            <v>-2491360451.8</v>
          </cell>
          <cell r="W980">
            <v>-2487705116.47</v>
          </cell>
          <cell r="Y980">
            <v>-2487705116.47</v>
          </cell>
          <cell r="AA980">
            <v>-2487705116.47</v>
          </cell>
          <cell r="AJ980">
            <v>-820453035.0454168</v>
          </cell>
          <cell r="AN980">
            <v>-1166905248.2841668</v>
          </cell>
          <cell r="AR980">
            <v>-1723094353.325833</v>
          </cell>
          <cell r="AV980">
            <v>-2278800807.5312505</v>
          </cell>
          <cell r="AZ980">
            <v>-2488162033.38625</v>
          </cell>
        </row>
        <row r="981">
          <cell r="Q981">
            <v>-3655335.33</v>
          </cell>
          <cell r="S981">
            <v>0</v>
          </cell>
          <cell r="U981">
            <v>0</v>
          </cell>
          <cell r="V981">
            <v>0</v>
          </cell>
          <cell r="W981">
            <v>0</v>
          </cell>
          <cell r="Y981">
            <v>0</v>
          </cell>
          <cell r="AA981">
            <v>0</v>
          </cell>
          <cell r="AJ981">
            <v>-2552258.534166666</v>
          </cell>
          <cell r="AN981">
            <v>-2260201.13625</v>
          </cell>
          <cell r="AR981">
            <v>-1481353.6929166669</v>
          </cell>
          <cell r="AV981">
            <v>-456916.91625</v>
          </cell>
          <cell r="AZ981">
            <v>0</v>
          </cell>
        </row>
        <row r="982">
          <cell r="Q982">
            <v>0</v>
          </cell>
          <cell r="S982">
            <v>0</v>
          </cell>
          <cell r="U982">
            <v>0</v>
          </cell>
          <cell r="V982">
            <v>0</v>
          </cell>
          <cell r="W982">
            <v>0</v>
          </cell>
          <cell r="Y982">
            <v>0</v>
          </cell>
          <cell r="AA982">
            <v>0</v>
          </cell>
          <cell r="AJ982">
            <v>-76338.63416666667</v>
          </cell>
          <cell r="AN982">
            <v>-20819.6275</v>
          </cell>
          <cell r="AR982">
            <v>0</v>
          </cell>
          <cell r="AV982">
            <v>0</v>
          </cell>
          <cell r="AZ982">
            <v>0</v>
          </cell>
        </row>
        <row r="983">
          <cell r="Q983">
            <v>-64675</v>
          </cell>
          <cell r="S983">
            <v>-64675</v>
          </cell>
          <cell r="U983">
            <v>-491575</v>
          </cell>
          <cell r="V983">
            <v>-491575</v>
          </cell>
          <cell r="W983">
            <v>-491575</v>
          </cell>
          <cell r="Y983">
            <v>-491575</v>
          </cell>
          <cell r="AA983">
            <v>-491575</v>
          </cell>
          <cell r="AJ983">
            <v>-53938.541666666664</v>
          </cell>
          <cell r="AN983">
            <v>-116173.125</v>
          </cell>
          <cell r="AR983">
            <v>-260218.125</v>
          </cell>
          <cell r="AV983">
            <v>-402637.5</v>
          </cell>
          <cell r="AZ983">
            <v>-491575</v>
          </cell>
        </row>
        <row r="984">
          <cell r="Q984">
            <v>-689543.36</v>
          </cell>
          <cell r="S984">
            <v>0</v>
          </cell>
          <cell r="U984">
            <v>0</v>
          </cell>
          <cell r="V984">
            <v>0</v>
          </cell>
          <cell r="W984">
            <v>0</v>
          </cell>
          <cell r="Y984">
            <v>0</v>
          </cell>
          <cell r="AA984">
            <v>0</v>
          </cell>
          <cell r="AJ984">
            <v>-1077572.7308333332</v>
          </cell>
          <cell r="AN984">
            <v>-450399.61833333335</v>
          </cell>
          <cell r="AR984">
            <v>-285944.165</v>
          </cell>
          <cell r="AV984">
            <v>-86192.92</v>
          </cell>
          <cell r="AZ984">
            <v>0</v>
          </cell>
        </row>
        <row r="985">
          <cell r="Q985">
            <v>-399333813.91</v>
          </cell>
          <cell r="S985">
            <v>-13872593.67</v>
          </cell>
          <cell r="U985">
            <v>-13872593.67</v>
          </cell>
          <cell r="V985">
            <v>-13872593.67</v>
          </cell>
          <cell r="W985">
            <v>0</v>
          </cell>
          <cell r="Y985">
            <v>0</v>
          </cell>
          <cell r="AA985">
            <v>0</v>
          </cell>
          <cell r="AJ985">
            <v>-261383220.17125002</v>
          </cell>
          <cell r="AN985">
            <v>-190334739.32875</v>
          </cell>
          <cell r="AR985">
            <v>-115017657.38958336</v>
          </cell>
          <cell r="AV985">
            <v>-53661245.39541668</v>
          </cell>
          <cell r="AZ985">
            <v>-1734074.20875</v>
          </cell>
        </row>
        <row r="986">
          <cell r="Q986">
            <v>2148854.72</v>
          </cell>
          <cell r="S986">
            <v>2148854.72</v>
          </cell>
          <cell r="U986">
            <v>2148854.72</v>
          </cell>
          <cell r="V986">
            <v>2148854.72</v>
          </cell>
          <cell r="W986">
            <v>2148854.72</v>
          </cell>
          <cell r="Y986">
            <v>2148854.72</v>
          </cell>
          <cell r="AA986">
            <v>2148854.72</v>
          </cell>
          <cell r="AJ986">
            <v>2148854.7199999997</v>
          </cell>
          <cell r="AN986">
            <v>2148854.7199999997</v>
          </cell>
          <cell r="AR986">
            <v>2148854.7199999997</v>
          </cell>
          <cell r="AV986">
            <v>2148854.7199999997</v>
          </cell>
          <cell r="AZ986">
            <v>2148854.7199999997</v>
          </cell>
        </row>
        <row r="987">
          <cell r="Q987">
            <v>0</v>
          </cell>
          <cell r="S987">
            <v>0</v>
          </cell>
          <cell r="U987">
            <v>0</v>
          </cell>
          <cell r="V987">
            <v>0</v>
          </cell>
          <cell r="W987">
            <v>0</v>
          </cell>
          <cell r="Y987">
            <v>0</v>
          </cell>
          <cell r="AA987">
            <v>0</v>
          </cell>
          <cell r="AJ987">
            <v>0</v>
          </cell>
          <cell r="AN987">
            <v>0</v>
          </cell>
          <cell r="AR987">
            <v>0</v>
          </cell>
          <cell r="AV987">
            <v>0</v>
          </cell>
          <cell r="AZ987">
            <v>0</v>
          </cell>
        </row>
        <row r="988">
          <cell r="Q988">
            <v>4985024.68</v>
          </cell>
          <cell r="S988">
            <v>4985024.68</v>
          </cell>
          <cell r="U988">
            <v>4985024.68</v>
          </cell>
          <cell r="V988">
            <v>4985024.68</v>
          </cell>
          <cell r="W988">
            <v>4985024.68</v>
          </cell>
          <cell r="Y988">
            <v>4985024.68</v>
          </cell>
          <cell r="AA988">
            <v>4985024.68</v>
          </cell>
          <cell r="AJ988">
            <v>4985024.68</v>
          </cell>
          <cell r="AN988">
            <v>4985024.68</v>
          </cell>
          <cell r="AR988">
            <v>4985024.68</v>
          </cell>
          <cell r="AV988">
            <v>4985024.68</v>
          </cell>
          <cell r="AZ988">
            <v>4985024.68</v>
          </cell>
        </row>
        <row r="989">
          <cell r="Q989">
            <v>0</v>
          </cell>
          <cell r="S989">
            <v>0</v>
          </cell>
          <cell r="U989">
            <v>0</v>
          </cell>
          <cell r="V989">
            <v>0</v>
          </cell>
          <cell r="W989">
            <v>0</v>
          </cell>
          <cell r="Y989">
            <v>0</v>
          </cell>
          <cell r="AA989">
            <v>0</v>
          </cell>
          <cell r="AJ989">
            <v>0</v>
          </cell>
          <cell r="AN989">
            <v>0</v>
          </cell>
          <cell r="AR989">
            <v>0</v>
          </cell>
          <cell r="AV989">
            <v>0</v>
          </cell>
          <cell r="AZ989">
            <v>0</v>
          </cell>
        </row>
        <row r="990">
          <cell r="Q990">
            <v>-6573245</v>
          </cell>
          <cell r="S990">
            <v>-6573245</v>
          </cell>
          <cell r="U990">
            <v>-6573245</v>
          </cell>
          <cell r="V990">
            <v>-6573245</v>
          </cell>
          <cell r="W990">
            <v>-6573245</v>
          </cell>
          <cell r="Y990">
            <v>-6573245</v>
          </cell>
          <cell r="AA990">
            <v>-6573245</v>
          </cell>
          <cell r="AJ990">
            <v>-6532226.416666667</v>
          </cell>
          <cell r="AN990">
            <v>-6546493.75</v>
          </cell>
          <cell r="AR990">
            <v>-6560761.083333333</v>
          </cell>
          <cell r="AV990">
            <v>-6574360.5</v>
          </cell>
          <cell r="AZ990">
            <v>-6583284.5</v>
          </cell>
        </row>
        <row r="991">
          <cell r="Q991">
            <v>-1739242</v>
          </cell>
          <cell r="S991">
            <v>-1739242</v>
          </cell>
          <cell r="U991">
            <v>-1739242</v>
          </cell>
          <cell r="V991">
            <v>-1739242</v>
          </cell>
          <cell r="W991">
            <v>-1739242</v>
          </cell>
          <cell r="Y991">
            <v>-1739242</v>
          </cell>
          <cell r="AA991">
            <v>-1739242</v>
          </cell>
          <cell r="AJ991">
            <v>-1521866.125</v>
          </cell>
          <cell r="AN991">
            <v>-1597475.125</v>
          </cell>
          <cell r="AR991">
            <v>-1673084.125</v>
          </cell>
          <cell r="AV991">
            <v>-1740792.0833333333</v>
          </cell>
          <cell r="AZ991">
            <v>-1753192.75</v>
          </cell>
        </row>
        <row r="992">
          <cell r="Q992">
            <v>6912845.06</v>
          </cell>
          <cell r="S992">
            <v>10437623.67</v>
          </cell>
          <cell r="U992">
            <v>10437623.67</v>
          </cell>
          <cell r="V992">
            <v>10437623.67</v>
          </cell>
          <cell r="W992">
            <v>-389541.3</v>
          </cell>
          <cell r="Y992">
            <v>-389541.3</v>
          </cell>
          <cell r="AA992">
            <v>-389541.3</v>
          </cell>
          <cell r="AJ992">
            <v>6684363.654583334</v>
          </cell>
          <cell r="AN992">
            <v>7940905.487916667</v>
          </cell>
          <cell r="AR992">
            <v>6860172.322500001</v>
          </cell>
          <cell r="AV992">
            <v>4426043.5358333355</v>
          </cell>
          <cell r="AZ992">
            <v>1077470.5337499997</v>
          </cell>
        </row>
        <row r="993">
          <cell r="Q993">
            <v>3524778.61</v>
          </cell>
          <cell r="S993">
            <v>389541.3</v>
          </cell>
          <cell r="U993">
            <v>389541.3</v>
          </cell>
          <cell r="V993">
            <v>389541.3</v>
          </cell>
          <cell r="W993">
            <v>389541.3</v>
          </cell>
          <cell r="Y993">
            <v>389541.3</v>
          </cell>
          <cell r="AA993">
            <v>389541.3</v>
          </cell>
          <cell r="AJ993">
            <v>1987892.3058333334</v>
          </cell>
          <cell r="AN993">
            <v>1740548.6425</v>
          </cell>
          <cell r="AR993">
            <v>1316670.5370833336</v>
          </cell>
          <cell r="AV993">
            <v>509657.3862499999</v>
          </cell>
          <cell r="AZ993">
            <v>275925.08749999997</v>
          </cell>
        </row>
        <row r="994">
          <cell r="Q994">
            <v>-457744180.4</v>
          </cell>
          <cell r="S994">
            <v>-474639899.96</v>
          </cell>
          <cell r="U994">
            <v>-474534261.33</v>
          </cell>
          <cell r="V994">
            <v>-474534261.33</v>
          </cell>
          <cell r="W994">
            <v>-473362627.68</v>
          </cell>
          <cell r="Y994">
            <v>-473362627.68</v>
          </cell>
          <cell r="AA994">
            <v>-473529059.11</v>
          </cell>
          <cell r="AJ994">
            <v>-453396578.0487499</v>
          </cell>
          <cell r="AN994">
            <v>-462612865.03624994</v>
          </cell>
          <cell r="AR994">
            <v>-468663179.15125006</v>
          </cell>
          <cell r="AV994">
            <v>-473403798.09541655</v>
          </cell>
          <cell r="AZ994">
            <v>-467835715.6125</v>
          </cell>
        </row>
        <row r="995">
          <cell r="Q995">
            <v>-162735518.78</v>
          </cell>
          <cell r="S995">
            <v>-56437884.91</v>
          </cell>
          <cell r="U995">
            <v>-100880469.02</v>
          </cell>
          <cell r="V995">
            <v>-122522352.84</v>
          </cell>
          <cell r="W995">
            <v>-128754095.34</v>
          </cell>
          <cell r="Y995">
            <v>-112535516.01</v>
          </cell>
          <cell r="AA995">
            <v>-123167336.86</v>
          </cell>
          <cell r="AJ995">
            <v>-108509176.89708306</v>
          </cell>
          <cell r="AN995">
            <v>-106257854.54833323</v>
          </cell>
          <cell r="AR995">
            <v>-107686617.54416661</v>
          </cell>
          <cell r="AV995">
            <v>-109306416.5425</v>
          </cell>
          <cell r="AZ995">
            <v>-86532721.43041666</v>
          </cell>
        </row>
        <row r="996">
          <cell r="Q996">
            <v>0</v>
          </cell>
          <cell r="S996">
            <v>0</v>
          </cell>
          <cell r="U996">
            <v>0</v>
          </cell>
          <cell r="V996">
            <v>0</v>
          </cell>
          <cell r="W996">
            <v>0</v>
          </cell>
          <cell r="Y996">
            <v>0</v>
          </cell>
          <cell r="AA996">
            <v>0</v>
          </cell>
          <cell r="AJ996">
            <v>0</v>
          </cell>
          <cell r="AN996">
            <v>0</v>
          </cell>
          <cell r="AR996">
            <v>0</v>
          </cell>
          <cell r="AV996">
            <v>0</v>
          </cell>
          <cell r="AZ996">
            <v>0</v>
          </cell>
        </row>
        <row r="997">
          <cell r="Q997">
            <v>0</v>
          </cell>
          <cell r="S997">
            <v>0</v>
          </cell>
          <cell r="U997">
            <v>0</v>
          </cell>
          <cell r="V997">
            <v>0</v>
          </cell>
          <cell r="W997">
            <v>0</v>
          </cell>
          <cell r="Y997">
            <v>0</v>
          </cell>
          <cell r="AA997">
            <v>0</v>
          </cell>
          <cell r="AJ997">
            <v>0</v>
          </cell>
          <cell r="AN997">
            <v>0</v>
          </cell>
          <cell r="AR997">
            <v>0</v>
          </cell>
          <cell r="AV997">
            <v>0</v>
          </cell>
          <cell r="AZ997">
            <v>0</v>
          </cell>
        </row>
        <row r="998">
          <cell r="Q998">
            <v>0</v>
          </cell>
          <cell r="S998">
            <v>0</v>
          </cell>
          <cell r="U998">
            <v>0</v>
          </cell>
          <cell r="V998">
            <v>0</v>
          </cell>
          <cell r="W998">
            <v>0</v>
          </cell>
          <cell r="Y998">
            <v>0</v>
          </cell>
          <cell r="AA998">
            <v>0</v>
          </cell>
          <cell r="AJ998">
            <v>0</v>
          </cell>
          <cell r="AN998">
            <v>0</v>
          </cell>
          <cell r="AR998">
            <v>0</v>
          </cell>
          <cell r="AV998">
            <v>0</v>
          </cell>
          <cell r="AZ998">
            <v>0</v>
          </cell>
        </row>
        <row r="999">
          <cell r="Q999">
            <v>0</v>
          </cell>
          <cell r="S999">
            <v>0</v>
          </cell>
          <cell r="U999">
            <v>0</v>
          </cell>
          <cell r="V999">
            <v>0</v>
          </cell>
          <cell r="W999">
            <v>0</v>
          </cell>
          <cell r="Y999">
            <v>0</v>
          </cell>
          <cell r="AA999">
            <v>0</v>
          </cell>
          <cell r="AJ999">
            <v>0</v>
          </cell>
          <cell r="AN999">
            <v>0</v>
          </cell>
          <cell r="AR999">
            <v>0</v>
          </cell>
          <cell r="AV999">
            <v>0</v>
          </cell>
          <cell r="AZ999">
            <v>0</v>
          </cell>
        </row>
        <row r="1000">
          <cell r="Q1000">
            <v>145840136.72</v>
          </cell>
          <cell r="S1000">
            <v>32419622.25</v>
          </cell>
          <cell r="U1000">
            <v>90419622.25</v>
          </cell>
          <cell r="V1000">
            <v>90419622.25</v>
          </cell>
          <cell r="W1000">
            <v>146421670.81</v>
          </cell>
          <cell r="Y1000">
            <v>159259952.75</v>
          </cell>
          <cell r="AA1000">
            <v>173019624.82</v>
          </cell>
          <cell r="AJ1000">
            <v>83498784.75458334</v>
          </cell>
          <cell r="AN1000">
            <v>88940348.36583334</v>
          </cell>
          <cell r="AR1000">
            <v>104800571.96375</v>
          </cell>
          <cell r="AV1000">
            <v>120551427.40208334</v>
          </cell>
          <cell r="AZ1000">
            <v>119660380.71541667</v>
          </cell>
        </row>
        <row r="1001">
          <cell r="Q1001">
            <v>5848610</v>
          </cell>
          <cell r="S1001">
            <v>5848610</v>
          </cell>
          <cell r="U1001">
            <v>5848610</v>
          </cell>
          <cell r="V1001">
            <v>5848610</v>
          </cell>
          <cell r="W1001">
            <v>5848610</v>
          </cell>
          <cell r="Y1001">
            <v>5848610</v>
          </cell>
          <cell r="AA1001">
            <v>5848610</v>
          </cell>
          <cell r="AJ1001">
            <v>4630149.583333333</v>
          </cell>
          <cell r="AN1001">
            <v>5848610</v>
          </cell>
          <cell r="AR1001">
            <v>5848610</v>
          </cell>
          <cell r="AV1001">
            <v>5848610</v>
          </cell>
          <cell r="AZ1001">
            <v>5848610</v>
          </cell>
        </row>
        <row r="1002">
          <cell r="AV1002">
            <v>0</v>
          </cell>
          <cell r="AZ1002">
            <v>0</v>
          </cell>
        </row>
        <row r="1003">
          <cell r="Q1003">
            <v>77562549.52</v>
          </cell>
          <cell r="S1003">
            <v>77562549.52</v>
          </cell>
          <cell r="U1003">
            <v>77562549.52</v>
          </cell>
          <cell r="V1003">
            <v>77562549.52</v>
          </cell>
          <cell r="W1003">
            <v>77562549.52</v>
          </cell>
          <cell r="Y1003">
            <v>77562549.52</v>
          </cell>
          <cell r="AA1003">
            <v>77562549.52</v>
          </cell>
          <cell r="AJ1003">
            <v>77562549.52</v>
          </cell>
          <cell r="AN1003">
            <v>77562549.52</v>
          </cell>
          <cell r="AR1003">
            <v>77562549.52</v>
          </cell>
          <cell r="AV1003">
            <v>77562549.52</v>
          </cell>
          <cell r="AZ1003">
            <v>77562549.52</v>
          </cell>
        </row>
        <row r="1004">
          <cell r="Q1004">
            <v>1755001.25</v>
          </cell>
          <cell r="S1004">
            <v>1755001.25</v>
          </cell>
          <cell r="U1004">
            <v>1755001.25</v>
          </cell>
          <cell r="V1004">
            <v>1755001.25</v>
          </cell>
          <cell r="W1004">
            <v>1755001.25</v>
          </cell>
          <cell r="Y1004">
            <v>1755001.25</v>
          </cell>
          <cell r="AA1004">
            <v>1755001.25</v>
          </cell>
          <cell r="AJ1004">
            <v>1755001.25</v>
          </cell>
          <cell r="AN1004">
            <v>1755001.25</v>
          </cell>
          <cell r="AR1004">
            <v>1755001.25</v>
          </cell>
          <cell r="AV1004">
            <v>1755001.25</v>
          </cell>
          <cell r="AZ1004">
            <v>1755001.25</v>
          </cell>
        </row>
        <row r="1005">
          <cell r="Q1005">
            <v>1471103.62</v>
          </cell>
          <cell r="S1005">
            <v>1471103.62</v>
          </cell>
          <cell r="U1005">
            <v>1471103.62</v>
          </cell>
          <cell r="V1005">
            <v>1471103.62</v>
          </cell>
          <cell r="W1005">
            <v>1471103.62</v>
          </cell>
          <cell r="Y1005">
            <v>1471103.62</v>
          </cell>
          <cell r="AA1005">
            <v>1471103.62</v>
          </cell>
          <cell r="AJ1005">
            <v>1471103.6200000003</v>
          </cell>
          <cell r="AN1005">
            <v>1471103.6200000003</v>
          </cell>
          <cell r="AR1005">
            <v>1471103.6200000003</v>
          </cell>
          <cell r="AV1005">
            <v>1471103.6200000003</v>
          </cell>
          <cell r="AZ1005">
            <v>1471103.6200000003</v>
          </cell>
        </row>
        <row r="1006">
          <cell r="Q1006">
            <v>16359946.11</v>
          </cell>
          <cell r="S1006">
            <v>16359946.11</v>
          </cell>
          <cell r="U1006">
            <v>16359946.11</v>
          </cell>
          <cell r="V1006">
            <v>16359946.11</v>
          </cell>
          <cell r="W1006">
            <v>16359946.11</v>
          </cell>
          <cell r="Y1006">
            <v>16359946.11</v>
          </cell>
          <cell r="AA1006">
            <v>16359946.11</v>
          </cell>
          <cell r="AJ1006">
            <v>16359946.110000005</v>
          </cell>
          <cell r="AN1006">
            <v>16359946.110000005</v>
          </cell>
          <cell r="AR1006">
            <v>16359946.110000005</v>
          </cell>
          <cell r="AV1006">
            <v>16359946.110000005</v>
          </cell>
          <cell r="AZ1006">
            <v>16359946.110000005</v>
          </cell>
        </row>
        <row r="1007">
          <cell r="Q1007">
            <v>0</v>
          </cell>
          <cell r="S1007">
            <v>0</v>
          </cell>
          <cell r="U1007">
            <v>0</v>
          </cell>
          <cell r="V1007">
            <v>0</v>
          </cell>
          <cell r="W1007">
            <v>0</v>
          </cell>
          <cell r="Y1007">
            <v>0</v>
          </cell>
          <cell r="AA1007">
            <v>0</v>
          </cell>
          <cell r="AJ1007">
            <v>0</v>
          </cell>
          <cell r="AN1007">
            <v>0</v>
          </cell>
          <cell r="AR1007">
            <v>0</v>
          </cell>
          <cell r="AV1007">
            <v>0</v>
          </cell>
          <cell r="AZ1007">
            <v>0</v>
          </cell>
        </row>
        <row r="1008">
          <cell r="Q1008">
            <v>-4608449</v>
          </cell>
          <cell r="S1008">
            <v>-4608449</v>
          </cell>
          <cell r="U1008">
            <v>-4799887</v>
          </cell>
          <cell r="V1008">
            <v>-4799887</v>
          </cell>
          <cell r="W1008">
            <v>-6047751</v>
          </cell>
          <cell r="Y1008">
            <v>-6047751</v>
          </cell>
          <cell r="AA1008">
            <v>-5966059</v>
          </cell>
          <cell r="AJ1008">
            <v>-5675191.291666667</v>
          </cell>
          <cell r="AN1008">
            <v>-4776103</v>
          </cell>
          <cell r="AR1008">
            <v>-4364060.75</v>
          </cell>
          <cell r="AV1008">
            <v>-5406847.541666667</v>
          </cell>
          <cell r="AZ1008">
            <v>-5775281.625</v>
          </cell>
        </row>
        <row r="1009">
          <cell r="Q1009">
            <v>27619177.09</v>
          </cell>
          <cell r="S1009">
            <v>27619177.09</v>
          </cell>
          <cell r="U1009">
            <v>27704976.46</v>
          </cell>
          <cell r="V1009">
            <v>27704976.46</v>
          </cell>
          <cell r="W1009">
            <v>27781206.81</v>
          </cell>
          <cell r="Y1009">
            <v>27781206.81</v>
          </cell>
          <cell r="AA1009">
            <v>27865946.24</v>
          </cell>
          <cell r="AJ1009">
            <v>27525459.83458334</v>
          </cell>
          <cell r="AN1009">
            <v>27559107.52125</v>
          </cell>
          <cell r="AR1009">
            <v>27655349.199583333</v>
          </cell>
          <cell r="AV1009">
            <v>27888155.79041667</v>
          </cell>
          <cell r="AZ1009">
            <v>28953169.51875</v>
          </cell>
        </row>
        <row r="1010">
          <cell r="Q1010">
            <v>-20782555</v>
          </cell>
          <cell r="S1010">
            <v>-20782555</v>
          </cell>
          <cell r="U1010">
            <v>-20782555</v>
          </cell>
          <cell r="V1010">
            <v>-20782555</v>
          </cell>
          <cell r="W1010">
            <v>-20782555</v>
          </cell>
          <cell r="Y1010">
            <v>-20782555</v>
          </cell>
          <cell r="AA1010">
            <v>-20782555</v>
          </cell>
          <cell r="AJ1010">
            <v>-20782555</v>
          </cell>
          <cell r="AN1010">
            <v>-20782555</v>
          </cell>
          <cell r="AR1010">
            <v>-20782555</v>
          </cell>
          <cell r="AV1010">
            <v>-20782555</v>
          </cell>
          <cell r="AZ1010">
            <v>-20782555</v>
          </cell>
        </row>
        <row r="1011">
          <cell r="Q1011">
            <v>20782555</v>
          </cell>
          <cell r="S1011">
            <v>20782555</v>
          </cell>
          <cell r="U1011">
            <v>20782555</v>
          </cell>
          <cell r="V1011">
            <v>20782555</v>
          </cell>
          <cell r="W1011">
            <v>20782555</v>
          </cell>
          <cell r="Y1011">
            <v>20782555</v>
          </cell>
          <cell r="AA1011">
            <v>20782555</v>
          </cell>
          <cell r="AJ1011">
            <v>20782555</v>
          </cell>
          <cell r="AN1011">
            <v>20782555</v>
          </cell>
          <cell r="AR1011">
            <v>20782555</v>
          </cell>
          <cell r="AV1011">
            <v>20782555</v>
          </cell>
          <cell r="AZ1011">
            <v>20782555</v>
          </cell>
        </row>
        <row r="1012">
          <cell r="Q1012">
            <v>119514654</v>
          </cell>
          <cell r="S1012">
            <v>177542047.13</v>
          </cell>
          <cell r="U1012">
            <v>192559011.85</v>
          </cell>
          <cell r="V1012">
            <v>181303067.56</v>
          </cell>
          <cell r="W1012">
            <v>181545494.4</v>
          </cell>
          <cell r="Y1012">
            <v>181235804.25</v>
          </cell>
          <cell r="AA1012">
            <v>181235804.26</v>
          </cell>
          <cell r="AJ1012">
            <v>-21838831.18041667</v>
          </cell>
          <cell r="AN1012">
            <v>31565161.66458333</v>
          </cell>
          <cell r="AR1012">
            <v>123916975.46208334</v>
          </cell>
          <cell r="AV1012">
            <v>188856111.81833336</v>
          </cell>
          <cell r="AZ1012">
            <v>225871490.92458335</v>
          </cell>
        </row>
        <row r="1013">
          <cell r="Q1013">
            <v>-7225932</v>
          </cell>
          <cell r="S1013">
            <v>-15852435.24</v>
          </cell>
          <cell r="U1013">
            <v>-24867336.44</v>
          </cell>
          <cell r="V1013">
            <v>-26846172.1</v>
          </cell>
          <cell r="W1013">
            <v>-29396199.11</v>
          </cell>
          <cell r="Y1013">
            <v>-56529387.89</v>
          </cell>
          <cell r="AA1013">
            <v>-82377328.11</v>
          </cell>
          <cell r="AJ1013">
            <v>-19981691.94458333</v>
          </cell>
          <cell r="AN1013">
            <v>-16073177.287500001</v>
          </cell>
          <cell r="AR1013">
            <v>-18659430.854583334</v>
          </cell>
          <cell r="AV1013">
            <v>-50022192.499583334</v>
          </cell>
          <cell r="AZ1013">
            <v>-100630824.56541668</v>
          </cell>
        </row>
        <row r="1014">
          <cell r="Q1014">
            <v>0</v>
          </cell>
          <cell r="S1014">
            <v>0</v>
          </cell>
          <cell r="U1014">
            <v>0</v>
          </cell>
          <cell r="V1014">
            <v>0</v>
          </cell>
          <cell r="W1014">
            <v>0</v>
          </cell>
          <cell r="Y1014">
            <v>0</v>
          </cell>
          <cell r="AA1014">
            <v>0</v>
          </cell>
          <cell r="AJ1014">
            <v>0</v>
          </cell>
          <cell r="AN1014">
            <v>0</v>
          </cell>
          <cell r="AR1014">
            <v>0</v>
          </cell>
          <cell r="AV1014">
            <v>0</v>
          </cell>
          <cell r="AZ1014">
            <v>0</v>
          </cell>
        </row>
        <row r="1015">
          <cell r="Q1015">
            <v>0</v>
          </cell>
          <cell r="S1015">
            <v>0</v>
          </cell>
          <cell r="U1015">
            <v>0</v>
          </cell>
          <cell r="V1015">
            <v>0</v>
          </cell>
          <cell r="W1015">
            <v>0</v>
          </cell>
          <cell r="Y1015">
            <v>0</v>
          </cell>
          <cell r="AA1015">
            <v>0</v>
          </cell>
          <cell r="AJ1015">
            <v>0</v>
          </cell>
          <cell r="AN1015">
            <v>0</v>
          </cell>
          <cell r="AR1015">
            <v>0</v>
          </cell>
          <cell r="AV1015">
            <v>0</v>
          </cell>
          <cell r="AZ1015">
            <v>0</v>
          </cell>
        </row>
        <row r="1016">
          <cell r="Q1016">
            <v>0</v>
          </cell>
          <cell r="S1016">
            <v>0</v>
          </cell>
          <cell r="U1016">
            <v>0</v>
          </cell>
          <cell r="V1016">
            <v>0</v>
          </cell>
          <cell r="W1016">
            <v>0</v>
          </cell>
          <cell r="Y1016">
            <v>0</v>
          </cell>
          <cell r="AA1016">
            <v>0</v>
          </cell>
          <cell r="AJ1016">
            <v>0</v>
          </cell>
          <cell r="AN1016">
            <v>0</v>
          </cell>
          <cell r="AR1016">
            <v>0</v>
          </cell>
          <cell r="AV1016">
            <v>0</v>
          </cell>
          <cell r="AZ1016">
            <v>0</v>
          </cell>
        </row>
        <row r="1017">
          <cell r="Q1017">
            <v>-13859690</v>
          </cell>
          <cell r="S1017">
            <v>-13859690</v>
          </cell>
          <cell r="U1017">
            <v>-13859690</v>
          </cell>
          <cell r="V1017">
            <v>-13859690</v>
          </cell>
          <cell r="W1017">
            <v>-13859690</v>
          </cell>
          <cell r="Y1017">
            <v>-13859690</v>
          </cell>
          <cell r="AA1017">
            <v>-13859690</v>
          </cell>
          <cell r="AJ1017">
            <v>-13859690</v>
          </cell>
          <cell r="AN1017">
            <v>-13859690</v>
          </cell>
          <cell r="AR1017">
            <v>-13859690</v>
          </cell>
          <cell r="AV1017">
            <v>-13859690</v>
          </cell>
          <cell r="AZ1017">
            <v>-13859690</v>
          </cell>
        </row>
        <row r="1018">
          <cell r="Q1018">
            <v>1156163</v>
          </cell>
          <cell r="S1018">
            <v>1233155</v>
          </cell>
          <cell r="U1018">
            <v>1310147</v>
          </cell>
          <cell r="V1018">
            <v>1348643</v>
          </cell>
          <cell r="W1018">
            <v>1387139</v>
          </cell>
          <cell r="Y1018">
            <v>1464131</v>
          </cell>
          <cell r="AA1018">
            <v>1541123</v>
          </cell>
          <cell r="AJ1018">
            <v>925187</v>
          </cell>
          <cell r="AN1018">
            <v>1079171</v>
          </cell>
          <cell r="AR1018">
            <v>1233155</v>
          </cell>
          <cell r="AV1018">
            <v>1387139</v>
          </cell>
          <cell r="AZ1018">
            <v>1541123</v>
          </cell>
        </row>
        <row r="1019">
          <cell r="Q1019">
            <v>20210214</v>
          </cell>
          <cell r="S1019">
            <v>20082704</v>
          </cell>
          <cell r="U1019">
            <v>19955194</v>
          </cell>
          <cell r="V1019">
            <v>19891439</v>
          </cell>
          <cell r="W1019">
            <v>19827684</v>
          </cell>
          <cell r="Y1019">
            <v>19700174</v>
          </cell>
          <cell r="AA1019">
            <v>19572664</v>
          </cell>
          <cell r="AJ1019">
            <v>20592744</v>
          </cell>
          <cell r="AN1019">
            <v>20337724</v>
          </cell>
          <cell r="AR1019">
            <v>20082704</v>
          </cell>
          <cell r="AV1019">
            <v>19827684</v>
          </cell>
          <cell r="AZ1019">
            <v>19572664</v>
          </cell>
        </row>
        <row r="1020">
          <cell r="Q1020">
            <v>416406</v>
          </cell>
          <cell r="S1020">
            <v>416406</v>
          </cell>
          <cell r="U1020">
            <v>416406</v>
          </cell>
          <cell r="V1020">
            <v>416406</v>
          </cell>
          <cell r="W1020">
            <v>416406</v>
          </cell>
          <cell r="Y1020">
            <v>416406</v>
          </cell>
          <cell r="AA1020">
            <v>416406</v>
          </cell>
          <cell r="AJ1020">
            <v>416406</v>
          </cell>
          <cell r="AN1020">
            <v>416406</v>
          </cell>
          <cell r="AR1020">
            <v>416406</v>
          </cell>
          <cell r="AV1020">
            <v>416406</v>
          </cell>
          <cell r="AZ1020">
            <v>416406</v>
          </cell>
        </row>
        <row r="1021">
          <cell r="Q1021">
            <v>-31686</v>
          </cell>
          <cell r="S1021">
            <v>-33996</v>
          </cell>
          <cell r="U1021">
            <v>-36306</v>
          </cell>
          <cell r="V1021">
            <v>-37461</v>
          </cell>
          <cell r="W1021">
            <v>-38616</v>
          </cell>
          <cell r="Y1021">
            <v>-40926</v>
          </cell>
          <cell r="AA1021">
            <v>-43236</v>
          </cell>
          <cell r="AJ1021">
            <v>-24756</v>
          </cell>
          <cell r="AN1021">
            <v>-29376</v>
          </cell>
          <cell r="AR1021">
            <v>-33996</v>
          </cell>
          <cell r="AV1021">
            <v>-38616</v>
          </cell>
          <cell r="AZ1021">
            <v>-43236</v>
          </cell>
        </row>
        <row r="1022">
          <cell r="Q1022">
            <v>212438217</v>
          </cell>
          <cell r="S1022">
            <v>211710625.5</v>
          </cell>
          <cell r="U1022">
            <v>210826148</v>
          </cell>
          <cell r="V1022">
            <v>210423130.75</v>
          </cell>
          <cell r="W1022">
            <v>215611769.5</v>
          </cell>
          <cell r="Y1022">
            <v>214805735</v>
          </cell>
          <cell r="AA1022">
            <v>213999700.5</v>
          </cell>
          <cell r="AJ1022">
            <v>3770255.610833332</v>
          </cell>
          <cell r="AN1022">
            <v>78646703.64083333</v>
          </cell>
          <cell r="AR1022">
            <v>151595914.41083333</v>
          </cell>
          <cell r="AV1022">
            <v>211643472.70833334</v>
          </cell>
          <cell r="AZ1022">
            <v>200323547.51166666</v>
          </cell>
        </row>
        <row r="1023">
          <cell r="Q1023">
            <v>-74353376.01</v>
          </cell>
          <cell r="S1023">
            <v>-74098718.99</v>
          </cell>
          <cell r="U1023">
            <v>-73789151.87</v>
          </cell>
          <cell r="V1023">
            <v>-73648095.83</v>
          </cell>
          <cell r="W1023">
            <v>-75464120.29</v>
          </cell>
          <cell r="Y1023">
            <v>-75182008.21</v>
          </cell>
          <cell r="AA1023">
            <v>-74899896.13</v>
          </cell>
          <cell r="AJ1023">
            <v>-1319589.4854166668</v>
          </cell>
          <cell r="AN1023">
            <v>-27526346.314583335</v>
          </cell>
          <cell r="AR1023">
            <v>-53058570.285000004</v>
          </cell>
          <cell r="AV1023">
            <v>-74075215.9575</v>
          </cell>
          <cell r="AZ1023">
            <v>-70113242.11833334</v>
          </cell>
        </row>
        <row r="1024">
          <cell r="Q1024">
            <v>9984295</v>
          </cell>
          <cell r="S1024">
            <v>9741843.84</v>
          </cell>
          <cell r="U1024">
            <v>9499392.68</v>
          </cell>
          <cell r="V1024">
            <v>9378167.1</v>
          </cell>
          <cell r="W1024">
            <v>9256941.52</v>
          </cell>
          <cell r="Y1024">
            <v>9014490.36</v>
          </cell>
          <cell r="AA1024">
            <v>8772039.2</v>
          </cell>
          <cell r="AJ1024">
            <v>10398111.648333333</v>
          </cell>
          <cell r="AN1024">
            <v>10032114.375000002</v>
          </cell>
          <cell r="AR1024">
            <v>9655581.221666668</v>
          </cell>
          <cell r="AV1024">
            <v>9283535.685</v>
          </cell>
          <cell r="AZ1024">
            <v>9019028.791666664</v>
          </cell>
        </row>
        <row r="1025">
          <cell r="Q1025">
            <v>-3494503.35</v>
          </cell>
          <cell r="S1025">
            <v>-3409645.45</v>
          </cell>
          <cell r="U1025">
            <v>-3324787.55</v>
          </cell>
          <cell r="V1025">
            <v>-3282358.6</v>
          </cell>
          <cell r="W1025">
            <v>-3239929.65</v>
          </cell>
          <cell r="Y1025">
            <v>-3155071.75</v>
          </cell>
          <cell r="AA1025">
            <v>-3070213.85</v>
          </cell>
          <cell r="AJ1025">
            <v>-3639339.105833333</v>
          </cell>
          <cell r="AN1025">
            <v>-3511240.0925</v>
          </cell>
          <cell r="AR1025">
            <v>-3379453.519166667</v>
          </cell>
          <cell r="AV1025">
            <v>-3249237.6020833333</v>
          </cell>
          <cell r="AZ1025">
            <v>-3156660.1520833336</v>
          </cell>
        </row>
        <row r="1026">
          <cell r="Q1026">
            <v>-1282000</v>
          </cell>
          <cell r="S1026">
            <v>-1281500</v>
          </cell>
          <cell r="U1026">
            <v>-1188666.67</v>
          </cell>
          <cell r="V1026">
            <v>-1165333.34</v>
          </cell>
          <cell r="W1026">
            <v>-3085000.01</v>
          </cell>
          <cell r="Y1026">
            <v>-3038333.35</v>
          </cell>
          <cell r="AA1026">
            <v>-2991666.69</v>
          </cell>
          <cell r="AJ1026">
            <v>-6372902.7683333345</v>
          </cell>
          <cell r="AN1026">
            <v>-4501999.992916667</v>
          </cell>
          <cell r="AR1026">
            <v>-3068125.002916666</v>
          </cell>
          <cell r="AV1026">
            <v>-2238583.3433333333</v>
          </cell>
          <cell r="AZ1026">
            <v>-3042041.6787499995</v>
          </cell>
        </row>
        <row r="1027">
          <cell r="Q1027">
            <v>-96250</v>
          </cell>
          <cell r="S1027">
            <v>-96425</v>
          </cell>
          <cell r="U1027">
            <v>-128916.67</v>
          </cell>
          <cell r="V1027">
            <v>-130841.67</v>
          </cell>
          <cell r="W1027">
            <v>547283.33</v>
          </cell>
          <cell r="Y1027">
            <v>543433.33</v>
          </cell>
          <cell r="AA1027">
            <v>539583.33</v>
          </cell>
          <cell r="AJ1027">
            <v>1215282.658333333</v>
          </cell>
          <cell r="AN1027">
            <v>739666.68375</v>
          </cell>
          <cell r="AR1027">
            <v>403204.8704166667</v>
          </cell>
          <cell r="AV1027">
            <v>255290.97</v>
          </cell>
          <cell r="AZ1027">
            <v>627457.6366666667</v>
          </cell>
        </row>
        <row r="1028">
          <cell r="Q1028">
            <v>-572523</v>
          </cell>
          <cell r="S1028">
            <v>-572523</v>
          </cell>
          <cell r="U1028">
            <v>0</v>
          </cell>
          <cell r="V1028">
            <v>0</v>
          </cell>
          <cell r="W1028">
            <v>0</v>
          </cell>
          <cell r="Y1028">
            <v>0</v>
          </cell>
          <cell r="AA1028">
            <v>0</v>
          </cell>
          <cell r="AJ1028">
            <v>-6588.125</v>
          </cell>
          <cell r="AN1028">
            <v>-152157.125</v>
          </cell>
          <cell r="AR1028">
            <v>-268242.375</v>
          </cell>
          <cell r="AV1028">
            <v>-119275.625</v>
          </cell>
          <cell r="AZ1028">
            <v>0</v>
          </cell>
        </row>
        <row r="1029">
          <cell r="AR1029">
            <v>0</v>
          </cell>
          <cell r="AV1029">
            <v>-5912398.062916666</v>
          </cell>
          <cell r="AZ1029">
            <v>-18652449.3275</v>
          </cell>
        </row>
        <row r="1030">
          <cell r="Q1030">
            <v>0</v>
          </cell>
          <cell r="S1030">
            <v>0</v>
          </cell>
          <cell r="U1030">
            <v>0</v>
          </cell>
          <cell r="V1030">
            <v>0</v>
          </cell>
          <cell r="W1030">
            <v>0</v>
          </cell>
          <cell r="Y1030">
            <v>0</v>
          </cell>
          <cell r="AA1030">
            <v>0</v>
          </cell>
          <cell r="AJ1030">
            <v>0</v>
          </cell>
          <cell r="AN1030">
            <v>0</v>
          </cell>
          <cell r="AR1030">
            <v>0</v>
          </cell>
          <cell r="AV1030">
            <v>0</v>
          </cell>
          <cell r="AZ1030">
            <v>0</v>
          </cell>
        </row>
        <row r="1031">
          <cell r="Q1031">
            <v>-25000000</v>
          </cell>
          <cell r="S1031">
            <v>-25000000</v>
          </cell>
          <cell r="U1031">
            <v>-25000000</v>
          </cell>
          <cell r="V1031">
            <v>-25000000</v>
          </cell>
          <cell r="W1031">
            <v>-25000000</v>
          </cell>
          <cell r="Y1031">
            <v>-25000000</v>
          </cell>
          <cell r="AA1031">
            <v>-25000000</v>
          </cell>
          <cell r="AJ1031">
            <v>-25000000</v>
          </cell>
          <cell r="AN1031">
            <v>-25000000</v>
          </cell>
          <cell r="AR1031">
            <v>-25000000</v>
          </cell>
          <cell r="AV1031">
            <v>-25000000</v>
          </cell>
          <cell r="AZ1031">
            <v>-25000000</v>
          </cell>
        </row>
        <row r="1032">
          <cell r="Q1032">
            <v>0</v>
          </cell>
          <cell r="S1032">
            <v>0</v>
          </cell>
          <cell r="U1032">
            <v>0</v>
          </cell>
          <cell r="V1032">
            <v>0</v>
          </cell>
          <cell r="W1032">
            <v>0</v>
          </cell>
          <cell r="Y1032">
            <v>0</v>
          </cell>
          <cell r="AA1032">
            <v>0</v>
          </cell>
          <cell r="AJ1032">
            <v>-2187500</v>
          </cell>
          <cell r="AN1032">
            <v>-1020833.3333333334</v>
          </cell>
          <cell r="AR1032">
            <v>0</v>
          </cell>
          <cell r="AV1032">
            <v>0</v>
          </cell>
          <cell r="AZ1032">
            <v>0</v>
          </cell>
        </row>
        <row r="1033">
          <cell r="Q1033">
            <v>-3000000</v>
          </cell>
          <cell r="S1033">
            <v>-3000000</v>
          </cell>
          <cell r="U1033">
            <v>-3000000</v>
          </cell>
          <cell r="V1033">
            <v>-3000000</v>
          </cell>
          <cell r="W1033">
            <v>-3000000</v>
          </cell>
          <cell r="Y1033">
            <v>-3000000</v>
          </cell>
          <cell r="AA1033">
            <v>-3000000</v>
          </cell>
          <cell r="AJ1033">
            <v>-3000000</v>
          </cell>
          <cell r="AN1033">
            <v>-3000000</v>
          </cell>
          <cell r="AR1033">
            <v>-3000000</v>
          </cell>
          <cell r="AV1033">
            <v>-3000000</v>
          </cell>
          <cell r="AZ1033">
            <v>-3000000</v>
          </cell>
        </row>
        <row r="1034">
          <cell r="Q1034">
            <v>0</v>
          </cell>
          <cell r="S1034">
            <v>0</v>
          </cell>
          <cell r="U1034">
            <v>0</v>
          </cell>
          <cell r="V1034">
            <v>0</v>
          </cell>
          <cell r="W1034">
            <v>0</v>
          </cell>
          <cell r="Y1034">
            <v>0</v>
          </cell>
          <cell r="AA1034">
            <v>0</v>
          </cell>
          <cell r="AJ1034">
            <v>-625000</v>
          </cell>
          <cell r="AN1034">
            <v>-291666.6666666667</v>
          </cell>
          <cell r="AR1034">
            <v>0</v>
          </cell>
          <cell r="AV1034">
            <v>0</v>
          </cell>
          <cell r="AZ1034">
            <v>0</v>
          </cell>
        </row>
        <row r="1035">
          <cell r="Q1035">
            <v>0</v>
          </cell>
          <cell r="S1035">
            <v>0</v>
          </cell>
          <cell r="U1035">
            <v>0</v>
          </cell>
          <cell r="V1035">
            <v>0</v>
          </cell>
          <cell r="W1035">
            <v>0</v>
          </cell>
          <cell r="Y1035">
            <v>0</v>
          </cell>
          <cell r="AA1035">
            <v>0</v>
          </cell>
          <cell r="AJ1035">
            <v>0</v>
          </cell>
          <cell r="AN1035">
            <v>0</v>
          </cell>
          <cell r="AR1035">
            <v>0</v>
          </cell>
          <cell r="AV1035">
            <v>0</v>
          </cell>
          <cell r="AZ1035">
            <v>0</v>
          </cell>
        </row>
        <row r="1036">
          <cell r="Q1036">
            <v>0</v>
          </cell>
          <cell r="S1036">
            <v>0</v>
          </cell>
          <cell r="U1036">
            <v>0</v>
          </cell>
          <cell r="V1036">
            <v>0</v>
          </cell>
          <cell r="W1036">
            <v>0</v>
          </cell>
          <cell r="Y1036">
            <v>0</v>
          </cell>
          <cell r="AA1036">
            <v>0</v>
          </cell>
          <cell r="AJ1036">
            <v>0</v>
          </cell>
          <cell r="AN1036">
            <v>0</v>
          </cell>
          <cell r="AR1036">
            <v>0</v>
          </cell>
          <cell r="AV1036">
            <v>0</v>
          </cell>
          <cell r="AZ1036">
            <v>0</v>
          </cell>
        </row>
        <row r="1037">
          <cell r="Q1037">
            <v>-10000000</v>
          </cell>
          <cell r="S1037">
            <v>-10000000</v>
          </cell>
          <cell r="U1037">
            <v>-10000000</v>
          </cell>
          <cell r="V1037">
            <v>-10000000</v>
          </cell>
          <cell r="W1037">
            <v>-10000000</v>
          </cell>
          <cell r="Y1037">
            <v>-10000000</v>
          </cell>
          <cell r="AA1037">
            <v>-10000000</v>
          </cell>
          <cell r="AJ1037">
            <v>-10000000</v>
          </cell>
          <cell r="AN1037">
            <v>-10000000</v>
          </cell>
          <cell r="AR1037">
            <v>-10000000</v>
          </cell>
          <cell r="AV1037">
            <v>-10000000</v>
          </cell>
          <cell r="AZ1037">
            <v>-10000000</v>
          </cell>
        </row>
        <row r="1038">
          <cell r="Q1038">
            <v>0</v>
          </cell>
          <cell r="S1038">
            <v>0</v>
          </cell>
          <cell r="U1038">
            <v>0</v>
          </cell>
          <cell r="V1038">
            <v>0</v>
          </cell>
          <cell r="W1038">
            <v>0</v>
          </cell>
          <cell r="Y1038">
            <v>0</v>
          </cell>
          <cell r="AA1038">
            <v>0</v>
          </cell>
          <cell r="AJ1038">
            <v>0</v>
          </cell>
          <cell r="AN1038">
            <v>0</v>
          </cell>
          <cell r="AR1038">
            <v>0</v>
          </cell>
          <cell r="AV1038">
            <v>0</v>
          </cell>
          <cell r="AZ1038">
            <v>0</v>
          </cell>
        </row>
        <row r="1039">
          <cell r="Q1039">
            <v>0</v>
          </cell>
          <cell r="S1039">
            <v>0</v>
          </cell>
          <cell r="U1039">
            <v>0</v>
          </cell>
          <cell r="V1039">
            <v>0</v>
          </cell>
          <cell r="W1039">
            <v>0</v>
          </cell>
          <cell r="Y1039">
            <v>0</v>
          </cell>
          <cell r="AA1039">
            <v>0</v>
          </cell>
          <cell r="AJ1039">
            <v>0</v>
          </cell>
          <cell r="AN1039">
            <v>0</v>
          </cell>
          <cell r="AR1039">
            <v>0</v>
          </cell>
          <cell r="AV1039">
            <v>0</v>
          </cell>
          <cell r="AZ1039">
            <v>0</v>
          </cell>
        </row>
        <row r="1040">
          <cell r="Q1040">
            <v>0</v>
          </cell>
          <cell r="S1040">
            <v>0</v>
          </cell>
          <cell r="U1040">
            <v>0</v>
          </cell>
          <cell r="V1040">
            <v>0</v>
          </cell>
          <cell r="W1040">
            <v>0</v>
          </cell>
          <cell r="Y1040">
            <v>0</v>
          </cell>
          <cell r="AA1040">
            <v>0</v>
          </cell>
          <cell r="AJ1040">
            <v>0</v>
          </cell>
          <cell r="AN1040">
            <v>0</v>
          </cell>
          <cell r="AR1040">
            <v>0</v>
          </cell>
          <cell r="AV1040">
            <v>0</v>
          </cell>
          <cell r="AZ1040">
            <v>0</v>
          </cell>
        </row>
        <row r="1041">
          <cell r="Q1041">
            <v>0</v>
          </cell>
          <cell r="S1041">
            <v>0</v>
          </cell>
          <cell r="U1041">
            <v>0</v>
          </cell>
          <cell r="V1041">
            <v>0</v>
          </cell>
          <cell r="W1041">
            <v>0</v>
          </cell>
          <cell r="Y1041">
            <v>0</v>
          </cell>
          <cell r="AA1041">
            <v>0</v>
          </cell>
          <cell r="AJ1041">
            <v>0</v>
          </cell>
          <cell r="AN1041">
            <v>0</v>
          </cell>
          <cell r="AR1041">
            <v>0</v>
          </cell>
          <cell r="AV1041">
            <v>0</v>
          </cell>
          <cell r="AZ1041">
            <v>0</v>
          </cell>
        </row>
        <row r="1042">
          <cell r="Q1042">
            <v>0</v>
          </cell>
          <cell r="S1042">
            <v>0</v>
          </cell>
          <cell r="U1042">
            <v>0</v>
          </cell>
          <cell r="V1042">
            <v>0</v>
          </cell>
          <cell r="W1042">
            <v>0</v>
          </cell>
          <cell r="Y1042">
            <v>0</v>
          </cell>
          <cell r="AA1042">
            <v>0</v>
          </cell>
          <cell r="AJ1042">
            <v>0</v>
          </cell>
          <cell r="AN1042">
            <v>0</v>
          </cell>
          <cell r="AR1042">
            <v>0</v>
          </cell>
          <cell r="AV1042">
            <v>0</v>
          </cell>
          <cell r="AZ1042">
            <v>0</v>
          </cell>
        </row>
        <row r="1043">
          <cell r="Q1043">
            <v>-7000000</v>
          </cell>
          <cell r="S1043">
            <v>-7000000</v>
          </cell>
          <cell r="U1043">
            <v>-7000000</v>
          </cell>
          <cell r="V1043">
            <v>-7000000</v>
          </cell>
          <cell r="W1043">
            <v>-7000000</v>
          </cell>
          <cell r="Y1043">
            <v>-7000000</v>
          </cell>
          <cell r="AA1043">
            <v>-7000000</v>
          </cell>
          <cell r="AJ1043">
            <v>-7000000</v>
          </cell>
          <cell r="AN1043">
            <v>-7000000</v>
          </cell>
          <cell r="AR1043">
            <v>-7000000</v>
          </cell>
          <cell r="AV1043">
            <v>-7000000</v>
          </cell>
          <cell r="AZ1043">
            <v>-7000000</v>
          </cell>
        </row>
        <row r="1044">
          <cell r="Q1044">
            <v>-10000000</v>
          </cell>
          <cell r="S1044">
            <v>-10000000</v>
          </cell>
          <cell r="U1044">
            <v>-10000000</v>
          </cell>
          <cell r="V1044">
            <v>-10000000</v>
          </cell>
          <cell r="W1044">
            <v>-10000000</v>
          </cell>
          <cell r="Y1044">
            <v>-10000000</v>
          </cell>
          <cell r="AA1044">
            <v>-10000000</v>
          </cell>
          <cell r="AJ1044">
            <v>-10000000</v>
          </cell>
          <cell r="AN1044">
            <v>-10000000</v>
          </cell>
          <cell r="AR1044">
            <v>-10000000</v>
          </cell>
          <cell r="AV1044">
            <v>-10000000</v>
          </cell>
          <cell r="AZ1044">
            <v>-10000000</v>
          </cell>
        </row>
        <row r="1045">
          <cell r="Q1045">
            <v>-2000000</v>
          </cell>
          <cell r="S1045">
            <v>-2000000</v>
          </cell>
          <cell r="U1045">
            <v>-2000000</v>
          </cell>
          <cell r="V1045">
            <v>-2000000</v>
          </cell>
          <cell r="W1045">
            <v>-2000000</v>
          </cell>
          <cell r="Y1045">
            <v>-2000000</v>
          </cell>
          <cell r="AA1045">
            <v>-2000000</v>
          </cell>
          <cell r="AJ1045">
            <v>-2000000</v>
          </cell>
          <cell r="AN1045">
            <v>-2000000</v>
          </cell>
          <cell r="AR1045">
            <v>-2000000</v>
          </cell>
          <cell r="AV1045">
            <v>-2000000</v>
          </cell>
          <cell r="AZ1045">
            <v>-2000000</v>
          </cell>
        </row>
        <row r="1046">
          <cell r="Q1046">
            <v>-3000000</v>
          </cell>
          <cell r="S1046">
            <v>-3000000</v>
          </cell>
          <cell r="U1046">
            <v>-3000000</v>
          </cell>
          <cell r="V1046">
            <v>-3000000</v>
          </cell>
          <cell r="W1046">
            <v>-3000000</v>
          </cell>
          <cell r="Y1046">
            <v>-3000000</v>
          </cell>
          <cell r="AA1046">
            <v>-3000000</v>
          </cell>
          <cell r="AJ1046">
            <v>-3000000</v>
          </cell>
          <cell r="AN1046">
            <v>-3000000</v>
          </cell>
          <cell r="AR1046">
            <v>-3000000</v>
          </cell>
          <cell r="AV1046">
            <v>-2875000</v>
          </cell>
          <cell r="AZ1046">
            <v>-1875000</v>
          </cell>
        </row>
        <row r="1047">
          <cell r="Q1047">
            <v>-5000000</v>
          </cell>
          <cell r="S1047">
            <v>-5000000</v>
          </cell>
          <cell r="U1047">
            <v>-5000000</v>
          </cell>
          <cell r="V1047">
            <v>-5000000</v>
          </cell>
          <cell r="W1047">
            <v>-5000000</v>
          </cell>
          <cell r="Y1047">
            <v>-5000000</v>
          </cell>
          <cell r="AA1047">
            <v>-5000000</v>
          </cell>
          <cell r="AJ1047">
            <v>-5000000</v>
          </cell>
          <cell r="AN1047">
            <v>-5000000</v>
          </cell>
          <cell r="AR1047">
            <v>-5000000</v>
          </cell>
          <cell r="AV1047">
            <v>-4791666.666666667</v>
          </cell>
          <cell r="AZ1047">
            <v>-3125000</v>
          </cell>
        </row>
        <row r="1048">
          <cell r="Q1048">
            <v>-15000000</v>
          </cell>
          <cell r="S1048">
            <v>-15000000</v>
          </cell>
          <cell r="U1048">
            <v>-15000000</v>
          </cell>
          <cell r="V1048">
            <v>-15000000</v>
          </cell>
          <cell r="W1048">
            <v>-15000000</v>
          </cell>
          <cell r="Y1048">
            <v>-15000000</v>
          </cell>
          <cell r="AA1048">
            <v>-15000000</v>
          </cell>
          <cell r="AJ1048">
            <v>-15000000</v>
          </cell>
          <cell r="AN1048">
            <v>-15000000</v>
          </cell>
          <cell r="AR1048">
            <v>-15000000</v>
          </cell>
          <cell r="AV1048">
            <v>-15000000</v>
          </cell>
          <cell r="AZ1048">
            <v>-15000000</v>
          </cell>
        </row>
        <row r="1049">
          <cell r="Q1049">
            <v>0</v>
          </cell>
          <cell r="S1049">
            <v>0</v>
          </cell>
          <cell r="U1049">
            <v>0</v>
          </cell>
          <cell r="V1049">
            <v>0</v>
          </cell>
          <cell r="W1049">
            <v>0</v>
          </cell>
          <cell r="Y1049">
            <v>0</v>
          </cell>
          <cell r="AA1049">
            <v>0</v>
          </cell>
          <cell r="AJ1049">
            <v>0</v>
          </cell>
          <cell r="AN1049">
            <v>0</v>
          </cell>
          <cell r="AR1049">
            <v>0</v>
          </cell>
          <cell r="AV1049">
            <v>0</v>
          </cell>
          <cell r="AZ1049">
            <v>0</v>
          </cell>
        </row>
        <row r="1050">
          <cell r="Q1050">
            <v>-2000000</v>
          </cell>
          <cell r="S1050">
            <v>-2000000</v>
          </cell>
          <cell r="U1050">
            <v>-2000000</v>
          </cell>
          <cell r="V1050">
            <v>-2000000</v>
          </cell>
          <cell r="W1050">
            <v>-2000000</v>
          </cell>
          <cell r="Y1050">
            <v>-2000000</v>
          </cell>
          <cell r="AA1050">
            <v>-2000000</v>
          </cell>
          <cell r="AJ1050">
            <v>-2000000</v>
          </cell>
          <cell r="AN1050">
            <v>-2000000</v>
          </cell>
          <cell r="AR1050">
            <v>-2000000</v>
          </cell>
          <cell r="AV1050">
            <v>-2000000</v>
          </cell>
          <cell r="AZ1050">
            <v>-2000000</v>
          </cell>
        </row>
        <row r="1051">
          <cell r="Q1051">
            <v>0</v>
          </cell>
          <cell r="S1051">
            <v>0</v>
          </cell>
          <cell r="U1051">
            <v>0</v>
          </cell>
          <cell r="V1051">
            <v>0</v>
          </cell>
          <cell r="W1051">
            <v>0</v>
          </cell>
          <cell r="Y1051">
            <v>0</v>
          </cell>
          <cell r="AA1051">
            <v>0</v>
          </cell>
          <cell r="AJ1051">
            <v>0</v>
          </cell>
          <cell r="AN1051">
            <v>0</v>
          </cell>
          <cell r="AR1051">
            <v>0</v>
          </cell>
          <cell r="AV1051">
            <v>0</v>
          </cell>
          <cell r="AZ1051">
            <v>0</v>
          </cell>
        </row>
        <row r="1052">
          <cell r="Q1052">
            <v>0</v>
          </cell>
          <cell r="S1052">
            <v>0</v>
          </cell>
          <cell r="U1052">
            <v>0</v>
          </cell>
          <cell r="V1052">
            <v>0</v>
          </cell>
          <cell r="W1052">
            <v>0</v>
          </cell>
          <cell r="Y1052">
            <v>0</v>
          </cell>
          <cell r="AA1052">
            <v>0</v>
          </cell>
          <cell r="AJ1052">
            <v>0</v>
          </cell>
          <cell r="AN1052">
            <v>0</v>
          </cell>
          <cell r="AR1052">
            <v>0</v>
          </cell>
          <cell r="AV1052">
            <v>0</v>
          </cell>
          <cell r="AZ1052">
            <v>0</v>
          </cell>
        </row>
        <row r="1053">
          <cell r="Q1053">
            <v>0</v>
          </cell>
          <cell r="S1053">
            <v>0</v>
          </cell>
          <cell r="U1053">
            <v>0</v>
          </cell>
          <cell r="V1053">
            <v>0</v>
          </cell>
          <cell r="W1053">
            <v>0</v>
          </cell>
          <cell r="Y1053">
            <v>0</v>
          </cell>
          <cell r="AA1053">
            <v>0</v>
          </cell>
          <cell r="AJ1053">
            <v>0</v>
          </cell>
          <cell r="AN1053">
            <v>0</v>
          </cell>
          <cell r="AR1053">
            <v>0</v>
          </cell>
          <cell r="AV1053">
            <v>0</v>
          </cell>
          <cell r="AZ1053">
            <v>0</v>
          </cell>
        </row>
        <row r="1054">
          <cell r="Q1054">
            <v>0</v>
          </cell>
          <cell r="S1054">
            <v>0</v>
          </cell>
          <cell r="U1054">
            <v>0</v>
          </cell>
          <cell r="V1054">
            <v>0</v>
          </cell>
          <cell r="W1054">
            <v>0</v>
          </cell>
          <cell r="Y1054">
            <v>0</v>
          </cell>
          <cell r="AA1054">
            <v>0</v>
          </cell>
          <cell r="AJ1054">
            <v>0</v>
          </cell>
          <cell r="AN1054">
            <v>0</v>
          </cell>
          <cell r="AR1054">
            <v>0</v>
          </cell>
          <cell r="AV1054">
            <v>0</v>
          </cell>
          <cell r="AZ1054">
            <v>0</v>
          </cell>
        </row>
        <row r="1055">
          <cell r="Q1055">
            <v>0</v>
          </cell>
          <cell r="S1055">
            <v>0</v>
          </cell>
          <cell r="U1055">
            <v>0</v>
          </cell>
          <cell r="V1055">
            <v>0</v>
          </cell>
          <cell r="W1055">
            <v>0</v>
          </cell>
          <cell r="Y1055">
            <v>0</v>
          </cell>
          <cell r="AA1055">
            <v>0</v>
          </cell>
          <cell r="AJ1055">
            <v>0</v>
          </cell>
          <cell r="AN1055">
            <v>0</v>
          </cell>
          <cell r="AR1055">
            <v>0</v>
          </cell>
          <cell r="AV1055">
            <v>0</v>
          </cell>
          <cell r="AZ1055">
            <v>0</v>
          </cell>
        </row>
        <row r="1056">
          <cell r="Q1056">
            <v>0</v>
          </cell>
          <cell r="S1056">
            <v>0</v>
          </cell>
          <cell r="U1056">
            <v>0</v>
          </cell>
          <cell r="V1056">
            <v>0</v>
          </cell>
          <cell r="W1056">
            <v>0</v>
          </cell>
          <cell r="Y1056">
            <v>0</v>
          </cell>
          <cell r="AA1056">
            <v>0</v>
          </cell>
          <cell r="AJ1056">
            <v>0</v>
          </cell>
          <cell r="AN1056">
            <v>0</v>
          </cell>
          <cell r="AR1056">
            <v>0</v>
          </cell>
          <cell r="AV1056">
            <v>0</v>
          </cell>
          <cell r="AZ1056">
            <v>0</v>
          </cell>
        </row>
        <row r="1057">
          <cell r="Q1057">
            <v>0</v>
          </cell>
          <cell r="S1057">
            <v>0</v>
          </cell>
          <cell r="U1057">
            <v>0</v>
          </cell>
          <cell r="V1057">
            <v>0</v>
          </cell>
          <cell r="W1057">
            <v>0</v>
          </cell>
          <cell r="Y1057">
            <v>0</v>
          </cell>
          <cell r="AA1057">
            <v>0</v>
          </cell>
          <cell r="AJ1057">
            <v>0</v>
          </cell>
          <cell r="AN1057">
            <v>0</v>
          </cell>
          <cell r="AR1057">
            <v>0</v>
          </cell>
          <cell r="AV1057">
            <v>0</v>
          </cell>
          <cell r="AZ1057">
            <v>0</v>
          </cell>
        </row>
        <row r="1058">
          <cell r="Q1058">
            <v>-300000000</v>
          </cell>
          <cell r="S1058">
            <v>-300000000</v>
          </cell>
          <cell r="U1058">
            <v>-300000000</v>
          </cell>
          <cell r="V1058">
            <v>-300000000</v>
          </cell>
          <cell r="W1058">
            <v>-300000000</v>
          </cell>
          <cell r="Y1058">
            <v>-300000000</v>
          </cell>
          <cell r="AA1058">
            <v>-300000000</v>
          </cell>
          <cell r="AJ1058">
            <v>-300000000</v>
          </cell>
          <cell r="AN1058">
            <v>-300000000</v>
          </cell>
          <cell r="AR1058">
            <v>-300000000</v>
          </cell>
          <cell r="AV1058">
            <v>-300000000</v>
          </cell>
          <cell r="AZ1058">
            <v>-300000000</v>
          </cell>
        </row>
        <row r="1059">
          <cell r="Q1059">
            <v>-200000000</v>
          </cell>
          <cell r="S1059">
            <v>-200000000</v>
          </cell>
          <cell r="U1059">
            <v>-200000000</v>
          </cell>
          <cell r="V1059">
            <v>-200000000</v>
          </cell>
          <cell r="W1059">
            <v>-200000000</v>
          </cell>
          <cell r="Y1059">
            <v>-200000000</v>
          </cell>
          <cell r="AA1059">
            <v>-200000000</v>
          </cell>
          <cell r="AJ1059">
            <v>-200000000</v>
          </cell>
          <cell r="AN1059">
            <v>-200000000</v>
          </cell>
          <cell r="AR1059">
            <v>-200000000</v>
          </cell>
          <cell r="AV1059">
            <v>-200000000</v>
          </cell>
          <cell r="AZ1059">
            <v>-200000000</v>
          </cell>
        </row>
        <row r="1060">
          <cell r="Q1060">
            <v>-150000000</v>
          </cell>
          <cell r="S1060">
            <v>-150000000</v>
          </cell>
          <cell r="U1060">
            <v>0</v>
          </cell>
          <cell r="V1060">
            <v>0</v>
          </cell>
          <cell r="W1060">
            <v>0</v>
          </cell>
          <cell r="Y1060">
            <v>0</v>
          </cell>
          <cell r="AA1060">
            <v>0</v>
          </cell>
          <cell r="AJ1060">
            <v>-150000000</v>
          </cell>
          <cell r="AN1060">
            <v>-131250000</v>
          </cell>
          <cell r="AR1060">
            <v>-81250000</v>
          </cell>
          <cell r="AV1060">
            <v>-31250000</v>
          </cell>
          <cell r="AZ1060">
            <v>0</v>
          </cell>
        </row>
        <row r="1061">
          <cell r="Q1061">
            <v>-100000000</v>
          </cell>
          <cell r="S1061">
            <v>-100000000</v>
          </cell>
          <cell r="U1061">
            <v>-100000000</v>
          </cell>
          <cell r="V1061">
            <v>-100000000</v>
          </cell>
          <cell r="W1061">
            <v>-100000000</v>
          </cell>
          <cell r="Y1061">
            <v>-100000000</v>
          </cell>
          <cell r="AA1061">
            <v>-100000000</v>
          </cell>
          <cell r="AJ1061">
            <v>-100000000</v>
          </cell>
          <cell r="AN1061">
            <v>-100000000</v>
          </cell>
          <cell r="AR1061">
            <v>-100000000</v>
          </cell>
          <cell r="AV1061">
            <v>-100000000</v>
          </cell>
          <cell r="AZ1061">
            <v>-100000000</v>
          </cell>
        </row>
        <row r="1062">
          <cell r="Q1062">
            <v>-225000000</v>
          </cell>
          <cell r="S1062">
            <v>-225000000</v>
          </cell>
          <cell r="U1062">
            <v>-225000000</v>
          </cell>
          <cell r="V1062">
            <v>-225000000</v>
          </cell>
          <cell r="W1062">
            <v>-225000000</v>
          </cell>
          <cell r="Y1062">
            <v>-225000000</v>
          </cell>
          <cell r="AA1062">
            <v>-225000000</v>
          </cell>
          <cell r="AJ1062">
            <v>-225000000</v>
          </cell>
          <cell r="AN1062">
            <v>-225000000</v>
          </cell>
          <cell r="AR1062">
            <v>-225000000</v>
          </cell>
          <cell r="AV1062">
            <v>-225000000</v>
          </cell>
          <cell r="AZ1062">
            <v>-178125000</v>
          </cell>
        </row>
        <row r="1063">
          <cell r="Q1063">
            <v>0</v>
          </cell>
          <cell r="S1063">
            <v>0</v>
          </cell>
          <cell r="U1063">
            <v>0</v>
          </cell>
          <cell r="V1063">
            <v>0</v>
          </cell>
          <cell r="W1063">
            <v>0</v>
          </cell>
          <cell r="Y1063">
            <v>0</v>
          </cell>
          <cell r="AA1063">
            <v>0</v>
          </cell>
          <cell r="AJ1063">
            <v>-17708333.333333332</v>
          </cell>
          <cell r="AN1063">
            <v>-9375000</v>
          </cell>
          <cell r="AR1063">
            <v>-1041666.6666666666</v>
          </cell>
          <cell r="AV1063">
            <v>0</v>
          </cell>
          <cell r="AZ1063">
            <v>0</v>
          </cell>
        </row>
        <row r="1064">
          <cell r="Q1064">
            <v>-260000000</v>
          </cell>
          <cell r="S1064">
            <v>-260000000</v>
          </cell>
          <cell r="U1064">
            <v>-260000000</v>
          </cell>
          <cell r="V1064">
            <v>-260000000</v>
          </cell>
          <cell r="W1064">
            <v>-260000000</v>
          </cell>
          <cell r="Y1064">
            <v>-260000000</v>
          </cell>
          <cell r="AA1064">
            <v>-260000000</v>
          </cell>
          <cell r="AJ1064">
            <v>-260000000</v>
          </cell>
          <cell r="AN1064">
            <v>-260000000</v>
          </cell>
          <cell r="AR1064">
            <v>-260000000</v>
          </cell>
          <cell r="AV1064">
            <v>-260000000</v>
          </cell>
          <cell r="AZ1064">
            <v>-260000000</v>
          </cell>
        </row>
        <row r="1065">
          <cell r="Q1065">
            <v>-138460000</v>
          </cell>
          <cell r="S1065">
            <v>-138460000</v>
          </cell>
          <cell r="U1065">
            <v>-138460000</v>
          </cell>
          <cell r="V1065">
            <v>-138460000</v>
          </cell>
          <cell r="W1065">
            <v>-138460000</v>
          </cell>
          <cell r="Y1065">
            <v>-138460000</v>
          </cell>
          <cell r="AA1065">
            <v>-138460000</v>
          </cell>
          <cell r="AJ1065">
            <v>-138460000</v>
          </cell>
          <cell r="AN1065">
            <v>-138460000</v>
          </cell>
          <cell r="AR1065">
            <v>-138460000</v>
          </cell>
          <cell r="AV1065">
            <v>-138460000</v>
          </cell>
          <cell r="AZ1065">
            <v>-138460000</v>
          </cell>
        </row>
        <row r="1066">
          <cell r="Q1066">
            <v>-23400000</v>
          </cell>
          <cell r="S1066">
            <v>-23400000</v>
          </cell>
          <cell r="U1066">
            <v>-23400000</v>
          </cell>
          <cell r="V1066">
            <v>-23400000</v>
          </cell>
          <cell r="W1066">
            <v>-23400000</v>
          </cell>
          <cell r="Y1066">
            <v>-23400000</v>
          </cell>
          <cell r="AA1066">
            <v>-23400000</v>
          </cell>
          <cell r="AJ1066">
            <v>-23400000</v>
          </cell>
          <cell r="AN1066">
            <v>-23400000</v>
          </cell>
          <cell r="AR1066">
            <v>-23400000</v>
          </cell>
          <cell r="AV1066">
            <v>-23400000</v>
          </cell>
          <cell r="AZ1066">
            <v>-23400000</v>
          </cell>
        </row>
        <row r="1067">
          <cell r="Q1067">
            <v>0</v>
          </cell>
          <cell r="S1067">
            <v>0</v>
          </cell>
          <cell r="U1067">
            <v>0</v>
          </cell>
          <cell r="V1067">
            <v>0</v>
          </cell>
          <cell r="W1067">
            <v>0</v>
          </cell>
          <cell r="Y1067">
            <v>0</v>
          </cell>
          <cell r="AA1067">
            <v>0</v>
          </cell>
          <cell r="AJ1067">
            <v>-68750000</v>
          </cell>
          <cell r="AN1067">
            <v>-18750000</v>
          </cell>
          <cell r="AR1067">
            <v>0</v>
          </cell>
          <cell r="AV1067">
            <v>0</v>
          </cell>
          <cell r="AZ1067">
            <v>0</v>
          </cell>
        </row>
        <row r="1068">
          <cell r="Q1068">
            <v>-250000000</v>
          </cell>
          <cell r="S1068">
            <v>-250000000</v>
          </cell>
          <cell r="U1068">
            <v>-250000000</v>
          </cell>
          <cell r="V1068">
            <v>-250000000</v>
          </cell>
          <cell r="W1068">
            <v>-250000000</v>
          </cell>
          <cell r="Y1068">
            <v>-250000000</v>
          </cell>
          <cell r="AA1068">
            <v>-250000000</v>
          </cell>
          <cell r="AJ1068">
            <v>-250000000</v>
          </cell>
          <cell r="AN1068">
            <v>-250000000</v>
          </cell>
          <cell r="AR1068">
            <v>-250000000</v>
          </cell>
          <cell r="AV1068">
            <v>-250000000</v>
          </cell>
          <cell r="AZ1068">
            <v>-250000000</v>
          </cell>
        </row>
        <row r="1069">
          <cell r="Q1069">
            <v>0</v>
          </cell>
          <cell r="S1069">
            <v>0</v>
          </cell>
          <cell r="U1069">
            <v>0</v>
          </cell>
          <cell r="V1069">
            <v>0</v>
          </cell>
          <cell r="W1069">
            <v>0</v>
          </cell>
          <cell r="Y1069">
            <v>0</v>
          </cell>
          <cell r="AA1069">
            <v>0</v>
          </cell>
          <cell r="AJ1069">
            <v>0</v>
          </cell>
          <cell r="AN1069">
            <v>0</v>
          </cell>
          <cell r="AR1069">
            <v>0</v>
          </cell>
          <cell r="AV1069">
            <v>0</v>
          </cell>
          <cell r="AZ1069">
            <v>0</v>
          </cell>
        </row>
        <row r="1070">
          <cell r="Q1070">
            <v>0</v>
          </cell>
          <cell r="S1070">
            <v>-250000000</v>
          </cell>
          <cell r="U1070">
            <v>-250000000</v>
          </cell>
          <cell r="V1070">
            <v>-250000000</v>
          </cell>
          <cell r="W1070">
            <v>-250000000</v>
          </cell>
          <cell r="Y1070">
            <v>-250000000</v>
          </cell>
          <cell r="AA1070">
            <v>-250000000</v>
          </cell>
          <cell r="AJ1070">
            <v>0</v>
          </cell>
          <cell r="AN1070">
            <v>-72916666.66666667</v>
          </cell>
          <cell r="AR1070">
            <v>-156250000</v>
          </cell>
          <cell r="AV1070">
            <v>-239583333.33333334</v>
          </cell>
          <cell r="AZ1070">
            <v>-250000000</v>
          </cell>
        </row>
        <row r="1071">
          <cell r="Q1071">
            <v>-150000000</v>
          </cell>
          <cell r="S1071">
            <v>-150000000</v>
          </cell>
          <cell r="U1071">
            <v>-150000000</v>
          </cell>
          <cell r="V1071">
            <v>-150000000</v>
          </cell>
          <cell r="W1071">
            <v>-150000000</v>
          </cell>
          <cell r="Y1071">
            <v>-150000000</v>
          </cell>
          <cell r="AA1071">
            <v>-150000000</v>
          </cell>
          <cell r="AJ1071">
            <v>-150000000</v>
          </cell>
          <cell r="AN1071">
            <v>-150000000</v>
          </cell>
          <cell r="AR1071">
            <v>-150000000</v>
          </cell>
          <cell r="AV1071">
            <v>-150000000</v>
          </cell>
          <cell r="AZ1071">
            <v>-150000000</v>
          </cell>
        </row>
        <row r="1072">
          <cell r="Q1072">
            <v>-250000000</v>
          </cell>
          <cell r="S1072">
            <v>-250000000</v>
          </cell>
          <cell r="U1072">
            <v>-250000000</v>
          </cell>
          <cell r="V1072">
            <v>-250000000</v>
          </cell>
          <cell r="W1072">
            <v>-250000000</v>
          </cell>
          <cell r="Y1072">
            <v>-250000000</v>
          </cell>
          <cell r="AA1072">
            <v>-250000000</v>
          </cell>
          <cell r="AJ1072">
            <v>-250000000</v>
          </cell>
          <cell r="AN1072">
            <v>-250000000</v>
          </cell>
          <cell r="AR1072">
            <v>-250000000</v>
          </cell>
          <cell r="AV1072">
            <v>-250000000</v>
          </cell>
          <cell r="AZ1072">
            <v>-250000000</v>
          </cell>
        </row>
        <row r="1073">
          <cell r="Q1073">
            <v>-300000000</v>
          </cell>
          <cell r="S1073">
            <v>-300000000</v>
          </cell>
          <cell r="U1073">
            <v>-300000000</v>
          </cell>
          <cell r="V1073">
            <v>-300000000</v>
          </cell>
          <cell r="W1073">
            <v>-300000000</v>
          </cell>
          <cell r="Y1073">
            <v>-300000000</v>
          </cell>
          <cell r="AA1073">
            <v>-300000000</v>
          </cell>
          <cell r="AJ1073">
            <v>-300000000</v>
          </cell>
          <cell r="AN1073">
            <v>-300000000</v>
          </cell>
          <cell r="AR1073">
            <v>-300000000</v>
          </cell>
          <cell r="AV1073">
            <v>-300000000</v>
          </cell>
          <cell r="AZ1073">
            <v>-300000000</v>
          </cell>
        </row>
        <row r="1074">
          <cell r="Q1074">
            <v>0</v>
          </cell>
          <cell r="S1074">
            <v>0</v>
          </cell>
          <cell r="U1074">
            <v>0</v>
          </cell>
          <cell r="V1074">
            <v>0</v>
          </cell>
          <cell r="W1074">
            <v>0</v>
          </cell>
          <cell r="Y1074">
            <v>0</v>
          </cell>
          <cell r="AA1074">
            <v>0</v>
          </cell>
          <cell r="AJ1074">
            <v>0</v>
          </cell>
          <cell r="AN1074">
            <v>0</v>
          </cell>
          <cell r="AR1074">
            <v>0</v>
          </cell>
          <cell r="AV1074">
            <v>0</v>
          </cell>
          <cell r="AZ1074">
            <v>0</v>
          </cell>
        </row>
        <row r="1075">
          <cell r="Q1075">
            <v>-250000000</v>
          </cell>
          <cell r="S1075">
            <v>-250000000</v>
          </cell>
          <cell r="U1075">
            <v>-250000000</v>
          </cell>
          <cell r="V1075">
            <v>-250000000</v>
          </cell>
          <cell r="W1075">
            <v>-250000000</v>
          </cell>
          <cell r="Y1075">
            <v>-250000000</v>
          </cell>
          <cell r="AA1075">
            <v>-250000000</v>
          </cell>
          <cell r="AJ1075">
            <v>-250000000</v>
          </cell>
          <cell r="AN1075">
            <v>-250000000</v>
          </cell>
          <cell r="AR1075">
            <v>-250000000</v>
          </cell>
          <cell r="AV1075">
            <v>-250000000</v>
          </cell>
          <cell r="AZ1075">
            <v>-250000000</v>
          </cell>
        </row>
        <row r="1076">
          <cell r="Y1076">
            <v>0</v>
          </cell>
          <cell r="AA1076">
            <v>-350000000</v>
          </cell>
          <cell r="AR1076">
            <v>0</v>
          </cell>
          <cell r="AV1076">
            <v>-102083333.33333333</v>
          </cell>
          <cell r="AZ1076">
            <v>-218750000</v>
          </cell>
        </row>
        <row r="1077">
          <cell r="AV1077">
            <v>0</v>
          </cell>
          <cell r="AZ1077">
            <v>0</v>
          </cell>
        </row>
        <row r="1078">
          <cell r="AV1078">
            <v>0</v>
          </cell>
          <cell r="AZ1078">
            <v>-40625000</v>
          </cell>
        </row>
        <row r="1079">
          <cell r="Q1079">
            <v>0</v>
          </cell>
          <cell r="S1079">
            <v>0</v>
          </cell>
          <cell r="U1079">
            <v>0</v>
          </cell>
          <cell r="V1079">
            <v>0</v>
          </cell>
          <cell r="W1079">
            <v>0</v>
          </cell>
          <cell r="Y1079">
            <v>0</v>
          </cell>
          <cell r="AA1079">
            <v>0</v>
          </cell>
          <cell r="AJ1079">
            <v>0</v>
          </cell>
          <cell r="AN1079">
            <v>0</v>
          </cell>
          <cell r="AR1079">
            <v>0</v>
          </cell>
          <cell r="AV1079">
            <v>0</v>
          </cell>
          <cell r="AZ1079">
            <v>0</v>
          </cell>
        </row>
        <row r="1080">
          <cell r="Q1080">
            <v>0</v>
          </cell>
          <cell r="S1080">
            <v>0</v>
          </cell>
          <cell r="U1080">
            <v>0</v>
          </cell>
          <cell r="V1080">
            <v>0</v>
          </cell>
          <cell r="W1080">
            <v>0</v>
          </cell>
          <cell r="Y1080">
            <v>0</v>
          </cell>
          <cell r="AA1080">
            <v>0</v>
          </cell>
          <cell r="AJ1080">
            <v>0</v>
          </cell>
          <cell r="AN1080">
            <v>0</v>
          </cell>
          <cell r="AR1080">
            <v>0</v>
          </cell>
          <cell r="AV1080">
            <v>0</v>
          </cell>
          <cell r="AZ1080">
            <v>0</v>
          </cell>
        </row>
        <row r="1081">
          <cell r="Q1081">
            <v>-431100</v>
          </cell>
          <cell r="S1081">
            <v>0</v>
          </cell>
          <cell r="U1081">
            <v>0</v>
          </cell>
          <cell r="V1081">
            <v>0</v>
          </cell>
          <cell r="W1081">
            <v>0</v>
          </cell>
          <cell r="Y1081">
            <v>0</v>
          </cell>
          <cell r="AA1081">
            <v>0</v>
          </cell>
          <cell r="AJ1081">
            <v>-431100</v>
          </cell>
          <cell r="AN1081">
            <v>-341287.5</v>
          </cell>
          <cell r="AR1081">
            <v>-197587.5</v>
          </cell>
          <cell r="AV1081">
            <v>-53887.5</v>
          </cell>
          <cell r="AZ1081">
            <v>0</v>
          </cell>
        </row>
        <row r="1082">
          <cell r="Q1082">
            <v>-1458300</v>
          </cell>
          <cell r="S1082">
            <v>0</v>
          </cell>
          <cell r="U1082">
            <v>0</v>
          </cell>
          <cell r="V1082">
            <v>0</v>
          </cell>
          <cell r="W1082">
            <v>0</v>
          </cell>
          <cell r="Y1082">
            <v>0</v>
          </cell>
          <cell r="AA1082">
            <v>0</v>
          </cell>
          <cell r="AJ1082">
            <v>-1458300</v>
          </cell>
          <cell r="AN1082">
            <v>-1154487.5</v>
          </cell>
          <cell r="AR1082">
            <v>-668387.5</v>
          </cell>
          <cell r="AV1082">
            <v>-182287.5</v>
          </cell>
          <cell r="AZ1082">
            <v>0</v>
          </cell>
        </row>
        <row r="1083">
          <cell r="Q1083">
            <v>0</v>
          </cell>
          <cell r="S1083">
            <v>0</v>
          </cell>
          <cell r="U1083">
            <v>0</v>
          </cell>
          <cell r="V1083">
            <v>0</v>
          </cell>
          <cell r="W1083">
            <v>0</v>
          </cell>
          <cell r="Y1083">
            <v>0</v>
          </cell>
          <cell r="AA1083">
            <v>0</v>
          </cell>
          <cell r="AJ1083">
            <v>0</v>
          </cell>
          <cell r="AN1083">
            <v>0</v>
          </cell>
          <cell r="AR1083">
            <v>0</v>
          </cell>
          <cell r="AV1083">
            <v>0</v>
          </cell>
          <cell r="AZ1083">
            <v>0</v>
          </cell>
        </row>
        <row r="1084">
          <cell r="V1084">
            <v>7505790.93</v>
          </cell>
          <cell r="W1084">
            <v>0</v>
          </cell>
          <cell r="Y1084">
            <v>0</v>
          </cell>
          <cell r="AA1084">
            <v>0</v>
          </cell>
          <cell r="AJ1084">
            <v>0</v>
          </cell>
          <cell r="AN1084">
            <v>0</v>
          </cell>
          <cell r="AR1084">
            <v>625482.5775</v>
          </cell>
          <cell r="AV1084">
            <v>625482.5775</v>
          </cell>
          <cell r="AZ1084">
            <v>625482.5775</v>
          </cell>
        </row>
        <row r="1085">
          <cell r="V1085">
            <v>7505790.93</v>
          </cell>
          <cell r="W1085">
            <v>0</v>
          </cell>
          <cell r="Y1085">
            <v>0</v>
          </cell>
          <cell r="AA1085">
            <v>0</v>
          </cell>
          <cell r="AJ1085">
            <v>0</v>
          </cell>
          <cell r="AN1085">
            <v>0</v>
          </cell>
          <cell r="AR1085">
            <v>625482.5775</v>
          </cell>
          <cell r="AV1085">
            <v>625482.5775</v>
          </cell>
          <cell r="AZ1085">
            <v>625482.5775</v>
          </cell>
        </row>
        <row r="1086">
          <cell r="V1086">
            <v>6567824.8</v>
          </cell>
          <cell r="W1086">
            <v>0</v>
          </cell>
          <cell r="Y1086">
            <v>0</v>
          </cell>
          <cell r="AA1086">
            <v>0</v>
          </cell>
          <cell r="AJ1086">
            <v>0</v>
          </cell>
          <cell r="AN1086">
            <v>0</v>
          </cell>
          <cell r="AR1086">
            <v>547318.7333333333</v>
          </cell>
          <cell r="AV1086">
            <v>547318.7333333333</v>
          </cell>
          <cell r="AZ1086">
            <v>547318.7333333333</v>
          </cell>
        </row>
        <row r="1087">
          <cell r="Q1087">
            <v>0</v>
          </cell>
          <cell r="S1087">
            <v>0</v>
          </cell>
          <cell r="U1087">
            <v>0</v>
          </cell>
          <cell r="V1087">
            <v>0</v>
          </cell>
          <cell r="W1087">
            <v>0</v>
          </cell>
          <cell r="Y1087">
            <v>0</v>
          </cell>
          <cell r="AA1087">
            <v>0</v>
          </cell>
          <cell r="AJ1087">
            <v>-2842399.7137499996</v>
          </cell>
          <cell r="AN1087">
            <v>0</v>
          </cell>
          <cell r="AR1087">
            <v>0</v>
          </cell>
          <cell r="AV1087">
            <v>0</v>
          </cell>
          <cell r="AZ1087">
            <v>0</v>
          </cell>
        </row>
        <row r="1088">
          <cell r="Q1088">
            <v>0</v>
          </cell>
          <cell r="S1088">
            <v>0</v>
          </cell>
          <cell r="U1088">
            <v>0</v>
          </cell>
          <cell r="V1088">
            <v>0</v>
          </cell>
          <cell r="W1088">
            <v>0</v>
          </cell>
          <cell r="Y1088">
            <v>0</v>
          </cell>
          <cell r="AA1088">
            <v>0</v>
          </cell>
          <cell r="AJ1088">
            <v>0</v>
          </cell>
          <cell r="AN1088">
            <v>0</v>
          </cell>
          <cell r="AR1088">
            <v>0</v>
          </cell>
          <cell r="AV1088">
            <v>0</v>
          </cell>
          <cell r="AZ1088">
            <v>0</v>
          </cell>
        </row>
        <row r="1089">
          <cell r="Q1089">
            <v>-2550000</v>
          </cell>
          <cell r="S1089">
            <v>-2550000</v>
          </cell>
          <cell r="U1089">
            <v>-350000</v>
          </cell>
          <cell r="V1089">
            <v>-350000</v>
          </cell>
          <cell r="W1089">
            <v>-250000</v>
          </cell>
          <cell r="Y1089">
            <v>-250000</v>
          </cell>
          <cell r="AA1089">
            <v>-550000</v>
          </cell>
          <cell r="AJ1089">
            <v>-1365023.955</v>
          </cell>
          <cell r="AN1089">
            <v>-1946273.955</v>
          </cell>
          <cell r="AR1089">
            <v>-1828166.1633333333</v>
          </cell>
          <cell r="AV1089">
            <v>-1002083.3333333334</v>
          </cell>
          <cell r="AZ1089">
            <v>-325208.3333333333</v>
          </cell>
        </row>
        <row r="1090">
          <cell r="Q1090">
            <v>-100000</v>
          </cell>
          <cell r="S1090">
            <v>-100000</v>
          </cell>
          <cell r="U1090">
            <v>0</v>
          </cell>
          <cell r="V1090">
            <v>0</v>
          </cell>
          <cell r="W1090">
            <v>0</v>
          </cell>
          <cell r="Y1090">
            <v>0</v>
          </cell>
          <cell r="AA1090">
            <v>0</v>
          </cell>
          <cell r="AJ1090">
            <v>-54166.666666666664</v>
          </cell>
          <cell r="AN1090">
            <v>-68750</v>
          </cell>
          <cell r="AR1090">
            <v>-52083.333333333336</v>
          </cell>
          <cell r="AV1090">
            <v>-20833.333333333332</v>
          </cell>
          <cell r="AZ1090">
            <v>0</v>
          </cell>
        </row>
        <row r="1091">
          <cell r="Q1091">
            <v>-40314599.89</v>
          </cell>
          <cell r="S1091">
            <v>-40647222.78</v>
          </cell>
          <cell r="U1091">
            <v>-39040693.83</v>
          </cell>
          <cell r="V1091">
            <v>-38446577.48</v>
          </cell>
          <cell r="W1091">
            <v>-38577760.4</v>
          </cell>
          <cell r="Y1091">
            <v>-38880957.37</v>
          </cell>
          <cell r="AA1091">
            <v>-39197824.05</v>
          </cell>
          <cell r="AJ1091">
            <v>-39254205.32541666</v>
          </cell>
          <cell r="AN1091">
            <v>-39736675.73166667</v>
          </cell>
          <cell r="AR1091">
            <v>-39546665.0475</v>
          </cell>
          <cell r="AV1091">
            <v>-39350978.03458333</v>
          </cell>
          <cell r="AZ1091">
            <v>-39453654.13875001</v>
          </cell>
        </row>
        <row r="1092">
          <cell r="Q1092">
            <v>-8687704.83</v>
          </cell>
          <cell r="S1092">
            <v>-8784217.82</v>
          </cell>
          <cell r="U1092">
            <v>-9053436.92</v>
          </cell>
          <cell r="V1092">
            <v>-8848928.94</v>
          </cell>
          <cell r="W1092">
            <v>-6833994.69</v>
          </cell>
          <cell r="Y1092">
            <v>-6911655.19</v>
          </cell>
          <cell r="AA1092">
            <v>-6989315.69</v>
          </cell>
          <cell r="AJ1092">
            <v>-3547612.0108333337</v>
          </cell>
          <cell r="AN1092">
            <v>-5508333.365000001</v>
          </cell>
          <cell r="AR1092">
            <v>-6979040.43625</v>
          </cell>
          <cell r="AV1092">
            <v>-7788691.213333332</v>
          </cell>
          <cell r="AZ1092">
            <v>-6865479.059166667</v>
          </cell>
        </row>
        <row r="1093">
          <cell r="Q1093">
            <v>-67684624.69</v>
          </cell>
          <cell r="S1093">
            <v>-67299716.16</v>
          </cell>
          <cell r="U1093">
            <v>-61155962.27</v>
          </cell>
          <cell r="V1093">
            <v>-61024425.94</v>
          </cell>
          <cell r="W1093">
            <v>-66484545.61</v>
          </cell>
          <cell r="Y1093">
            <v>-58221472.95</v>
          </cell>
          <cell r="AA1093">
            <v>-53558400.29</v>
          </cell>
          <cell r="AJ1093">
            <v>-2820192.6954166666</v>
          </cell>
          <cell r="AN1093">
            <v>-25013479.52541666</v>
          </cell>
          <cell r="AR1093">
            <v>-45809371.062083334</v>
          </cell>
          <cell r="AV1093">
            <v>-59633579.92166666</v>
          </cell>
          <cell r="AZ1093">
            <v>-42490977.18291666</v>
          </cell>
        </row>
        <row r="1094">
          <cell r="Q1094">
            <v>-41030154.07</v>
          </cell>
          <cell r="S1094">
            <v>-41030154.07</v>
          </cell>
          <cell r="U1094">
            <v>-42509058.36</v>
          </cell>
          <cell r="V1094">
            <v>-42509058.36</v>
          </cell>
          <cell r="W1094">
            <v>-43722314.78</v>
          </cell>
          <cell r="Y1094">
            <v>-43722314.78</v>
          </cell>
          <cell r="AA1094">
            <v>-43225601.56</v>
          </cell>
          <cell r="AJ1094">
            <v>-36215233.645833336</v>
          </cell>
          <cell r="AN1094">
            <v>-40171350.189166665</v>
          </cell>
          <cell r="AR1094">
            <v>-42129066.59125</v>
          </cell>
          <cell r="AV1094">
            <v>-42643568.99875</v>
          </cell>
          <cell r="AZ1094">
            <v>-42582900.90125</v>
          </cell>
        </row>
        <row r="1095">
          <cell r="Q1095">
            <v>0</v>
          </cell>
          <cell r="S1095">
            <v>0</v>
          </cell>
          <cell r="U1095">
            <v>0</v>
          </cell>
          <cell r="V1095">
            <v>0</v>
          </cell>
          <cell r="W1095">
            <v>0</v>
          </cell>
          <cell r="Y1095">
            <v>0</v>
          </cell>
          <cell r="AA1095">
            <v>0</v>
          </cell>
          <cell r="AJ1095">
            <v>0</v>
          </cell>
          <cell r="AN1095">
            <v>0</v>
          </cell>
          <cell r="AR1095">
            <v>0</v>
          </cell>
          <cell r="AV1095">
            <v>0</v>
          </cell>
          <cell r="AZ1095">
            <v>112.92208333333333</v>
          </cell>
        </row>
        <row r="1096">
          <cell r="Q1096">
            <v>-250000</v>
          </cell>
          <cell r="S1096">
            <v>-250000</v>
          </cell>
          <cell r="U1096">
            <v>-250000</v>
          </cell>
          <cell r="V1096">
            <v>-250000</v>
          </cell>
          <cell r="W1096">
            <v>-250000</v>
          </cell>
          <cell r="Y1096">
            <v>-250000</v>
          </cell>
          <cell r="AA1096">
            <v>-250000</v>
          </cell>
          <cell r="AJ1096">
            <v>-679474.9754166667</v>
          </cell>
          <cell r="AN1096">
            <v>-475534.3425</v>
          </cell>
          <cell r="AR1096">
            <v>-274943.47208333336</v>
          </cell>
          <cell r="AV1096">
            <v>-250000</v>
          </cell>
          <cell r="AZ1096">
            <v>-250000</v>
          </cell>
        </row>
        <row r="1097">
          <cell r="Q1097">
            <v>-129471.05</v>
          </cell>
          <cell r="S1097">
            <v>-129471.05</v>
          </cell>
          <cell r="U1097">
            <v>-129471.05</v>
          </cell>
          <cell r="V1097">
            <v>-129471.05</v>
          </cell>
          <cell r="W1097">
            <v>-129471.05</v>
          </cell>
          <cell r="Y1097">
            <v>-129471.05</v>
          </cell>
          <cell r="AA1097">
            <v>-129471.05</v>
          </cell>
          <cell r="AJ1097">
            <v>-129471.05000000003</v>
          </cell>
          <cell r="AN1097">
            <v>-129471.05000000003</v>
          </cell>
          <cell r="AR1097">
            <v>-129471.05000000003</v>
          </cell>
          <cell r="AV1097">
            <v>-129471.05000000003</v>
          </cell>
          <cell r="AZ1097">
            <v>-129471.05000000003</v>
          </cell>
        </row>
        <row r="1098">
          <cell r="Q1098">
            <v>0</v>
          </cell>
          <cell r="S1098">
            <v>0</v>
          </cell>
          <cell r="U1098">
            <v>0</v>
          </cell>
          <cell r="V1098">
            <v>0</v>
          </cell>
          <cell r="W1098">
            <v>0</v>
          </cell>
          <cell r="Y1098">
            <v>0</v>
          </cell>
          <cell r="AA1098">
            <v>0</v>
          </cell>
          <cell r="AJ1098">
            <v>0</v>
          </cell>
          <cell r="AN1098">
            <v>0</v>
          </cell>
          <cell r="AR1098">
            <v>0</v>
          </cell>
          <cell r="AV1098">
            <v>0</v>
          </cell>
          <cell r="AZ1098">
            <v>0</v>
          </cell>
        </row>
        <row r="1099">
          <cell r="Q1099">
            <v>-15000</v>
          </cell>
          <cell r="S1099">
            <v>-15000</v>
          </cell>
          <cell r="U1099">
            <v>-15000</v>
          </cell>
          <cell r="V1099">
            <v>-15000</v>
          </cell>
          <cell r="W1099">
            <v>-15000</v>
          </cell>
          <cell r="Y1099">
            <v>-15000</v>
          </cell>
          <cell r="AA1099">
            <v>-15000</v>
          </cell>
          <cell r="AJ1099">
            <v>-15000</v>
          </cell>
          <cell r="AN1099">
            <v>-15000</v>
          </cell>
          <cell r="AR1099">
            <v>-15000</v>
          </cell>
          <cell r="AV1099">
            <v>-15000</v>
          </cell>
          <cell r="AZ1099">
            <v>-15000</v>
          </cell>
        </row>
        <row r="1100">
          <cell r="Q1100">
            <v>-52471.63</v>
          </cell>
          <cell r="S1100">
            <v>-52471.63</v>
          </cell>
          <cell r="U1100">
            <v>-52471.63</v>
          </cell>
          <cell r="V1100">
            <v>-52471.63</v>
          </cell>
          <cell r="W1100">
            <v>-46622.18</v>
          </cell>
          <cell r="Y1100">
            <v>-46622.18</v>
          </cell>
          <cell r="AA1100">
            <v>-52454.07</v>
          </cell>
          <cell r="AJ1100">
            <v>-52471.63</v>
          </cell>
          <cell r="AN1100">
            <v>-52471.63</v>
          </cell>
          <cell r="AR1100">
            <v>-51252.99458333334</v>
          </cell>
          <cell r="AV1100">
            <v>-52745.91166666666</v>
          </cell>
          <cell r="AZ1100">
            <v>-65823.185</v>
          </cell>
        </row>
        <row r="1101">
          <cell r="Q1101">
            <v>0</v>
          </cell>
          <cell r="S1101">
            <v>0</v>
          </cell>
          <cell r="U1101">
            <v>0</v>
          </cell>
          <cell r="V1101">
            <v>0</v>
          </cell>
          <cell r="W1101">
            <v>0</v>
          </cell>
          <cell r="Y1101">
            <v>0</v>
          </cell>
          <cell r="AA1101">
            <v>0</v>
          </cell>
          <cell r="AJ1101">
            <v>0</v>
          </cell>
          <cell r="AN1101">
            <v>0</v>
          </cell>
          <cell r="AR1101">
            <v>0</v>
          </cell>
          <cell r="AV1101">
            <v>0</v>
          </cell>
          <cell r="AZ1101">
            <v>0</v>
          </cell>
        </row>
        <row r="1102">
          <cell r="Q1102">
            <v>-453028.42</v>
          </cell>
          <cell r="S1102">
            <v>-453028.42</v>
          </cell>
          <cell r="U1102">
            <v>-453028.42</v>
          </cell>
          <cell r="V1102">
            <v>-453028.42</v>
          </cell>
          <cell r="W1102">
            <v>-453028.42</v>
          </cell>
          <cell r="Y1102">
            <v>-453028.42</v>
          </cell>
          <cell r="AA1102">
            <v>-453028.42</v>
          </cell>
          <cell r="AJ1102">
            <v>-453028.42</v>
          </cell>
          <cell r="AN1102">
            <v>-453028.42</v>
          </cell>
          <cell r="AR1102">
            <v>-453028.42</v>
          </cell>
          <cell r="AV1102">
            <v>-453028.42</v>
          </cell>
          <cell r="AZ1102">
            <v>-453028.42</v>
          </cell>
        </row>
        <row r="1103">
          <cell r="Q1103">
            <v>0</v>
          </cell>
          <cell r="S1103">
            <v>0</v>
          </cell>
          <cell r="U1103">
            <v>0</v>
          </cell>
          <cell r="V1103">
            <v>0</v>
          </cell>
          <cell r="W1103">
            <v>0</v>
          </cell>
          <cell r="Y1103">
            <v>0</v>
          </cell>
          <cell r="AA1103">
            <v>0</v>
          </cell>
          <cell r="AJ1103">
            <v>0</v>
          </cell>
          <cell r="AN1103">
            <v>0</v>
          </cell>
          <cell r="AR1103">
            <v>0</v>
          </cell>
          <cell r="AV1103">
            <v>0</v>
          </cell>
          <cell r="AZ1103">
            <v>0</v>
          </cell>
        </row>
        <row r="1104">
          <cell r="Q1104">
            <v>0</v>
          </cell>
          <cell r="S1104">
            <v>0</v>
          </cell>
          <cell r="U1104">
            <v>0</v>
          </cell>
          <cell r="V1104">
            <v>0</v>
          </cell>
          <cell r="W1104">
            <v>0</v>
          </cell>
          <cell r="Y1104">
            <v>0</v>
          </cell>
          <cell r="AA1104">
            <v>0</v>
          </cell>
          <cell r="AJ1104">
            <v>0</v>
          </cell>
          <cell r="AN1104">
            <v>0</v>
          </cell>
          <cell r="AR1104">
            <v>0</v>
          </cell>
          <cell r="AV1104">
            <v>0</v>
          </cell>
          <cell r="AZ1104">
            <v>0</v>
          </cell>
        </row>
        <row r="1105">
          <cell r="Q1105">
            <v>-10000</v>
          </cell>
          <cell r="S1105">
            <v>-10000</v>
          </cell>
          <cell r="U1105">
            <v>-10000</v>
          </cell>
          <cell r="V1105">
            <v>-10000</v>
          </cell>
          <cell r="W1105">
            <v>-10000</v>
          </cell>
          <cell r="Y1105">
            <v>-10000</v>
          </cell>
          <cell r="AA1105">
            <v>-10000</v>
          </cell>
          <cell r="AJ1105">
            <v>-10000</v>
          </cell>
          <cell r="AN1105">
            <v>-10000</v>
          </cell>
          <cell r="AR1105">
            <v>-10000</v>
          </cell>
          <cell r="AV1105">
            <v>-10000</v>
          </cell>
          <cell r="AZ1105">
            <v>-10000</v>
          </cell>
        </row>
        <row r="1106">
          <cell r="Q1106">
            <v>0</v>
          </cell>
          <cell r="S1106">
            <v>0</v>
          </cell>
          <cell r="U1106">
            <v>0</v>
          </cell>
          <cell r="V1106">
            <v>0</v>
          </cell>
          <cell r="W1106">
            <v>0</v>
          </cell>
          <cell r="Y1106">
            <v>0</v>
          </cell>
          <cell r="AA1106">
            <v>0</v>
          </cell>
          <cell r="AJ1106">
            <v>0</v>
          </cell>
          <cell r="AN1106">
            <v>0</v>
          </cell>
          <cell r="AR1106">
            <v>0</v>
          </cell>
          <cell r="AV1106">
            <v>0</v>
          </cell>
          <cell r="AZ1106">
            <v>0</v>
          </cell>
        </row>
        <row r="1107">
          <cell r="Q1107">
            <v>-521847.97</v>
          </cell>
          <cell r="S1107">
            <v>-460550.78</v>
          </cell>
          <cell r="U1107">
            <v>-439615.69</v>
          </cell>
          <cell r="V1107">
            <v>-431810.58</v>
          </cell>
          <cell r="W1107">
            <v>-500000</v>
          </cell>
          <cell r="Y1107">
            <v>-500000</v>
          </cell>
          <cell r="AA1107">
            <v>-500000</v>
          </cell>
          <cell r="AJ1107">
            <v>-623600.7654166665</v>
          </cell>
          <cell r="AN1107">
            <v>-488291.58125000005</v>
          </cell>
          <cell r="AR1107">
            <v>-468637.60375</v>
          </cell>
          <cell r="AV1107">
            <v>-479707.07625</v>
          </cell>
          <cell r="AZ1107">
            <v>-491801.53541666665</v>
          </cell>
        </row>
        <row r="1108">
          <cell r="Q1108">
            <v>0</v>
          </cell>
          <cell r="S1108">
            <v>0</v>
          </cell>
          <cell r="U1108">
            <v>0</v>
          </cell>
          <cell r="V1108">
            <v>0</v>
          </cell>
          <cell r="W1108">
            <v>0</v>
          </cell>
          <cell r="Y1108">
            <v>0</v>
          </cell>
          <cell r="AA1108">
            <v>0</v>
          </cell>
          <cell r="AJ1108">
            <v>-29266.94</v>
          </cell>
          <cell r="AN1108">
            <v>-22320.9425</v>
          </cell>
          <cell r="AR1108">
            <v>-4598.75125</v>
          </cell>
          <cell r="AV1108">
            <v>0</v>
          </cell>
          <cell r="AZ1108">
            <v>0</v>
          </cell>
        </row>
        <row r="1109">
          <cell r="Q1109">
            <v>0</v>
          </cell>
          <cell r="S1109">
            <v>0</v>
          </cell>
          <cell r="U1109">
            <v>0</v>
          </cell>
          <cell r="V1109">
            <v>0</v>
          </cell>
          <cell r="W1109">
            <v>0</v>
          </cell>
          <cell r="Y1109">
            <v>0</v>
          </cell>
          <cell r="AA1109">
            <v>0</v>
          </cell>
          <cell r="AJ1109">
            <v>0</v>
          </cell>
          <cell r="AN1109">
            <v>0</v>
          </cell>
          <cell r="AR1109">
            <v>0</v>
          </cell>
          <cell r="AV1109">
            <v>0</v>
          </cell>
          <cell r="AZ1109">
            <v>0</v>
          </cell>
        </row>
        <row r="1110">
          <cell r="Q1110">
            <v>-683365.16</v>
          </cell>
          <cell r="S1110">
            <v>-683365.16</v>
          </cell>
          <cell r="U1110">
            <v>-668771.35</v>
          </cell>
          <cell r="V1110">
            <v>-668771.35</v>
          </cell>
          <cell r="W1110">
            <v>-630705.28</v>
          </cell>
          <cell r="Y1110">
            <v>-630705.28</v>
          </cell>
          <cell r="AA1110">
            <v>-596135.67</v>
          </cell>
          <cell r="AJ1110">
            <v>-401511.9283333334</v>
          </cell>
          <cell r="AN1110">
            <v>-627476.08875</v>
          </cell>
          <cell r="AR1110">
            <v>-634136.1075</v>
          </cell>
          <cell r="AV1110">
            <v>-638361.4470833334</v>
          </cell>
          <cell r="AZ1110">
            <v>-584818.11625</v>
          </cell>
        </row>
        <row r="1111">
          <cell r="Q1111">
            <v>-458260.45</v>
          </cell>
          <cell r="S1111">
            <v>-458260.45</v>
          </cell>
          <cell r="U1111">
            <v>-454247.55</v>
          </cell>
          <cell r="V1111">
            <v>-454247.55</v>
          </cell>
          <cell r="W1111">
            <v>-452529.3</v>
          </cell>
          <cell r="Y1111">
            <v>-452529.3</v>
          </cell>
          <cell r="AA1111">
            <v>-452529.3</v>
          </cell>
          <cell r="AJ1111">
            <v>-317543.6529166667</v>
          </cell>
          <cell r="AN1111">
            <v>-469795.5237500001</v>
          </cell>
          <cell r="AR1111">
            <v>-516686.73833333334</v>
          </cell>
          <cell r="AV1111">
            <v>-453546.3937499999</v>
          </cell>
          <cell r="AZ1111">
            <v>-445883.9562499999</v>
          </cell>
        </row>
        <row r="1112">
          <cell r="Q1112">
            <v>-490117.43</v>
          </cell>
          <cell r="S1112">
            <v>-490117.43</v>
          </cell>
          <cell r="U1112">
            <v>-455525.18</v>
          </cell>
          <cell r="V1112">
            <v>-455525.18</v>
          </cell>
          <cell r="W1112">
            <v>-441639.56</v>
          </cell>
          <cell r="Y1112">
            <v>-441639.56</v>
          </cell>
          <cell r="AA1112">
            <v>-423469.81</v>
          </cell>
          <cell r="AJ1112">
            <v>-270208.4095833333</v>
          </cell>
          <cell r="AN1112">
            <v>-429256.855</v>
          </cell>
          <cell r="AR1112">
            <v>-474039.07749999996</v>
          </cell>
          <cell r="AV1112">
            <v>-449472.91791666666</v>
          </cell>
          <cell r="AZ1112">
            <v>-427920.98875</v>
          </cell>
        </row>
        <row r="1113">
          <cell r="Q1113">
            <v>-140063.73</v>
          </cell>
          <cell r="S1113">
            <v>-140063.73</v>
          </cell>
          <cell r="U1113">
            <v>-123642.66</v>
          </cell>
          <cell r="V1113">
            <v>-123642.66</v>
          </cell>
          <cell r="W1113">
            <v>-290001.91</v>
          </cell>
          <cell r="Y1113">
            <v>-290001.91</v>
          </cell>
          <cell r="AA1113">
            <v>-215389.53</v>
          </cell>
          <cell r="AJ1113">
            <v>-5835.98875</v>
          </cell>
          <cell r="AN1113">
            <v>-50471.26500000001</v>
          </cell>
          <cell r="AR1113">
            <v>-126343.66208333334</v>
          </cell>
          <cell r="AV1113">
            <v>-203909.51375</v>
          </cell>
          <cell r="AZ1113">
            <v>-297171.93875000003</v>
          </cell>
        </row>
        <row r="1114">
          <cell r="Q1114">
            <v>-475104.69</v>
          </cell>
          <cell r="S1114">
            <v>-457803.87</v>
          </cell>
          <cell r="U1114">
            <v>-417303.47</v>
          </cell>
          <cell r="V1114">
            <v>-416625.97</v>
          </cell>
          <cell r="W1114">
            <v>-407226.92</v>
          </cell>
          <cell r="Y1114">
            <v>-402168.54</v>
          </cell>
          <cell r="AA1114">
            <v>-364262.97</v>
          </cell>
          <cell r="AJ1114">
            <v>-19796.02875</v>
          </cell>
          <cell r="AN1114">
            <v>-171491.90541666668</v>
          </cell>
          <cell r="AR1114">
            <v>-307942.6816666667</v>
          </cell>
          <cell r="AV1114">
            <v>-397718.60541666654</v>
          </cell>
          <cell r="AZ1114">
            <v>-245451.6870833333</v>
          </cell>
        </row>
        <row r="1115">
          <cell r="W1115">
            <v>0</v>
          </cell>
          <cell r="Y1115">
            <v>0</v>
          </cell>
          <cell r="AA1115">
            <v>0</v>
          </cell>
          <cell r="AJ1115">
            <v>0</v>
          </cell>
          <cell r="AN1115">
            <v>0</v>
          </cell>
          <cell r="AR1115">
            <v>0</v>
          </cell>
          <cell r="AV1115">
            <v>0</v>
          </cell>
          <cell r="AZ1115">
            <v>0</v>
          </cell>
        </row>
        <row r="1116">
          <cell r="AA1116">
            <v>-65340.84</v>
          </cell>
          <cell r="AR1116">
            <v>0</v>
          </cell>
          <cell r="AV1116">
            <v>-21352.22708333333</v>
          </cell>
          <cell r="AZ1116">
            <v>-61456.82875000001</v>
          </cell>
        </row>
        <row r="1117">
          <cell r="AA1117">
            <v>-181849.04</v>
          </cell>
          <cell r="AR1117">
            <v>0</v>
          </cell>
          <cell r="AV1117">
            <v>-50761.895</v>
          </cell>
          <cell r="AZ1117">
            <v>-93158.97500000002</v>
          </cell>
        </row>
        <row r="1118">
          <cell r="AV1118">
            <v>-4272.702916666666</v>
          </cell>
          <cell r="AZ1118">
            <v>-35321.3575</v>
          </cell>
        </row>
        <row r="1119">
          <cell r="AV1119">
            <v>0</v>
          </cell>
          <cell r="AZ1119">
            <v>-5973888.333333333</v>
          </cell>
        </row>
        <row r="1120">
          <cell r="Q1120">
            <v>0</v>
          </cell>
          <cell r="S1120">
            <v>0</v>
          </cell>
          <cell r="U1120">
            <v>0</v>
          </cell>
          <cell r="V1120">
            <v>0</v>
          </cell>
          <cell r="W1120">
            <v>0</v>
          </cell>
          <cell r="Y1120">
            <v>0</v>
          </cell>
          <cell r="AA1120">
            <v>0</v>
          </cell>
          <cell r="AJ1120">
            <v>-16534.888750000002</v>
          </cell>
          <cell r="AN1120">
            <v>-7977.134166666667</v>
          </cell>
          <cell r="AR1120">
            <v>-2797.00625</v>
          </cell>
          <cell r="AV1120">
            <v>0</v>
          </cell>
          <cell r="AZ1120">
            <v>0</v>
          </cell>
        </row>
        <row r="1121">
          <cell r="Q1121">
            <v>-4569900.37</v>
          </cell>
          <cell r="S1121">
            <v>-4569900.37</v>
          </cell>
          <cell r="U1121">
            <v>-4575394.62</v>
          </cell>
          <cell r="V1121">
            <v>-4575394.62</v>
          </cell>
          <cell r="W1121">
            <v>-4578088.36</v>
          </cell>
          <cell r="Y1121">
            <v>-4580497.62</v>
          </cell>
          <cell r="AA1121">
            <v>-4580497.62</v>
          </cell>
          <cell r="AJ1121">
            <v>-4284160.99875</v>
          </cell>
          <cell r="AN1121">
            <v>-4669169.200833333</v>
          </cell>
          <cell r="AR1121">
            <v>-4615235.933333334</v>
          </cell>
          <cell r="AV1121">
            <v>-4576129.066249999</v>
          </cell>
          <cell r="AZ1121">
            <v>-4579458.201666666</v>
          </cell>
        </row>
        <row r="1122">
          <cell r="Q1122">
            <v>-276423.67</v>
          </cell>
          <cell r="S1122">
            <v>-278617.32</v>
          </cell>
          <cell r="U1122">
            <v>-280828.42</v>
          </cell>
          <cell r="V1122">
            <v>-281940.56</v>
          </cell>
          <cell r="W1122">
            <v>0</v>
          </cell>
          <cell r="Y1122">
            <v>0</v>
          </cell>
          <cell r="AA1122">
            <v>0</v>
          </cell>
          <cell r="AJ1122">
            <v>-269971.76333333337</v>
          </cell>
          <cell r="AN1122">
            <v>-274273.45999999996</v>
          </cell>
          <cell r="AR1122">
            <v>-219486.61416666667</v>
          </cell>
          <cell r="AV1122">
            <v>-128069.76125</v>
          </cell>
          <cell r="AZ1122">
            <v>-35196.230833333335</v>
          </cell>
          <cell r="BD1122">
            <v>4</v>
          </cell>
        </row>
        <row r="1123">
          <cell r="Q1123">
            <v>0</v>
          </cell>
          <cell r="S1123">
            <v>0</v>
          </cell>
          <cell r="U1123">
            <v>0</v>
          </cell>
          <cell r="V1123">
            <v>0</v>
          </cell>
          <cell r="W1123">
            <v>0</v>
          </cell>
          <cell r="Y1123">
            <v>0</v>
          </cell>
          <cell r="AA1123">
            <v>0</v>
          </cell>
          <cell r="AJ1123">
            <v>0</v>
          </cell>
          <cell r="AN1123">
            <v>0</v>
          </cell>
          <cell r="AR1123">
            <v>0</v>
          </cell>
          <cell r="AV1123">
            <v>0</v>
          </cell>
          <cell r="AZ1123">
            <v>0</v>
          </cell>
        </row>
        <row r="1124">
          <cell r="Q1124">
            <v>-83995.09</v>
          </cell>
          <cell r="S1124">
            <v>-84890.32</v>
          </cell>
          <cell r="U1124">
            <v>-85795.8</v>
          </cell>
          <cell r="V1124">
            <v>-86252.43</v>
          </cell>
          <cell r="W1124">
            <v>-86711.65</v>
          </cell>
          <cell r="Y1124">
            <v>-87637.98</v>
          </cell>
          <cell r="AA1124">
            <v>-88574.9</v>
          </cell>
          <cell r="AJ1124">
            <v>-8327.25375</v>
          </cell>
          <cell r="AN1124">
            <v>-36624.6675</v>
          </cell>
          <cell r="AR1124">
            <v>-65529.206666666665</v>
          </cell>
          <cell r="AV1124">
            <v>-84360.2025</v>
          </cell>
          <cell r="AZ1124">
            <v>-66112.12666666666</v>
          </cell>
          <cell r="BD1124" t="str">
            <v>5</v>
          </cell>
        </row>
        <row r="1125">
          <cell r="Q1125">
            <v>0</v>
          </cell>
          <cell r="S1125">
            <v>0</v>
          </cell>
          <cell r="U1125">
            <v>0</v>
          </cell>
          <cell r="V1125">
            <v>0</v>
          </cell>
          <cell r="W1125">
            <v>0</v>
          </cell>
          <cell r="Y1125">
            <v>0</v>
          </cell>
          <cell r="AA1125">
            <v>0</v>
          </cell>
          <cell r="AJ1125">
            <v>-49530.45458333333</v>
          </cell>
          <cell r="AN1125">
            <v>-30907.10375</v>
          </cell>
          <cell r="AR1125">
            <v>-11981.612500000001</v>
          </cell>
          <cell r="AV1125">
            <v>0</v>
          </cell>
          <cell r="AZ1125">
            <v>0</v>
          </cell>
        </row>
        <row r="1126">
          <cell r="Q1126">
            <v>-1299212.38</v>
          </cell>
          <cell r="S1126">
            <v>-1311742.42</v>
          </cell>
          <cell r="U1126">
            <v>-1324393.3</v>
          </cell>
          <cell r="V1126">
            <v>-1330764.42</v>
          </cell>
          <cell r="W1126">
            <v>-1337166.19</v>
          </cell>
          <cell r="Y1126">
            <v>-1350062.27</v>
          </cell>
          <cell r="AA1126">
            <v>-1363082.73</v>
          </cell>
          <cell r="AJ1126">
            <v>-1262512.6875</v>
          </cell>
          <cell r="AN1126">
            <v>-1286982.3166666667</v>
          </cell>
          <cell r="AR1126">
            <v>-1311926.205</v>
          </cell>
          <cell r="AV1126">
            <v>-1337353.5466666666</v>
          </cell>
          <cell r="AZ1126">
            <v>-1363273.7112500002</v>
          </cell>
          <cell r="BD1126">
            <v>4</v>
          </cell>
        </row>
        <row r="1127">
          <cell r="Q1127">
            <v>32500</v>
          </cell>
          <cell r="S1127">
            <v>32500</v>
          </cell>
          <cell r="U1127">
            <v>32500</v>
          </cell>
          <cell r="V1127">
            <v>32500</v>
          </cell>
          <cell r="W1127">
            <v>32500</v>
          </cell>
          <cell r="Y1127">
            <v>32500</v>
          </cell>
          <cell r="AA1127">
            <v>32500</v>
          </cell>
          <cell r="AJ1127">
            <v>10729.166666666666</v>
          </cell>
          <cell r="AN1127">
            <v>21562.5</v>
          </cell>
          <cell r="AR1127">
            <v>29583.333333333332</v>
          </cell>
          <cell r="AV1127">
            <v>32187.5</v>
          </cell>
          <cell r="AZ1127">
            <v>29687.5</v>
          </cell>
        </row>
        <row r="1128">
          <cell r="Q1128">
            <v>-807555.29</v>
          </cell>
          <cell r="S1128">
            <v>-815906.15</v>
          </cell>
          <cell r="U1128">
            <v>-824343.35</v>
          </cell>
          <cell r="V1128">
            <v>-828594.62</v>
          </cell>
          <cell r="W1128">
            <v>-832867.81</v>
          </cell>
          <cell r="Y1128">
            <v>-841480.42</v>
          </cell>
          <cell r="AA1128">
            <v>-850182.09</v>
          </cell>
          <cell r="AJ1128">
            <v>-783138.1174999998</v>
          </cell>
          <cell r="AN1128">
            <v>-799418.5754166668</v>
          </cell>
          <cell r="AR1128">
            <v>-816037.4829166667</v>
          </cell>
          <cell r="AV1128">
            <v>-833001.87875</v>
          </cell>
          <cell r="AZ1128">
            <v>-850318.9433333334</v>
          </cell>
          <cell r="BD1128">
            <v>4</v>
          </cell>
        </row>
        <row r="1129">
          <cell r="Q1129">
            <v>-1047689.43</v>
          </cell>
          <cell r="S1129">
            <v>-1058175.87</v>
          </cell>
          <cell r="U1129">
            <v>-1068767.82</v>
          </cell>
          <cell r="V1129">
            <v>-1074103.7</v>
          </cell>
          <cell r="W1129">
            <v>-1079466.35</v>
          </cell>
          <cell r="Y1129">
            <v>-1090272.54</v>
          </cell>
          <cell r="AA1129">
            <v>-1101187.48</v>
          </cell>
          <cell r="AJ1129">
            <v>-130527.51375</v>
          </cell>
          <cell r="AN1129">
            <v>-483259.3983333334</v>
          </cell>
          <cell r="AR1129">
            <v>-843088.2441666666</v>
          </cell>
          <cell r="AV1129">
            <v>-1079630.0891666666</v>
          </cell>
          <cell r="AZ1129">
            <v>-1101354.5499999998</v>
          </cell>
          <cell r="BD1129">
            <v>4</v>
          </cell>
        </row>
        <row r="1130">
          <cell r="Q1130">
            <v>0</v>
          </cell>
          <cell r="S1130">
            <v>0</v>
          </cell>
          <cell r="U1130">
            <v>0</v>
          </cell>
          <cell r="V1130">
            <v>0</v>
          </cell>
          <cell r="W1130">
            <v>0</v>
          </cell>
          <cell r="Y1130">
            <v>0</v>
          </cell>
          <cell r="AA1130">
            <v>0</v>
          </cell>
          <cell r="AJ1130">
            <v>-886479.3091666666</v>
          </cell>
          <cell r="AN1130">
            <v>-554205.3245833333</v>
          </cell>
          <cell r="AR1130">
            <v>-215248.09875</v>
          </cell>
          <cell r="AV1130">
            <v>0</v>
          </cell>
          <cell r="AZ1130">
            <v>0</v>
          </cell>
        </row>
        <row r="1131">
          <cell r="Q1131">
            <v>-3820037.43</v>
          </cell>
          <cell r="S1131">
            <v>-3856222.51</v>
          </cell>
          <cell r="U1131">
            <v>-3885385.09</v>
          </cell>
          <cell r="V1131">
            <v>-3903865.2</v>
          </cell>
          <cell r="W1131">
            <v>-3914737.41</v>
          </cell>
          <cell r="Y1131">
            <v>-3952262.65</v>
          </cell>
          <cell r="AA1131">
            <v>-3979730.31</v>
          </cell>
          <cell r="AJ1131">
            <v>-4355318.527500001</v>
          </cell>
          <cell r="AN1131">
            <v>-4194043.149166666</v>
          </cell>
          <cell r="AR1131">
            <v>-4039089.68</v>
          </cell>
          <cell r="AV1131">
            <v>-3927231.8800000004</v>
          </cell>
          <cell r="AZ1131">
            <v>-4073074.9445833336</v>
          </cell>
          <cell r="BD1131">
            <v>4</v>
          </cell>
        </row>
        <row r="1132">
          <cell r="Q1132">
            <v>-9680541.41</v>
          </cell>
          <cell r="S1132">
            <v>-9742547.09</v>
          </cell>
          <cell r="U1132">
            <v>-9737936.09</v>
          </cell>
          <cell r="V1132">
            <v>-9769424.51</v>
          </cell>
          <cell r="W1132">
            <v>-9731570.21</v>
          </cell>
          <cell r="Y1132">
            <v>-9795250.46</v>
          </cell>
          <cell r="AA1132">
            <v>-9764853.81</v>
          </cell>
          <cell r="AJ1132">
            <v>-9700273.99375</v>
          </cell>
          <cell r="AN1132">
            <v>-9713010.02625</v>
          </cell>
          <cell r="AR1132">
            <v>-9727387.504583335</v>
          </cell>
          <cell r="AV1132">
            <v>-9754824.918333331</v>
          </cell>
          <cell r="AZ1132">
            <v>-9837973.478333334</v>
          </cell>
          <cell r="BD1132">
            <v>4</v>
          </cell>
        </row>
        <row r="1133">
          <cell r="Q1133">
            <v>-942405.81</v>
          </cell>
          <cell r="S1133">
            <v>-950130.25</v>
          </cell>
          <cell r="U1133">
            <v>-904227.52</v>
          </cell>
          <cell r="V1133">
            <v>-907932.45</v>
          </cell>
          <cell r="W1133">
            <v>-908725.94</v>
          </cell>
          <cell r="Y1133">
            <v>-916188.71</v>
          </cell>
          <cell r="AA1133">
            <v>-896855.19</v>
          </cell>
          <cell r="AJ1133">
            <v>-3299274.2974999994</v>
          </cell>
          <cell r="AN1133">
            <v>-2478960.3975000004</v>
          </cell>
          <cell r="AR1133">
            <v>-1647413.4804166667</v>
          </cell>
          <cell r="AV1133">
            <v>-898689.1316666668</v>
          </cell>
          <cell r="AZ1133">
            <v>-768730.4041666667</v>
          </cell>
          <cell r="BD1133">
            <v>4</v>
          </cell>
        </row>
        <row r="1134">
          <cell r="Q1134">
            <v>-115744.31</v>
          </cell>
          <cell r="S1134">
            <v>-116716.34</v>
          </cell>
          <cell r="U1134">
            <v>-117696.56</v>
          </cell>
          <cell r="V1134">
            <v>-118189.75</v>
          </cell>
          <cell r="W1134">
            <v>-118685.01</v>
          </cell>
          <cell r="Y1134">
            <v>-119681.78</v>
          </cell>
          <cell r="AA1134">
            <v>-120686.92</v>
          </cell>
          <cell r="AJ1134">
            <v>-12201.992916666664</v>
          </cell>
          <cell r="AN1134">
            <v>-51107.95249999999</v>
          </cell>
          <cell r="AR1134">
            <v>-90670.1425</v>
          </cell>
          <cell r="AV1134">
            <v>-116109.20791666664</v>
          </cell>
          <cell r="AZ1134">
            <v>-96589.74791666667</v>
          </cell>
          <cell r="BD1134">
            <v>4</v>
          </cell>
        </row>
        <row r="1135">
          <cell r="Q1135">
            <v>0</v>
          </cell>
          <cell r="S1135">
            <v>0</v>
          </cell>
          <cell r="U1135">
            <v>0</v>
          </cell>
          <cell r="V1135">
            <v>0</v>
          </cell>
          <cell r="W1135">
            <v>0</v>
          </cell>
          <cell r="Y1135">
            <v>0</v>
          </cell>
          <cell r="AA1135">
            <v>0</v>
          </cell>
          <cell r="AJ1135">
            <v>-75710.45916666665</v>
          </cell>
          <cell r="AN1135">
            <v>-47243.99833333333</v>
          </cell>
          <cell r="AR1135">
            <v>-18315.062083333334</v>
          </cell>
          <cell r="AV1135">
            <v>0</v>
          </cell>
          <cell r="AZ1135">
            <v>0</v>
          </cell>
        </row>
        <row r="1136">
          <cell r="Q1136">
            <v>0</v>
          </cell>
          <cell r="S1136">
            <v>5000</v>
          </cell>
          <cell r="U1136">
            <v>5000</v>
          </cell>
          <cell r="V1136">
            <v>5000</v>
          </cell>
          <cell r="W1136">
            <v>5000</v>
          </cell>
          <cell r="Y1136">
            <v>5000</v>
          </cell>
          <cell r="AA1136">
            <v>5000</v>
          </cell>
          <cell r="AJ1136">
            <v>0</v>
          </cell>
          <cell r="AN1136">
            <v>1041.6666666666667</v>
          </cell>
          <cell r="AR1136">
            <v>2708.3333333333335</v>
          </cell>
          <cell r="AV1136">
            <v>5625</v>
          </cell>
          <cell r="AZ1136">
            <v>16250</v>
          </cell>
          <cell r="BD1136">
            <v>4</v>
          </cell>
        </row>
        <row r="1137">
          <cell r="Q1137">
            <v>-266223.87</v>
          </cell>
          <cell r="S1137">
            <v>-268220.95</v>
          </cell>
          <cell r="U1137">
            <v>-177433.59</v>
          </cell>
          <cell r="V1137">
            <v>-178044.46</v>
          </cell>
          <cell r="W1137">
            <v>-58256.65</v>
          </cell>
          <cell r="Y1137">
            <v>-58449.09</v>
          </cell>
          <cell r="AA1137">
            <v>-532686.01</v>
          </cell>
          <cell r="AJ1137">
            <v>-320966.405</v>
          </cell>
          <cell r="AN1137">
            <v>-289302.2891666667</v>
          </cell>
          <cell r="AR1137">
            <v>-224181.18041666664</v>
          </cell>
          <cell r="AV1137">
            <v>-262578.9666666666</v>
          </cell>
          <cell r="AZ1137">
            <v>-282555.7675</v>
          </cell>
        </row>
        <row r="1138">
          <cell r="Q1138">
            <v>272088.18</v>
          </cell>
          <cell r="S1138">
            <v>272088.18</v>
          </cell>
          <cell r="U1138">
            <v>272088.18</v>
          </cell>
          <cell r="V1138">
            <v>272088.18</v>
          </cell>
          <cell r="W1138">
            <v>272088.18</v>
          </cell>
          <cell r="Y1138">
            <v>0</v>
          </cell>
          <cell r="AA1138">
            <v>0</v>
          </cell>
          <cell r="AJ1138">
            <v>11337.0075</v>
          </cell>
          <cell r="AN1138">
            <v>102033.0675</v>
          </cell>
          <cell r="AR1138">
            <v>158718.10499999998</v>
          </cell>
          <cell r="AV1138">
            <v>147381.0975</v>
          </cell>
          <cell r="AZ1138">
            <v>56685.0375</v>
          </cell>
          <cell r="BD1138">
            <v>4</v>
          </cell>
        </row>
        <row r="1139">
          <cell r="Q1139">
            <v>0</v>
          </cell>
          <cell r="S1139">
            <v>0</v>
          </cell>
          <cell r="U1139">
            <v>0</v>
          </cell>
          <cell r="V1139">
            <v>0</v>
          </cell>
          <cell r="W1139">
            <v>0</v>
          </cell>
          <cell r="Y1139">
            <v>0</v>
          </cell>
          <cell r="AA1139">
            <v>0</v>
          </cell>
          <cell r="AJ1139">
            <v>0</v>
          </cell>
          <cell r="AN1139">
            <v>0</v>
          </cell>
          <cell r="AR1139">
            <v>0</v>
          </cell>
          <cell r="AV1139">
            <v>0</v>
          </cell>
          <cell r="AZ1139">
            <v>0</v>
          </cell>
        </row>
        <row r="1140">
          <cell r="Q1140">
            <v>-585041.34</v>
          </cell>
          <cell r="S1140">
            <v>-591001.17</v>
          </cell>
          <cell r="U1140">
            <v>-597021.72</v>
          </cell>
          <cell r="V1140">
            <v>-600054.95</v>
          </cell>
          <cell r="W1140">
            <v>-603103.59</v>
          </cell>
          <cell r="Y1140">
            <v>-609247.42</v>
          </cell>
          <cell r="AA1140">
            <v>-615453.84</v>
          </cell>
          <cell r="AJ1140">
            <v>-72883.72166666666</v>
          </cell>
          <cell r="AN1140">
            <v>-269887.9075</v>
          </cell>
          <cell r="AR1140">
            <v>-470926.31</v>
          </cell>
          <cell r="AV1140">
            <v>-603197.82</v>
          </cell>
          <cell r="AZ1140">
            <v>-615550.00375</v>
          </cell>
          <cell r="BD1140">
            <v>4</v>
          </cell>
        </row>
        <row r="1141">
          <cell r="Q1141">
            <v>0</v>
          </cell>
          <cell r="S1141">
            <v>0</v>
          </cell>
          <cell r="U1141">
            <v>0</v>
          </cell>
          <cell r="V1141">
            <v>0</v>
          </cell>
          <cell r="W1141">
            <v>0</v>
          </cell>
          <cell r="Y1141">
            <v>0</v>
          </cell>
          <cell r="AA1141">
            <v>0</v>
          </cell>
          <cell r="AJ1141">
            <v>-494724.9979166666</v>
          </cell>
          <cell r="AN1141">
            <v>-309344.1866666667</v>
          </cell>
          <cell r="AR1141">
            <v>-120167.19666666666</v>
          </cell>
          <cell r="AV1141">
            <v>0</v>
          </cell>
          <cell r="AZ1141">
            <v>0</v>
          </cell>
        </row>
        <row r="1142">
          <cell r="Q1142">
            <v>-5152053.37</v>
          </cell>
          <cell r="S1142">
            <v>-5201699.99</v>
          </cell>
          <cell r="U1142">
            <v>-5058459.62</v>
          </cell>
          <cell r="V1142">
            <v>-5083436.32</v>
          </cell>
          <cell r="W1142">
            <v>-4984505.22</v>
          </cell>
          <cell r="Y1142">
            <v>-5033979.89</v>
          </cell>
          <cell r="AA1142">
            <v>-4908553.41</v>
          </cell>
          <cell r="AJ1142">
            <v>-4360612.1450000005</v>
          </cell>
          <cell r="AN1142">
            <v>-4628015.537083334</v>
          </cell>
          <cell r="AR1142">
            <v>-4859813.783333334</v>
          </cell>
          <cell r="AV1142">
            <v>-4936710.84125</v>
          </cell>
          <cell r="AZ1142">
            <v>-4123234.565</v>
          </cell>
        </row>
        <row r="1143">
          <cell r="Q1143">
            <v>0</v>
          </cell>
          <cell r="S1143">
            <v>0</v>
          </cell>
          <cell r="U1143">
            <v>0</v>
          </cell>
          <cell r="V1143">
            <v>0</v>
          </cell>
          <cell r="W1143">
            <v>0</v>
          </cell>
          <cell r="Y1143">
            <v>0</v>
          </cell>
          <cell r="AA1143">
            <v>0</v>
          </cell>
          <cell r="AJ1143">
            <v>0</v>
          </cell>
          <cell r="AN1143">
            <v>0</v>
          </cell>
          <cell r="AR1143">
            <v>0</v>
          </cell>
          <cell r="AV1143">
            <v>0</v>
          </cell>
          <cell r="AZ1143">
            <v>0</v>
          </cell>
        </row>
        <row r="1144">
          <cell r="Q1144">
            <v>765611</v>
          </cell>
          <cell r="S1144">
            <v>765611</v>
          </cell>
          <cell r="U1144">
            <v>765611</v>
          </cell>
          <cell r="V1144">
            <v>765611</v>
          </cell>
          <cell r="W1144">
            <v>765611</v>
          </cell>
          <cell r="Y1144">
            <v>765611</v>
          </cell>
          <cell r="AA1144">
            <v>765611</v>
          </cell>
          <cell r="AJ1144">
            <v>480693.7083333333</v>
          </cell>
          <cell r="AN1144">
            <v>579795.375</v>
          </cell>
          <cell r="AR1144">
            <v>678897.0416666666</v>
          </cell>
          <cell r="AV1144">
            <v>768408.5833333334</v>
          </cell>
          <cell r="AZ1144">
            <v>790789.25</v>
          </cell>
        </row>
        <row r="1145">
          <cell r="Q1145">
            <v>-717624.63</v>
          </cell>
          <cell r="S1145">
            <v>-725785.56</v>
          </cell>
          <cell r="U1145">
            <v>-734039.3</v>
          </cell>
          <cell r="V1145">
            <v>-738201.3</v>
          </cell>
          <cell r="W1145">
            <v>-742386.9</v>
          </cell>
          <cell r="Y1145">
            <v>-750829.43</v>
          </cell>
          <cell r="AA1145">
            <v>-759367.97</v>
          </cell>
          <cell r="AJ1145">
            <v>-89365.91291666667</v>
          </cell>
          <cell r="AN1145">
            <v>-331300.23333333334</v>
          </cell>
          <cell r="AR1145">
            <v>-578768.46625</v>
          </cell>
          <cell r="AV1145">
            <v>-768600.0774999998</v>
          </cell>
          <cell r="AZ1145">
            <v>-995914.4745833334</v>
          </cell>
          <cell r="BD1145">
            <v>4</v>
          </cell>
        </row>
        <row r="1146">
          <cell r="Q1146">
            <v>0</v>
          </cell>
          <cell r="S1146">
            <v>0</v>
          </cell>
          <cell r="U1146">
            <v>0</v>
          </cell>
          <cell r="V1146">
            <v>0</v>
          </cell>
          <cell r="W1146">
            <v>0</v>
          </cell>
          <cell r="Y1146">
            <v>0</v>
          </cell>
          <cell r="AA1146">
            <v>0</v>
          </cell>
          <cell r="AJ1146">
            <v>-463806.9991666666</v>
          </cell>
          <cell r="AN1146">
            <v>-378393.22041666665</v>
          </cell>
          <cell r="AR1146">
            <v>-147158.24416666667</v>
          </cell>
          <cell r="AV1146">
            <v>0</v>
          </cell>
          <cell r="AZ1146">
            <v>0</v>
          </cell>
        </row>
        <row r="1147">
          <cell r="Q1147">
            <v>76073</v>
          </cell>
          <cell r="S1147">
            <v>76073</v>
          </cell>
          <cell r="U1147">
            <v>76073</v>
          </cell>
          <cell r="V1147">
            <v>76073</v>
          </cell>
          <cell r="W1147">
            <v>76073</v>
          </cell>
          <cell r="Y1147">
            <v>76073</v>
          </cell>
          <cell r="AA1147">
            <v>76073</v>
          </cell>
          <cell r="AJ1147">
            <v>106271.4633333333</v>
          </cell>
          <cell r="AN1147">
            <v>95767.64999999998</v>
          </cell>
          <cell r="AR1147">
            <v>85263.83666666667</v>
          </cell>
          <cell r="AV1147">
            <v>78579.41666666667</v>
          </cell>
          <cell r="AZ1147">
            <v>98630.75</v>
          </cell>
          <cell r="BD1147">
            <v>4</v>
          </cell>
        </row>
        <row r="1148">
          <cell r="Q1148">
            <v>-4865990.04</v>
          </cell>
          <cell r="S1148">
            <v>-4916663.55</v>
          </cell>
          <cell r="U1148">
            <v>-4645470.23</v>
          </cell>
          <cell r="V1148">
            <v>-4670848.55</v>
          </cell>
          <cell r="W1148">
            <v>-4465373.34</v>
          </cell>
          <cell r="Y1148">
            <v>-4515013.37</v>
          </cell>
          <cell r="AA1148">
            <v>-3608289.95</v>
          </cell>
          <cell r="AJ1148">
            <v>-3566131.9600000004</v>
          </cell>
          <cell r="AN1148">
            <v>-3930875.0291666663</v>
          </cell>
          <cell r="AR1148">
            <v>-4255570.126666667</v>
          </cell>
          <cell r="AV1148">
            <v>-4240986.230833334</v>
          </cell>
          <cell r="AZ1148">
            <v>-2854889.9812499997</v>
          </cell>
        </row>
        <row r="1149">
          <cell r="U1149">
            <v>3150000</v>
          </cell>
          <cell r="V1149">
            <v>3150000</v>
          </cell>
          <cell r="W1149">
            <v>3150000</v>
          </cell>
          <cell r="Y1149">
            <v>3150000</v>
          </cell>
          <cell r="AA1149">
            <v>3150000</v>
          </cell>
          <cell r="AJ1149">
            <v>0</v>
          </cell>
          <cell r="AN1149">
            <v>393750</v>
          </cell>
          <cell r="AR1149">
            <v>1443750</v>
          </cell>
          <cell r="AV1149">
            <v>2397408.841666667</v>
          </cell>
          <cell r="AZ1149">
            <v>2282929.5749999997</v>
          </cell>
        </row>
        <row r="1150">
          <cell r="Q1150">
            <v>148046.53</v>
          </cell>
          <cell r="S1150">
            <v>148046.53</v>
          </cell>
          <cell r="U1150">
            <v>148046.53</v>
          </cell>
          <cell r="V1150">
            <v>148046.53</v>
          </cell>
          <cell r="W1150">
            <v>148046.53</v>
          </cell>
          <cell r="Y1150">
            <v>148046.53</v>
          </cell>
          <cell r="AA1150">
            <v>148046.53</v>
          </cell>
          <cell r="AJ1150">
            <v>298802.77083333343</v>
          </cell>
          <cell r="AN1150">
            <v>246365.81749999998</v>
          </cell>
          <cell r="AR1150">
            <v>193928.86416666667</v>
          </cell>
          <cell r="AV1150">
            <v>152823.33041666666</v>
          </cell>
          <cell r="AZ1150">
            <v>191037.73375</v>
          </cell>
          <cell r="BD1150">
            <v>4</v>
          </cell>
        </row>
        <row r="1151">
          <cell r="Q1151">
            <v>162398.2</v>
          </cell>
          <cell r="S1151">
            <v>162398.2</v>
          </cell>
          <cell r="U1151">
            <v>162398.2</v>
          </cell>
          <cell r="V1151">
            <v>162398.2</v>
          </cell>
          <cell r="W1151">
            <v>162398.2</v>
          </cell>
          <cell r="Y1151">
            <v>162398.2</v>
          </cell>
          <cell r="AA1151">
            <v>162398.2</v>
          </cell>
          <cell r="AJ1151">
            <v>159255.40333333335</v>
          </cell>
          <cell r="AN1151">
            <v>160348.55</v>
          </cell>
          <cell r="AR1151">
            <v>161441.69666666663</v>
          </cell>
          <cell r="AV1151">
            <v>162015.9833333333</v>
          </cell>
          <cell r="AZ1151">
            <v>158958.25</v>
          </cell>
          <cell r="BD1151">
            <v>4</v>
          </cell>
        </row>
        <row r="1152">
          <cell r="Q1152">
            <v>-663605.91</v>
          </cell>
          <cell r="S1152">
            <v>-663605.91</v>
          </cell>
          <cell r="U1152">
            <v>-663605.91</v>
          </cell>
          <cell r="V1152">
            <v>-663605.91</v>
          </cell>
          <cell r="W1152">
            <v>-663605.91</v>
          </cell>
          <cell r="Y1152">
            <v>-391517.73</v>
          </cell>
          <cell r="AA1152">
            <v>-391517.73</v>
          </cell>
          <cell r="AJ1152">
            <v>-575874.9783333333</v>
          </cell>
          <cell r="AN1152">
            <v>-606390.085</v>
          </cell>
          <cell r="AR1152">
            <v>-602894.1691666668</v>
          </cell>
          <cell r="AV1152">
            <v>-547049.8279166667</v>
          </cell>
          <cell r="AZ1152">
            <v>-521561.77125000005</v>
          </cell>
          <cell r="BD1152">
            <v>4</v>
          </cell>
        </row>
        <row r="1153">
          <cell r="Q1153">
            <v>0</v>
          </cell>
          <cell r="S1153">
            <v>0</v>
          </cell>
          <cell r="U1153">
            <v>0</v>
          </cell>
          <cell r="V1153">
            <v>0</v>
          </cell>
          <cell r="W1153">
            <v>0</v>
          </cell>
          <cell r="Y1153">
            <v>0</v>
          </cell>
          <cell r="AA1153">
            <v>0</v>
          </cell>
          <cell r="AJ1153">
            <v>0</v>
          </cell>
          <cell r="AN1153">
            <v>0</v>
          </cell>
          <cell r="AR1153">
            <v>0</v>
          </cell>
          <cell r="AV1153">
            <v>0</v>
          </cell>
          <cell r="AZ1153">
            <v>0</v>
          </cell>
        </row>
        <row r="1154">
          <cell r="Q1154">
            <v>-765611</v>
          </cell>
          <cell r="S1154">
            <v>-765611</v>
          </cell>
          <cell r="U1154">
            <v>-3915611</v>
          </cell>
          <cell r="V1154">
            <v>-3915611</v>
          </cell>
          <cell r="W1154">
            <v>-3915611</v>
          </cell>
          <cell r="Y1154">
            <v>-3915611</v>
          </cell>
          <cell r="AA1154">
            <v>-3915611</v>
          </cell>
          <cell r="AJ1154">
            <v>-480693.7083333333</v>
          </cell>
          <cell r="AN1154">
            <v>-973545.375</v>
          </cell>
          <cell r="AR1154">
            <v>-2122647.0416666665</v>
          </cell>
          <cell r="AV1154">
            <v>-3165817.4250000003</v>
          </cell>
          <cell r="AZ1154">
            <v>-3073718.8249999997</v>
          </cell>
        </row>
        <row r="1155">
          <cell r="Q1155">
            <v>-32500</v>
          </cell>
          <cell r="S1155">
            <v>-32500</v>
          </cell>
          <cell r="U1155">
            <v>-32500</v>
          </cell>
          <cell r="V1155">
            <v>-32500</v>
          </cell>
          <cell r="W1155">
            <v>-32500</v>
          </cell>
          <cell r="Y1155">
            <v>-32500</v>
          </cell>
          <cell r="AA1155">
            <v>-32500</v>
          </cell>
          <cell r="AJ1155">
            <v>-22916.666666666668</v>
          </cell>
          <cell r="AN1155">
            <v>-26250</v>
          </cell>
          <cell r="AR1155">
            <v>-29583.333333333332</v>
          </cell>
          <cell r="AV1155">
            <v>-32187.5</v>
          </cell>
          <cell r="AZ1155">
            <v>-29687.5</v>
          </cell>
        </row>
        <row r="1156">
          <cell r="Q1156">
            <v>5000</v>
          </cell>
          <cell r="S1156">
            <v>0</v>
          </cell>
          <cell r="U1156">
            <v>0</v>
          </cell>
          <cell r="V1156">
            <v>0</v>
          </cell>
          <cell r="W1156">
            <v>0</v>
          </cell>
          <cell r="Y1156">
            <v>0</v>
          </cell>
          <cell r="AA1156">
            <v>0</v>
          </cell>
          <cell r="AJ1156">
            <v>208.33333333333334</v>
          </cell>
          <cell r="AN1156">
            <v>833.3333333333334</v>
          </cell>
          <cell r="AR1156">
            <v>833.3333333333334</v>
          </cell>
          <cell r="AV1156">
            <v>625</v>
          </cell>
          <cell r="AZ1156">
            <v>0</v>
          </cell>
          <cell r="BD1156">
            <v>4</v>
          </cell>
        </row>
        <row r="1157">
          <cell r="Q1157">
            <v>0</v>
          </cell>
          <cell r="S1157">
            <v>0</v>
          </cell>
          <cell r="U1157">
            <v>0</v>
          </cell>
          <cell r="V1157">
            <v>0</v>
          </cell>
          <cell r="W1157">
            <v>0</v>
          </cell>
          <cell r="Y1157">
            <v>0</v>
          </cell>
          <cell r="AA1157">
            <v>0</v>
          </cell>
          <cell r="AJ1157">
            <v>12187.5</v>
          </cell>
          <cell r="AN1157">
            <v>4687.5</v>
          </cell>
          <cell r="AR1157">
            <v>0</v>
          </cell>
          <cell r="AV1157">
            <v>0</v>
          </cell>
          <cell r="AZ1157">
            <v>0</v>
          </cell>
        </row>
        <row r="1158">
          <cell r="Q1158">
            <v>0</v>
          </cell>
          <cell r="S1158">
            <v>0</v>
          </cell>
          <cell r="U1158">
            <v>0</v>
          </cell>
          <cell r="V1158">
            <v>0</v>
          </cell>
          <cell r="W1158">
            <v>0</v>
          </cell>
          <cell r="Y1158">
            <v>0</v>
          </cell>
          <cell r="AA1158">
            <v>0</v>
          </cell>
          <cell r="AJ1158">
            <v>0</v>
          </cell>
          <cell r="AN1158">
            <v>0</v>
          </cell>
          <cell r="AR1158">
            <v>0</v>
          </cell>
          <cell r="AV1158">
            <v>0</v>
          </cell>
          <cell r="AZ1158">
            <v>0</v>
          </cell>
        </row>
        <row r="1159">
          <cell r="Q1159">
            <v>0</v>
          </cell>
          <cell r="S1159">
            <v>0</v>
          </cell>
          <cell r="U1159">
            <v>0</v>
          </cell>
          <cell r="V1159">
            <v>0</v>
          </cell>
          <cell r="W1159">
            <v>0</v>
          </cell>
          <cell r="Y1159">
            <v>0</v>
          </cell>
          <cell r="AA1159">
            <v>0</v>
          </cell>
          <cell r="AJ1159">
            <v>-17283666.666666668</v>
          </cell>
          <cell r="AN1159">
            <v>-14108666.666666666</v>
          </cell>
          <cell r="AR1159">
            <v>-2524250</v>
          </cell>
          <cell r="AV1159">
            <v>0</v>
          </cell>
          <cell r="AZ1159">
            <v>0</v>
          </cell>
        </row>
        <row r="1160">
          <cell r="Q1160">
            <v>-375000000</v>
          </cell>
          <cell r="S1160">
            <v>0</v>
          </cell>
          <cell r="U1160">
            <v>0</v>
          </cell>
          <cell r="V1160">
            <v>0</v>
          </cell>
          <cell r="W1160">
            <v>0</v>
          </cell>
          <cell r="Y1160">
            <v>0</v>
          </cell>
          <cell r="AA1160">
            <v>0</v>
          </cell>
          <cell r="AJ1160">
            <v>-34375000</v>
          </cell>
          <cell r="AN1160">
            <v>-81250000</v>
          </cell>
          <cell r="AR1160">
            <v>-81250000</v>
          </cell>
          <cell r="AV1160">
            <v>-46875000</v>
          </cell>
          <cell r="AZ1160">
            <v>0</v>
          </cell>
        </row>
        <row r="1161">
          <cell r="Q1161">
            <v>-79000000</v>
          </cell>
          <cell r="S1161">
            <v>0</v>
          </cell>
          <cell r="U1161">
            <v>0</v>
          </cell>
          <cell r="V1161">
            <v>0</v>
          </cell>
          <cell r="W1161">
            <v>0</v>
          </cell>
          <cell r="Y1161">
            <v>0</v>
          </cell>
          <cell r="AA1161">
            <v>0</v>
          </cell>
          <cell r="AJ1161">
            <v>-61875000</v>
          </cell>
          <cell r="AN1161">
            <v>-53875000</v>
          </cell>
          <cell r="AR1161">
            <v>-40145833.333333336</v>
          </cell>
          <cell r="AV1161">
            <v>-11125000</v>
          </cell>
          <cell r="AZ1161">
            <v>0</v>
          </cell>
        </row>
        <row r="1162">
          <cell r="Q1162">
            <v>-79000000</v>
          </cell>
          <cell r="S1162">
            <v>0</v>
          </cell>
          <cell r="U1162">
            <v>0</v>
          </cell>
          <cell r="V1162">
            <v>0</v>
          </cell>
          <cell r="W1162">
            <v>0</v>
          </cell>
          <cell r="Y1162">
            <v>0</v>
          </cell>
          <cell r="AA1162">
            <v>0</v>
          </cell>
          <cell r="AJ1162">
            <v>-61875000</v>
          </cell>
          <cell r="AN1162">
            <v>-53875000</v>
          </cell>
          <cell r="AR1162">
            <v>-40145833.333333336</v>
          </cell>
          <cell r="AV1162">
            <v>-11125000</v>
          </cell>
          <cell r="AZ1162">
            <v>0</v>
          </cell>
        </row>
        <row r="1163">
          <cell r="Q1163">
            <v>0</v>
          </cell>
          <cell r="S1163">
            <v>0</v>
          </cell>
          <cell r="U1163">
            <v>0</v>
          </cell>
          <cell r="V1163">
            <v>0</v>
          </cell>
          <cell r="W1163">
            <v>0</v>
          </cell>
          <cell r="Y1163">
            <v>0</v>
          </cell>
          <cell r="AA1163">
            <v>0</v>
          </cell>
          <cell r="AJ1163">
            <v>0</v>
          </cell>
          <cell r="AN1163">
            <v>0</v>
          </cell>
          <cell r="AR1163">
            <v>0</v>
          </cell>
          <cell r="AV1163">
            <v>0</v>
          </cell>
          <cell r="AZ1163">
            <v>0</v>
          </cell>
        </row>
        <row r="1164">
          <cell r="Q1164">
            <v>0</v>
          </cell>
          <cell r="S1164">
            <v>0</v>
          </cell>
          <cell r="U1164">
            <v>0</v>
          </cell>
          <cell r="V1164">
            <v>0</v>
          </cell>
          <cell r="W1164">
            <v>0</v>
          </cell>
          <cell r="Y1164">
            <v>-5000000</v>
          </cell>
          <cell r="AA1164">
            <v>0</v>
          </cell>
          <cell r="AJ1164">
            <v>-46657750</v>
          </cell>
          <cell r="AN1164">
            <v>-34840458.333333336</v>
          </cell>
          <cell r="AR1164">
            <v>-9747458.333333334</v>
          </cell>
          <cell r="AV1164">
            <v>-1250000</v>
          </cell>
          <cell r="AZ1164">
            <v>-1250000</v>
          </cell>
        </row>
        <row r="1165">
          <cell r="Q1165">
            <v>0</v>
          </cell>
          <cell r="S1165">
            <v>0</v>
          </cell>
          <cell r="U1165">
            <v>0</v>
          </cell>
          <cell r="V1165">
            <v>0</v>
          </cell>
          <cell r="W1165">
            <v>0</v>
          </cell>
          <cell r="Y1165">
            <v>0</v>
          </cell>
          <cell r="AA1165">
            <v>0</v>
          </cell>
          <cell r="AJ1165">
            <v>-7032083.333333333</v>
          </cell>
          <cell r="AN1165">
            <v>-4745208.333333333</v>
          </cell>
          <cell r="AR1165">
            <v>0</v>
          </cell>
          <cell r="AV1165">
            <v>0</v>
          </cell>
          <cell r="AZ1165">
            <v>0</v>
          </cell>
        </row>
        <row r="1166">
          <cell r="Q1166">
            <v>0</v>
          </cell>
          <cell r="S1166">
            <v>0</v>
          </cell>
          <cell r="U1166">
            <v>0</v>
          </cell>
          <cell r="V1166">
            <v>0</v>
          </cell>
          <cell r="W1166">
            <v>0</v>
          </cell>
          <cell r="Y1166">
            <v>0</v>
          </cell>
          <cell r="AA1166">
            <v>0</v>
          </cell>
          <cell r="AJ1166">
            <v>-6356583.333333333</v>
          </cell>
          <cell r="AN1166">
            <v>-6356583.333333333</v>
          </cell>
          <cell r="AR1166">
            <v>-1772666.6666666667</v>
          </cell>
          <cell r="AV1166">
            <v>0</v>
          </cell>
          <cell r="AZ1166">
            <v>0</v>
          </cell>
        </row>
        <row r="1167">
          <cell r="Q1167">
            <v>0</v>
          </cell>
          <cell r="S1167">
            <v>0</v>
          </cell>
          <cell r="U1167">
            <v>0</v>
          </cell>
          <cell r="V1167">
            <v>0</v>
          </cell>
          <cell r="W1167">
            <v>0</v>
          </cell>
          <cell r="Y1167">
            <v>0</v>
          </cell>
          <cell r="AA1167">
            <v>0</v>
          </cell>
          <cell r="AJ1167">
            <v>0</v>
          </cell>
          <cell r="AN1167">
            <v>0</v>
          </cell>
          <cell r="AR1167">
            <v>0</v>
          </cell>
          <cell r="AV1167">
            <v>0</v>
          </cell>
          <cell r="AZ1167">
            <v>0</v>
          </cell>
        </row>
        <row r="1168">
          <cell r="Q1168">
            <v>-431700000</v>
          </cell>
          <cell r="S1168">
            <v>0</v>
          </cell>
          <cell r="U1168">
            <v>0</v>
          </cell>
          <cell r="V1168">
            <v>0</v>
          </cell>
          <cell r="W1168">
            <v>0</v>
          </cell>
          <cell r="Y1168">
            <v>0</v>
          </cell>
          <cell r="AA1168">
            <v>0</v>
          </cell>
          <cell r="AJ1168">
            <v>-114645833.33333333</v>
          </cell>
          <cell r="AN1168">
            <v>-153458333.33333334</v>
          </cell>
          <cell r="AR1168">
            <v>-151375000</v>
          </cell>
          <cell r="AV1168">
            <v>-38812500</v>
          </cell>
          <cell r="AZ1168">
            <v>0</v>
          </cell>
        </row>
        <row r="1169">
          <cell r="S1169">
            <v>-70000000</v>
          </cell>
          <cell r="U1169">
            <v>-95000000</v>
          </cell>
          <cell r="V1169">
            <v>-80000000</v>
          </cell>
          <cell r="W1169">
            <v>-125000000</v>
          </cell>
          <cell r="Y1169">
            <v>-40000000</v>
          </cell>
          <cell r="AA1169">
            <v>-20000000</v>
          </cell>
          <cell r="AJ1169">
            <v>0</v>
          </cell>
          <cell r="AN1169">
            <v>-24375000</v>
          </cell>
          <cell r="AR1169">
            <v>-56250000</v>
          </cell>
          <cell r="AV1169">
            <v>-69583333.33333333</v>
          </cell>
          <cell r="AZ1169">
            <v>-51250000</v>
          </cell>
        </row>
        <row r="1170">
          <cell r="Y1170">
            <v>-230000000</v>
          </cell>
          <cell r="AA1170">
            <v>0</v>
          </cell>
          <cell r="AR1170">
            <v>-26250000</v>
          </cell>
          <cell r="AV1170">
            <v>-40208333.333333336</v>
          </cell>
          <cell r="AZ1170">
            <v>-87083333.33333333</v>
          </cell>
        </row>
        <row r="1171">
          <cell r="Y1171">
            <v>0</v>
          </cell>
          <cell r="AA1171">
            <v>0</v>
          </cell>
          <cell r="AR1171">
            <v>0</v>
          </cell>
          <cell r="AV1171">
            <v>0</v>
          </cell>
          <cell r="AZ1171">
            <v>0</v>
          </cell>
        </row>
        <row r="1172">
          <cell r="Q1172">
            <v>-6316470.74</v>
          </cell>
          <cell r="S1172">
            <v>-4513396.64</v>
          </cell>
          <cell r="U1172">
            <v>-2937018.87</v>
          </cell>
          <cell r="V1172">
            <v>-2893206.74</v>
          </cell>
          <cell r="W1172">
            <v>-2955878.42</v>
          </cell>
          <cell r="Y1172">
            <v>-4260604.33</v>
          </cell>
          <cell r="AA1172">
            <v>-4158263.43</v>
          </cell>
          <cell r="AJ1172">
            <v>-4935252.595</v>
          </cell>
          <cell r="AN1172">
            <v>-4893003.266666667</v>
          </cell>
          <cell r="AR1172">
            <v>-4509050.0600000005</v>
          </cell>
          <cell r="AV1172">
            <v>-4375177.824999999</v>
          </cell>
          <cell r="AZ1172">
            <v>-4706313.162916666</v>
          </cell>
        </row>
        <row r="1173">
          <cell r="Q1173">
            <v>-33451687.66</v>
          </cell>
          <cell r="S1173">
            <v>-21894125.7</v>
          </cell>
          <cell r="U1173">
            <v>-9389432.8</v>
          </cell>
          <cell r="V1173">
            <v>-6157892.04</v>
          </cell>
          <cell r="W1173">
            <v>-9938898.23</v>
          </cell>
          <cell r="Y1173">
            <v>-20212640.84</v>
          </cell>
          <cell r="AA1173">
            <v>-23197919.59</v>
          </cell>
          <cell r="AJ1173">
            <v>-22477661.037916664</v>
          </cell>
          <cell r="AN1173">
            <v>-21204466.06</v>
          </cell>
          <cell r="AR1173">
            <v>-18646858.580000002</v>
          </cell>
          <cell r="AV1173">
            <v>-19046838.970833335</v>
          </cell>
          <cell r="AZ1173">
            <v>-19670180.019583333</v>
          </cell>
        </row>
        <row r="1174">
          <cell r="Q1174">
            <v>-231569.79</v>
          </cell>
          <cell r="S1174">
            <v>-876214.4</v>
          </cell>
          <cell r="U1174">
            <v>-1084122.42</v>
          </cell>
          <cell r="V1174">
            <v>-1118147.3</v>
          </cell>
          <cell r="W1174">
            <v>-942812.21</v>
          </cell>
          <cell r="Y1174">
            <v>-1057783.01</v>
          </cell>
          <cell r="AA1174">
            <v>-1025391.3</v>
          </cell>
          <cell r="AJ1174">
            <v>-800193.7270833332</v>
          </cell>
          <cell r="AN1174">
            <v>-803823.7604166666</v>
          </cell>
          <cell r="AR1174">
            <v>-851580.1750000002</v>
          </cell>
          <cell r="AV1174">
            <v>-911015.1254166666</v>
          </cell>
          <cell r="AZ1174">
            <v>-930219.835</v>
          </cell>
        </row>
        <row r="1175">
          <cell r="Q1175">
            <v>-5917295</v>
          </cell>
          <cell r="S1175">
            <v>-6397676</v>
          </cell>
          <cell r="U1175">
            <v>-6299338</v>
          </cell>
          <cell r="V1175">
            <v>-6360887</v>
          </cell>
          <cell r="W1175">
            <v>-6476435</v>
          </cell>
          <cell r="Y1175">
            <v>-6497165</v>
          </cell>
          <cell r="AA1175">
            <v>-7510588</v>
          </cell>
          <cell r="AJ1175">
            <v>-5725441.25</v>
          </cell>
          <cell r="AN1175">
            <v>-5893216.166666667</v>
          </cell>
          <cell r="AR1175">
            <v>-6158038.75</v>
          </cell>
          <cell r="AV1175">
            <v>-6455539.541666667</v>
          </cell>
          <cell r="AZ1175">
            <v>-6561725.541666667</v>
          </cell>
        </row>
        <row r="1176">
          <cell r="Q1176">
            <v>-8191105.91</v>
          </cell>
          <cell r="S1176">
            <v>-8075635.85</v>
          </cell>
          <cell r="U1176">
            <v>-8706694.17</v>
          </cell>
          <cell r="V1176">
            <v>-8843266.86</v>
          </cell>
          <cell r="W1176">
            <v>-9037855.61</v>
          </cell>
          <cell r="Y1176">
            <v>-7779415.37</v>
          </cell>
          <cell r="AA1176">
            <v>-8377937.39</v>
          </cell>
          <cell r="AJ1176">
            <v>-8213412.381666667</v>
          </cell>
          <cell r="AN1176">
            <v>-8529082.445416668</v>
          </cell>
          <cell r="AR1176">
            <v>-8461585.470416667</v>
          </cell>
          <cell r="AV1176">
            <v>-8367748.095833334</v>
          </cell>
          <cell r="AZ1176">
            <v>-8244012.269583333</v>
          </cell>
        </row>
        <row r="1177">
          <cell r="Q1177">
            <v>-52126095.73</v>
          </cell>
          <cell r="S1177">
            <v>-37128347.83</v>
          </cell>
          <cell r="U1177">
            <v>-31691769.76</v>
          </cell>
          <cell r="V1177">
            <v>-27011176.45</v>
          </cell>
          <cell r="W1177">
            <v>-20472222.77</v>
          </cell>
          <cell r="Y1177">
            <v>-13667004.27</v>
          </cell>
          <cell r="AA1177">
            <v>-40669556.31</v>
          </cell>
          <cell r="AJ1177">
            <v>-34787174.282500006</v>
          </cell>
          <cell r="AN1177">
            <v>-33724295.00625</v>
          </cell>
          <cell r="AR1177">
            <v>-32545704.018749997</v>
          </cell>
          <cell r="AV1177">
            <v>-32198818.383750003</v>
          </cell>
          <cell r="AZ1177">
            <v>-32630307.1725</v>
          </cell>
        </row>
        <row r="1178">
          <cell r="Q1178">
            <v>-3018519.69</v>
          </cell>
          <cell r="S1178">
            <v>0</v>
          </cell>
          <cell r="U1178">
            <v>430.27</v>
          </cell>
          <cell r="V1178">
            <v>-3442035.2</v>
          </cell>
          <cell r="W1178">
            <v>0</v>
          </cell>
          <cell r="Y1178">
            <v>-32.6</v>
          </cell>
          <cell r="AA1178">
            <v>0</v>
          </cell>
          <cell r="AJ1178">
            <v>-1109342.9620833334</v>
          </cell>
          <cell r="AN1178">
            <v>-927101.5754166666</v>
          </cell>
          <cell r="AR1178">
            <v>-772518.7620833333</v>
          </cell>
          <cell r="AV1178">
            <v>-679424.9895833334</v>
          </cell>
          <cell r="AZ1178">
            <v>-553284.22625</v>
          </cell>
        </row>
        <row r="1179">
          <cell r="Q1179">
            <v>-18857163.13</v>
          </cell>
          <cell r="S1179">
            <v>-15107434.62</v>
          </cell>
          <cell r="U1179">
            <v>-12223100.99</v>
          </cell>
          <cell r="V1179">
            <v>-6678704.27</v>
          </cell>
          <cell r="W1179">
            <v>-11794828.46</v>
          </cell>
          <cell r="Y1179">
            <v>-15549833.86</v>
          </cell>
          <cell r="AA1179">
            <v>-19287586.41</v>
          </cell>
          <cell r="AJ1179">
            <v>-15825496.972083336</v>
          </cell>
          <cell r="AN1179">
            <v>-15081632.027083332</v>
          </cell>
          <cell r="AR1179">
            <v>-14573935.250416666</v>
          </cell>
          <cell r="AV1179">
            <v>-14672833.913333334</v>
          </cell>
          <cell r="AZ1179">
            <v>-14817723.545833334</v>
          </cell>
        </row>
        <row r="1180">
          <cell r="Q1180">
            <v>-2562397.4</v>
          </cell>
          <cell r="S1180">
            <v>-1920748.62</v>
          </cell>
          <cell r="U1180">
            <v>-1518949.85</v>
          </cell>
          <cell r="V1180">
            <v>-1605521.66</v>
          </cell>
          <cell r="W1180">
            <v>-1708712.33</v>
          </cell>
          <cell r="Y1180">
            <v>-2326345.17</v>
          </cell>
          <cell r="AA1180">
            <v>-2075921.69</v>
          </cell>
          <cell r="AJ1180">
            <v>-2016008.5304166668</v>
          </cell>
          <cell r="AN1180">
            <v>-2063271.3041666665</v>
          </cell>
          <cell r="AR1180">
            <v>-2050889.4929166667</v>
          </cell>
          <cell r="AV1180">
            <v>-2060871.0383333333</v>
          </cell>
          <cell r="AZ1180">
            <v>-2296908.82375</v>
          </cell>
        </row>
        <row r="1181">
          <cell r="Q1181">
            <v>0</v>
          </cell>
          <cell r="S1181">
            <v>0</v>
          </cell>
          <cell r="U1181">
            <v>0</v>
          </cell>
          <cell r="V1181">
            <v>0</v>
          </cell>
          <cell r="W1181">
            <v>0</v>
          </cell>
          <cell r="Y1181">
            <v>0</v>
          </cell>
          <cell r="AA1181">
            <v>0</v>
          </cell>
          <cell r="AJ1181">
            <v>0</v>
          </cell>
          <cell r="AN1181">
            <v>0</v>
          </cell>
          <cell r="AR1181">
            <v>0</v>
          </cell>
          <cell r="AV1181">
            <v>0</v>
          </cell>
          <cell r="AZ1181">
            <v>0</v>
          </cell>
        </row>
        <row r="1182">
          <cell r="Q1182">
            <v>-37759.37</v>
          </cell>
          <cell r="S1182">
            <v>-37445.38</v>
          </cell>
          <cell r="U1182">
            <v>-37445.38</v>
          </cell>
          <cell r="V1182">
            <v>-37445.38</v>
          </cell>
          <cell r="W1182">
            <v>-37445.38</v>
          </cell>
          <cell r="Y1182">
            <v>-37445.38</v>
          </cell>
          <cell r="AA1182">
            <v>-37445.38</v>
          </cell>
          <cell r="AJ1182">
            <v>-37630.09</v>
          </cell>
          <cell r="AN1182">
            <v>-37693.95541666667</v>
          </cell>
          <cell r="AR1182">
            <v>-37589.292083333334</v>
          </cell>
          <cell r="AV1182">
            <v>-37484.62875</v>
          </cell>
          <cell r="AZ1182">
            <v>-26523.810833333333</v>
          </cell>
        </row>
        <row r="1183">
          <cell r="Q1183">
            <v>0</v>
          </cell>
          <cell r="S1183">
            <v>0</v>
          </cell>
          <cell r="U1183">
            <v>-593910</v>
          </cell>
          <cell r="V1183">
            <v>-661509</v>
          </cell>
          <cell r="W1183">
            <v>-584175</v>
          </cell>
          <cell r="Y1183">
            <v>-663493</v>
          </cell>
          <cell r="AA1183">
            <v>-671398</v>
          </cell>
          <cell r="AJ1183">
            <v>0</v>
          </cell>
          <cell r="AN1183">
            <v>-24746.25</v>
          </cell>
          <cell r="AR1183">
            <v>-236396.29166666666</v>
          </cell>
          <cell r="AV1183">
            <v>-588023.5870833333</v>
          </cell>
          <cell r="AZ1183">
            <v>-707882.4758333334</v>
          </cell>
        </row>
        <row r="1184">
          <cell r="Q1184">
            <v>-91265.35</v>
          </cell>
          <cell r="S1184">
            <v>-51175.98</v>
          </cell>
          <cell r="U1184">
            <v>-46332.15</v>
          </cell>
          <cell r="V1184">
            <v>-89737.84</v>
          </cell>
          <cell r="W1184">
            <v>-41118.2</v>
          </cell>
          <cell r="Y1184">
            <v>-43627.91</v>
          </cell>
          <cell r="AA1184">
            <v>-48543.24</v>
          </cell>
          <cell r="AJ1184">
            <v>-58151.36624999999</v>
          </cell>
          <cell r="AN1184">
            <v>-62795.81458333332</v>
          </cell>
          <cell r="AR1184">
            <v>-59306.24875</v>
          </cell>
          <cell r="AV1184">
            <v>-56720.16916666666</v>
          </cell>
          <cell r="AZ1184">
            <v>-52653.67041666667</v>
          </cell>
        </row>
        <row r="1185">
          <cell r="Q1185">
            <v>-282449.75</v>
          </cell>
          <cell r="S1185">
            <v>-433170.68</v>
          </cell>
          <cell r="U1185">
            <v>-239263.4</v>
          </cell>
          <cell r="V1185">
            <v>-343978.32</v>
          </cell>
          <cell r="W1185">
            <v>-369105.89</v>
          </cell>
          <cell r="Y1185">
            <v>-262207.06</v>
          </cell>
          <cell r="AA1185">
            <v>-283306.26</v>
          </cell>
          <cell r="AJ1185">
            <v>-344673.4345833334</v>
          </cell>
          <cell r="AN1185">
            <v>-321923.12666666665</v>
          </cell>
          <cell r="AR1185">
            <v>-316832.69</v>
          </cell>
          <cell r="AV1185">
            <v>-325291.1454166667</v>
          </cell>
          <cell r="AZ1185">
            <v>-333257.4370833333</v>
          </cell>
        </row>
        <row r="1186">
          <cell r="Q1186">
            <v>0</v>
          </cell>
          <cell r="S1186">
            <v>0</v>
          </cell>
          <cell r="U1186">
            <v>0</v>
          </cell>
          <cell r="V1186">
            <v>0</v>
          </cell>
          <cell r="W1186">
            <v>0</v>
          </cell>
          <cell r="Y1186">
            <v>0</v>
          </cell>
          <cell r="AA1186">
            <v>0</v>
          </cell>
          <cell r="AJ1186">
            <v>0</v>
          </cell>
          <cell r="AN1186">
            <v>0</v>
          </cell>
          <cell r="AR1186">
            <v>0</v>
          </cell>
          <cell r="AV1186">
            <v>-0.25</v>
          </cell>
          <cell r="AZ1186">
            <v>-0.5</v>
          </cell>
        </row>
        <row r="1187">
          <cell r="Q1187">
            <v>-711271.16</v>
          </cell>
          <cell r="S1187">
            <v>-197681.95</v>
          </cell>
          <cell r="U1187">
            <v>-404117.57</v>
          </cell>
          <cell r="V1187">
            <v>-1034151.75</v>
          </cell>
          <cell r="W1187">
            <v>-1106555.98</v>
          </cell>
          <cell r="Y1187">
            <v>-951374.82</v>
          </cell>
          <cell r="AA1187">
            <v>-543720.54</v>
          </cell>
          <cell r="AJ1187">
            <v>-630116.445</v>
          </cell>
          <cell r="AN1187">
            <v>-588666.8620833333</v>
          </cell>
          <cell r="AR1187">
            <v>-676346.8108333333</v>
          </cell>
          <cell r="AV1187">
            <v>-718123.2716666666</v>
          </cell>
          <cell r="AZ1187">
            <v>-673805.1129166667</v>
          </cell>
        </row>
        <row r="1188">
          <cell r="Q1188">
            <v>0</v>
          </cell>
          <cell r="S1188">
            <v>0</v>
          </cell>
          <cell r="U1188">
            <v>0</v>
          </cell>
          <cell r="V1188">
            <v>0</v>
          </cell>
          <cell r="W1188">
            <v>0</v>
          </cell>
          <cell r="Y1188">
            <v>0</v>
          </cell>
          <cell r="AA1188">
            <v>0</v>
          </cell>
          <cell r="AJ1188">
            <v>0</v>
          </cell>
          <cell r="AN1188">
            <v>0</v>
          </cell>
          <cell r="AR1188">
            <v>0</v>
          </cell>
          <cell r="AV1188">
            <v>0</v>
          </cell>
          <cell r="AZ1188">
            <v>0</v>
          </cell>
        </row>
        <row r="1189">
          <cell r="Q1189">
            <v>0</v>
          </cell>
          <cell r="S1189">
            <v>0</v>
          </cell>
          <cell r="U1189">
            <v>0</v>
          </cell>
          <cell r="V1189">
            <v>0</v>
          </cell>
          <cell r="W1189">
            <v>0</v>
          </cell>
          <cell r="Y1189">
            <v>0</v>
          </cell>
          <cell r="AA1189">
            <v>0</v>
          </cell>
          <cell r="AJ1189">
            <v>0</v>
          </cell>
          <cell r="AN1189">
            <v>0</v>
          </cell>
          <cell r="AR1189">
            <v>0</v>
          </cell>
          <cell r="AV1189">
            <v>0</v>
          </cell>
          <cell r="AZ1189">
            <v>0</v>
          </cell>
        </row>
        <row r="1190">
          <cell r="Q1190">
            <v>-16679.42</v>
          </cell>
          <cell r="S1190">
            <v>-250.11</v>
          </cell>
          <cell r="U1190">
            <v>0</v>
          </cell>
          <cell r="V1190">
            <v>-12722.86</v>
          </cell>
          <cell r="W1190">
            <v>-23388.08</v>
          </cell>
          <cell r="Y1190">
            <v>-38.09</v>
          </cell>
          <cell r="AA1190">
            <v>0</v>
          </cell>
          <cell r="AJ1190">
            <v>-6220.805833333333</v>
          </cell>
          <cell r="AN1190">
            <v>-4820.879166666667</v>
          </cell>
          <cell r="AR1190">
            <v>-5749.977916666668</v>
          </cell>
          <cell r="AV1190">
            <v>-5149.4158333333335</v>
          </cell>
          <cell r="AZ1190">
            <v>-4841.911666666667</v>
          </cell>
        </row>
        <row r="1191">
          <cell r="Q1191">
            <v>0</v>
          </cell>
          <cell r="S1191">
            <v>0</v>
          </cell>
          <cell r="U1191">
            <v>0</v>
          </cell>
          <cell r="V1191">
            <v>0</v>
          </cell>
          <cell r="W1191">
            <v>0</v>
          </cell>
          <cell r="Y1191">
            <v>0</v>
          </cell>
          <cell r="AA1191">
            <v>0</v>
          </cell>
          <cell r="AJ1191">
            <v>-8189.997083333335</v>
          </cell>
          <cell r="AN1191">
            <v>-4360.37125</v>
          </cell>
          <cell r="AR1191">
            <v>-498.2079166666667</v>
          </cell>
          <cell r="AV1191">
            <v>0</v>
          </cell>
          <cell r="AZ1191">
            <v>0</v>
          </cell>
        </row>
        <row r="1192">
          <cell r="Q1192">
            <v>0</v>
          </cell>
          <cell r="S1192">
            <v>0</v>
          </cell>
          <cell r="U1192">
            <v>21186</v>
          </cell>
          <cell r="V1192">
            <v>0</v>
          </cell>
          <cell r="W1192">
            <v>0</v>
          </cell>
          <cell r="Y1192">
            <v>0</v>
          </cell>
          <cell r="AA1192">
            <v>0</v>
          </cell>
          <cell r="AJ1192">
            <v>0</v>
          </cell>
          <cell r="AN1192">
            <v>882.75</v>
          </cell>
          <cell r="AR1192">
            <v>1765.5</v>
          </cell>
          <cell r="AV1192">
            <v>1765.5</v>
          </cell>
          <cell r="AZ1192">
            <v>882.75</v>
          </cell>
        </row>
        <row r="1193">
          <cell r="Q1193">
            <v>0</v>
          </cell>
          <cell r="S1193">
            <v>0</v>
          </cell>
          <cell r="U1193">
            <v>0</v>
          </cell>
          <cell r="V1193">
            <v>0</v>
          </cell>
          <cell r="W1193">
            <v>0</v>
          </cell>
          <cell r="Y1193">
            <v>0</v>
          </cell>
          <cell r="AA1193">
            <v>0</v>
          </cell>
          <cell r="AJ1193">
            <v>0</v>
          </cell>
          <cell r="AN1193">
            <v>0</v>
          </cell>
          <cell r="AR1193">
            <v>0</v>
          </cell>
          <cell r="AV1193">
            <v>0</v>
          </cell>
          <cell r="AZ1193">
            <v>0</v>
          </cell>
        </row>
        <row r="1194">
          <cell r="Q1194">
            <v>-9967120</v>
          </cell>
          <cell r="S1194">
            <v>-9273694.82</v>
          </cell>
          <cell r="U1194">
            <v>-9667142.2</v>
          </cell>
          <cell r="V1194">
            <v>-9910414.17</v>
          </cell>
          <cell r="W1194">
            <v>-8802206.61</v>
          </cell>
          <cell r="Y1194">
            <v>-9119672.41</v>
          </cell>
          <cell r="AA1194">
            <v>-9235749.02</v>
          </cell>
          <cell r="AJ1194">
            <v>-9229402.814583333</v>
          </cell>
          <cell r="AN1194">
            <v>-9386309.566666666</v>
          </cell>
          <cell r="AR1194">
            <v>-9475993.079166668</v>
          </cell>
          <cell r="AV1194">
            <v>-9358794.669583332</v>
          </cell>
          <cell r="AZ1194">
            <v>-9569417.029166667</v>
          </cell>
        </row>
        <row r="1195">
          <cell r="Q1195">
            <v>-781000</v>
          </cell>
          <cell r="S1195">
            <v>-781000</v>
          </cell>
          <cell r="U1195">
            <v>-781000</v>
          </cell>
          <cell r="V1195">
            <v>-781000</v>
          </cell>
          <cell r="W1195">
            <v>-781000</v>
          </cell>
          <cell r="Y1195">
            <v>-781000</v>
          </cell>
          <cell r="AA1195">
            <v>-781000</v>
          </cell>
          <cell r="AJ1195">
            <v>-587770.25</v>
          </cell>
          <cell r="AN1195">
            <v>-781000</v>
          </cell>
          <cell r="AR1195">
            <v>-781000</v>
          </cell>
          <cell r="AV1195">
            <v>-781000</v>
          </cell>
          <cell r="AZ1195">
            <v>-781000</v>
          </cell>
        </row>
        <row r="1196">
          <cell r="Q1196">
            <v>-84404066.7</v>
          </cell>
          <cell r="S1196">
            <v>-48046971.76</v>
          </cell>
          <cell r="U1196">
            <v>-34796762.18</v>
          </cell>
          <cell r="V1196">
            <v>-28355676.48</v>
          </cell>
          <cell r="W1196">
            <v>-26914454.66</v>
          </cell>
          <cell r="Y1196">
            <v>-32305510.81</v>
          </cell>
          <cell r="AA1196">
            <v>-38483013.87</v>
          </cell>
          <cell r="AJ1196">
            <v>-81579689.64875</v>
          </cell>
          <cell r="AN1196">
            <v>-69183702.80666666</v>
          </cell>
          <cell r="AR1196">
            <v>-48671418.90541667</v>
          </cell>
          <cell r="AV1196">
            <v>-43081308.45249999</v>
          </cell>
          <cell r="AZ1196">
            <v>-45425589.57874999</v>
          </cell>
        </row>
        <row r="1197">
          <cell r="Q1197">
            <v>0</v>
          </cell>
          <cell r="S1197">
            <v>0</v>
          </cell>
          <cell r="U1197">
            <v>0</v>
          </cell>
          <cell r="V1197">
            <v>0</v>
          </cell>
          <cell r="W1197">
            <v>0</v>
          </cell>
          <cell r="Y1197">
            <v>0</v>
          </cell>
          <cell r="AA1197">
            <v>0</v>
          </cell>
          <cell r="AJ1197">
            <v>0</v>
          </cell>
          <cell r="AN1197">
            <v>0</v>
          </cell>
          <cell r="AR1197">
            <v>0</v>
          </cell>
          <cell r="AV1197">
            <v>0</v>
          </cell>
          <cell r="AZ1197">
            <v>0</v>
          </cell>
        </row>
        <row r="1198">
          <cell r="Q1198">
            <v>-448562.49</v>
          </cell>
          <cell r="S1198">
            <v>-46701.27</v>
          </cell>
          <cell r="U1198">
            <v>-44488.14</v>
          </cell>
          <cell r="V1198">
            <v>-40255.01</v>
          </cell>
          <cell r="W1198">
            <v>-40255.01</v>
          </cell>
          <cell r="Y1198">
            <v>-40255.01</v>
          </cell>
          <cell r="AA1198">
            <v>-40255.01</v>
          </cell>
          <cell r="AJ1198">
            <v>-18690.10375</v>
          </cell>
          <cell r="AN1198">
            <v>-52728.77333333332</v>
          </cell>
          <cell r="AR1198">
            <v>-66323.49041666667</v>
          </cell>
          <cell r="AV1198">
            <v>-59904.357500000006</v>
          </cell>
          <cell r="AZ1198">
            <v>-27455.466666666664</v>
          </cell>
        </row>
        <row r="1199">
          <cell r="Q1199">
            <v>-61558.64</v>
          </cell>
          <cell r="S1199">
            <v>0</v>
          </cell>
          <cell r="U1199">
            <v>0</v>
          </cell>
          <cell r="V1199">
            <v>0</v>
          </cell>
          <cell r="W1199">
            <v>0</v>
          </cell>
          <cell r="Y1199">
            <v>0</v>
          </cell>
          <cell r="AA1199">
            <v>0</v>
          </cell>
          <cell r="AJ1199">
            <v>-2564.943333333333</v>
          </cell>
          <cell r="AN1199">
            <v>-5129.886666666666</v>
          </cell>
          <cell r="AR1199">
            <v>-5129.886666666666</v>
          </cell>
          <cell r="AV1199">
            <v>-2564.943333333333</v>
          </cell>
          <cell r="AZ1199">
            <v>0</v>
          </cell>
        </row>
        <row r="1200">
          <cell r="Q1200">
            <v>-1945133.78</v>
          </cell>
          <cell r="S1200">
            <v>-832230.19</v>
          </cell>
          <cell r="U1200">
            <v>-832230.19</v>
          </cell>
          <cell r="V1200">
            <v>0</v>
          </cell>
          <cell r="W1200">
            <v>0</v>
          </cell>
          <cell r="Y1200">
            <v>0</v>
          </cell>
          <cell r="AA1200">
            <v>0</v>
          </cell>
          <cell r="AJ1200">
            <v>-81047.24083333333</v>
          </cell>
          <cell r="AN1200">
            <v>-404828.2870833333</v>
          </cell>
          <cell r="AR1200">
            <v>-439504.5449999999</v>
          </cell>
          <cell r="AV1200">
            <v>-358457.30416666664</v>
          </cell>
          <cell r="AZ1200">
            <v>-34676.25791666666</v>
          </cell>
        </row>
        <row r="1201">
          <cell r="Q1201">
            <v>-390</v>
          </cell>
          <cell r="S1201">
            <v>110.66</v>
          </cell>
          <cell r="U1201">
            <v>0</v>
          </cell>
          <cell r="V1201">
            <v>-240.86</v>
          </cell>
          <cell r="W1201">
            <v>-271.29</v>
          </cell>
          <cell r="Y1201">
            <v>0</v>
          </cell>
          <cell r="AA1201">
            <v>0</v>
          </cell>
          <cell r="AJ1201">
            <v>-171.74125</v>
          </cell>
          <cell r="AN1201">
            <v>-134.18458333333334</v>
          </cell>
          <cell r="AR1201">
            <v>-102.15750000000001</v>
          </cell>
          <cell r="AV1201">
            <v>-83.71166666666666</v>
          </cell>
          <cell r="AZ1201">
            <v>-75.43833333333335</v>
          </cell>
        </row>
        <row r="1202">
          <cell r="Q1202">
            <v>-4868.9</v>
          </cell>
          <cell r="S1202">
            <v>0</v>
          </cell>
          <cell r="U1202">
            <v>0</v>
          </cell>
          <cell r="V1202">
            <v>-4174.91</v>
          </cell>
          <cell r="W1202">
            <v>-4163.91</v>
          </cell>
          <cell r="Y1202">
            <v>0</v>
          </cell>
          <cell r="AA1202">
            <v>0</v>
          </cell>
          <cell r="AJ1202">
            <v>-2734.97875</v>
          </cell>
          <cell r="AN1202">
            <v>-1757.6125</v>
          </cell>
          <cell r="AR1202">
            <v>-1488.9458333333332</v>
          </cell>
          <cell r="AV1202">
            <v>-1267.0133333333333</v>
          </cell>
          <cell r="AZ1202">
            <v>-1065.8091666666667</v>
          </cell>
        </row>
        <row r="1203">
          <cell r="Q1203">
            <v>0</v>
          </cell>
          <cell r="S1203">
            <v>0</v>
          </cell>
          <cell r="U1203">
            <v>0</v>
          </cell>
          <cell r="V1203">
            <v>0</v>
          </cell>
          <cell r="W1203">
            <v>0</v>
          </cell>
          <cell r="Y1203">
            <v>0</v>
          </cell>
          <cell r="AA1203">
            <v>0</v>
          </cell>
          <cell r="AJ1203">
            <v>0</v>
          </cell>
          <cell r="AN1203">
            <v>0</v>
          </cell>
          <cell r="AR1203">
            <v>0</v>
          </cell>
          <cell r="AV1203">
            <v>0</v>
          </cell>
          <cell r="AZ1203">
            <v>0</v>
          </cell>
        </row>
        <row r="1204">
          <cell r="Q1204">
            <v>0</v>
          </cell>
          <cell r="S1204">
            <v>0</v>
          </cell>
          <cell r="U1204">
            <v>0</v>
          </cell>
          <cell r="V1204">
            <v>0</v>
          </cell>
          <cell r="W1204">
            <v>0</v>
          </cell>
          <cell r="Y1204">
            <v>0</v>
          </cell>
          <cell r="AA1204">
            <v>0</v>
          </cell>
          <cell r="AJ1204">
            <v>0</v>
          </cell>
          <cell r="AN1204">
            <v>0</v>
          </cell>
          <cell r="AR1204">
            <v>0</v>
          </cell>
          <cell r="AV1204">
            <v>0</v>
          </cell>
          <cell r="AZ1204">
            <v>0</v>
          </cell>
        </row>
        <row r="1205">
          <cell r="Q1205">
            <v>0</v>
          </cell>
          <cell r="S1205">
            <v>0</v>
          </cell>
          <cell r="U1205">
            <v>0</v>
          </cell>
          <cell r="V1205">
            <v>0</v>
          </cell>
          <cell r="W1205">
            <v>0</v>
          </cell>
          <cell r="Y1205">
            <v>0</v>
          </cell>
          <cell r="AA1205">
            <v>0</v>
          </cell>
          <cell r="AJ1205">
            <v>-33540.833333333336</v>
          </cell>
          <cell r="AN1205">
            <v>0</v>
          </cell>
          <cell r="AR1205">
            <v>0</v>
          </cell>
          <cell r="AV1205">
            <v>0</v>
          </cell>
          <cell r="AZ1205">
            <v>0</v>
          </cell>
        </row>
        <row r="1206">
          <cell r="Q1206">
            <v>0</v>
          </cell>
          <cell r="S1206">
            <v>0</v>
          </cell>
          <cell r="U1206">
            <v>0</v>
          </cell>
          <cell r="V1206">
            <v>0</v>
          </cell>
          <cell r="W1206">
            <v>0</v>
          </cell>
          <cell r="Y1206">
            <v>0</v>
          </cell>
          <cell r="AA1206">
            <v>0</v>
          </cell>
          <cell r="AJ1206">
            <v>0</v>
          </cell>
          <cell r="AN1206">
            <v>0</v>
          </cell>
          <cell r="AR1206">
            <v>0</v>
          </cell>
          <cell r="AV1206">
            <v>0</v>
          </cell>
          <cell r="AZ1206">
            <v>0</v>
          </cell>
        </row>
        <row r="1207">
          <cell r="Q1207">
            <v>-928471</v>
          </cell>
          <cell r="S1207">
            <v>-919009.69</v>
          </cell>
          <cell r="U1207">
            <v>-365999.94</v>
          </cell>
          <cell r="V1207">
            <v>-365999.94</v>
          </cell>
          <cell r="W1207">
            <v>-365999.94</v>
          </cell>
          <cell r="Y1207">
            <v>-365999.94</v>
          </cell>
          <cell r="AA1207">
            <v>-365999.94</v>
          </cell>
          <cell r="AJ1207">
            <v>-859962.375</v>
          </cell>
          <cell r="AN1207">
            <v>-765022.0499999999</v>
          </cell>
          <cell r="AR1207">
            <v>-646447.0300000001</v>
          </cell>
          <cell r="AV1207">
            <v>-482392.9683333333</v>
          </cell>
          <cell r="AZ1207">
            <v>-365999.94</v>
          </cell>
        </row>
        <row r="1208">
          <cell r="Q1208">
            <v>0</v>
          </cell>
          <cell r="S1208">
            <v>0</v>
          </cell>
          <cell r="U1208">
            <v>0</v>
          </cell>
          <cell r="V1208">
            <v>0</v>
          </cell>
          <cell r="W1208">
            <v>0</v>
          </cell>
          <cell r="Y1208">
            <v>0</v>
          </cell>
          <cell r="AA1208">
            <v>0</v>
          </cell>
          <cell r="AJ1208">
            <v>0</v>
          </cell>
          <cell r="AN1208">
            <v>0</v>
          </cell>
          <cell r="AR1208">
            <v>0</v>
          </cell>
          <cell r="AV1208">
            <v>0</v>
          </cell>
          <cell r="AZ1208">
            <v>0</v>
          </cell>
        </row>
        <row r="1209">
          <cell r="Q1209">
            <v>0</v>
          </cell>
          <cell r="S1209">
            <v>0</v>
          </cell>
          <cell r="U1209">
            <v>0</v>
          </cell>
          <cell r="V1209">
            <v>0</v>
          </cell>
          <cell r="W1209">
            <v>0</v>
          </cell>
          <cell r="Y1209">
            <v>0</v>
          </cell>
          <cell r="AA1209">
            <v>0</v>
          </cell>
          <cell r="AJ1209">
            <v>0</v>
          </cell>
          <cell r="AN1209">
            <v>0</v>
          </cell>
          <cell r="AR1209">
            <v>0</v>
          </cell>
          <cell r="AV1209">
            <v>0</v>
          </cell>
          <cell r="AZ1209">
            <v>0</v>
          </cell>
        </row>
        <row r="1210">
          <cell r="Q1210">
            <v>-9266734.01</v>
          </cell>
          <cell r="S1210">
            <v>-8811617.63</v>
          </cell>
          <cell r="U1210">
            <v>-10695226.03</v>
          </cell>
          <cell r="V1210">
            <v>-11154543.88</v>
          </cell>
          <cell r="W1210">
            <v>-10463837.34</v>
          </cell>
          <cell r="Y1210">
            <v>-9682253.92</v>
          </cell>
          <cell r="AA1210">
            <v>-11007189.58</v>
          </cell>
          <cell r="AJ1210">
            <v>-8119877.98875</v>
          </cell>
          <cell r="AN1210">
            <v>-8858932.898333333</v>
          </cell>
          <cell r="AR1210">
            <v>-9462708.927916666</v>
          </cell>
          <cell r="AV1210">
            <v>-9913614.45875</v>
          </cell>
          <cell r="AZ1210">
            <v>-10003417.957083333</v>
          </cell>
        </row>
        <row r="1211">
          <cell r="Q1211">
            <v>-17587000.54</v>
          </cell>
          <cell r="S1211">
            <v>-18941932.79</v>
          </cell>
          <cell r="U1211">
            <v>-2910350.09</v>
          </cell>
          <cell r="V1211">
            <v>-3671100.1</v>
          </cell>
          <cell r="W1211">
            <v>-5191440.7</v>
          </cell>
          <cell r="Y1211">
            <v>-6683184.03</v>
          </cell>
          <cell r="AA1211">
            <v>-9802887.06</v>
          </cell>
          <cell r="AJ1211">
            <v>-12378105.711666666</v>
          </cell>
          <cell r="AN1211">
            <v>-12594632.802499996</v>
          </cell>
          <cell r="AR1211">
            <v>-11000802.322916666</v>
          </cell>
          <cell r="AV1211">
            <v>-8988056.68125</v>
          </cell>
          <cell r="AZ1211">
            <v>-7885065.240416667</v>
          </cell>
        </row>
        <row r="1212">
          <cell r="Q1212">
            <v>-67426204.19</v>
          </cell>
          <cell r="S1212">
            <v>-54081058.54</v>
          </cell>
          <cell r="U1212">
            <v>-44061621</v>
          </cell>
          <cell r="V1212">
            <v>-45643562.7</v>
          </cell>
          <cell r="W1212">
            <v>-38816954.14</v>
          </cell>
          <cell r="Y1212">
            <v>-36882113.33</v>
          </cell>
          <cell r="AA1212">
            <v>-47582754.46</v>
          </cell>
          <cell r="AJ1212">
            <v>-35546664.66416666</v>
          </cell>
          <cell r="AN1212">
            <v>-38983051.1325</v>
          </cell>
          <cell r="AR1212">
            <v>-48154788.80625</v>
          </cell>
          <cell r="AV1212">
            <v>-47249460.987916656</v>
          </cell>
          <cell r="AZ1212">
            <v>-44986519.522083335</v>
          </cell>
        </row>
        <row r="1213">
          <cell r="Q1213">
            <v>0</v>
          </cell>
          <cell r="S1213">
            <v>0</v>
          </cell>
          <cell r="U1213">
            <v>0</v>
          </cell>
          <cell r="V1213">
            <v>0</v>
          </cell>
          <cell r="W1213">
            <v>0</v>
          </cell>
          <cell r="Y1213">
            <v>0</v>
          </cell>
          <cell r="AA1213">
            <v>0</v>
          </cell>
          <cell r="AJ1213">
            <v>0</v>
          </cell>
          <cell r="AN1213">
            <v>0</v>
          </cell>
          <cell r="AR1213">
            <v>0</v>
          </cell>
          <cell r="AV1213">
            <v>0</v>
          </cell>
          <cell r="AZ1213">
            <v>0</v>
          </cell>
        </row>
        <row r="1214">
          <cell r="Q1214">
            <v>0</v>
          </cell>
          <cell r="S1214">
            <v>0</v>
          </cell>
          <cell r="U1214">
            <v>0</v>
          </cell>
          <cell r="V1214">
            <v>0</v>
          </cell>
          <cell r="W1214">
            <v>0</v>
          </cell>
          <cell r="Y1214">
            <v>0</v>
          </cell>
          <cell r="AA1214">
            <v>0</v>
          </cell>
          <cell r="AJ1214">
            <v>0</v>
          </cell>
          <cell r="AN1214">
            <v>0</v>
          </cell>
          <cell r="AR1214">
            <v>0</v>
          </cell>
          <cell r="AV1214">
            <v>0</v>
          </cell>
          <cell r="AZ1214">
            <v>0</v>
          </cell>
        </row>
        <row r="1215">
          <cell r="Q1215">
            <v>0</v>
          </cell>
          <cell r="S1215">
            <v>0</v>
          </cell>
          <cell r="U1215">
            <v>0</v>
          </cell>
          <cell r="V1215">
            <v>0</v>
          </cell>
          <cell r="W1215">
            <v>0</v>
          </cell>
          <cell r="Y1215">
            <v>0</v>
          </cell>
          <cell r="AA1215">
            <v>0</v>
          </cell>
          <cell r="AJ1215">
            <v>0</v>
          </cell>
          <cell r="AN1215">
            <v>0</v>
          </cell>
          <cell r="AR1215">
            <v>0</v>
          </cell>
          <cell r="AV1215">
            <v>0</v>
          </cell>
          <cell r="AZ1215">
            <v>0</v>
          </cell>
        </row>
        <row r="1216">
          <cell r="Q1216">
            <v>0</v>
          </cell>
          <cell r="S1216">
            <v>0</v>
          </cell>
          <cell r="U1216">
            <v>0</v>
          </cell>
          <cell r="V1216">
            <v>0</v>
          </cell>
          <cell r="W1216">
            <v>0</v>
          </cell>
          <cell r="Y1216">
            <v>0</v>
          </cell>
          <cell r="AA1216">
            <v>0</v>
          </cell>
          <cell r="AJ1216">
            <v>0</v>
          </cell>
          <cell r="AN1216">
            <v>0</v>
          </cell>
          <cell r="AR1216">
            <v>0</v>
          </cell>
          <cell r="AV1216">
            <v>0</v>
          </cell>
          <cell r="AZ1216">
            <v>0</v>
          </cell>
        </row>
        <row r="1217">
          <cell r="Q1217">
            <v>0</v>
          </cell>
          <cell r="S1217">
            <v>0</v>
          </cell>
          <cell r="U1217">
            <v>0</v>
          </cell>
          <cell r="V1217">
            <v>0</v>
          </cell>
          <cell r="W1217">
            <v>0</v>
          </cell>
          <cell r="Y1217">
            <v>0</v>
          </cell>
          <cell r="AA1217">
            <v>0</v>
          </cell>
          <cell r="AJ1217">
            <v>0</v>
          </cell>
          <cell r="AN1217">
            <v>0</v>
          </cell>
          <cell r="AR1217">
            <v>0</v>
          </cell>
          <cell r="AV1217">
            <v>0</v>
          </cell>
          <cell r="AZ1217">
            <v>0</v>
          </cell>
        </row>
        <row r="1218">
          <cell r="Q1218">
            <v>0</v>
          </cell>
          <cell r="S1218">
            <v>0</v>
          </cell>
          <cell r="U1218">
            <v>0</v>
          </cell>
          <cell r="V1218">
            <v>0</v>
          </cell>
          <cell r="W1218">
            <v>0</v>
          </cell>
          <cell r="Y1218">
            <v>0</v>
          </cell>
          <cell r="AA1218">
            <v>0</v>
          </cell>
          <cell r="AJ1218">
            <v>0</v>
          </cell>
          <cell r="AN1218">
            <v>0</v>
          </cell>
          <cell r="AR1218">
            <v>0</v>
          </cell>
          <cell r="AV1218">
            <v>0</v>
          </cell>
          <cell r="AZ1218">
            <v>0</v>
          </cell>
        </row>
        <row r="1219">
          <cell r="Q1219">
            <v>0</v>
          </cell>
          <cell r="S1219">
            <v>0</v>
          </cell>
          <cell r="U1219">
            <v>0</v>
          </cell>
          <cell r="V1219">
            <v>0</v>
          </cell>
          <cell r="W1219">
            <v>0</v>
          </cell>
          <cell r="Y1219">
            <v>0</v>
          </cell>
          <cell r="AA1219">
            <v>0</v>
          </cell>
          <cell r="AJ1219">
            <v>0</v>
          </cell>
          <cell r="AN1219">
            <v>0</v>
          </cell>
          <cell r="AR1219">
            <v>0</v>
          </cell>
          <cell r="AV1219">
            <v>0</v>
          </cell>
          <cell r="AZ1219">
            <v>0</v>
          </cell>
        </row>
        <row r="1220">
          <cell r="Q1220">
            <v>0</v>
          </cell>
          <cell r="S1220">
            <v>0</v>
          </cell>
          <cell r="U1220">
            <v>0</v>
          </cell>
          <cell r="V1220">
            <v>0</v>
          </cell>
          <cell r="W1220">
            <v>0</v>
          </cell>
          <cell r="Y1220">
            <v>0</v>
          </cell>
          <cell r="AA1220">
            <v>0</v>
          </cell>
          <cell r="AJ1220">
            <v>0</v>
          </cell>
          <cell r="AN1220">
            <v>0</v>
          </cell>
          <cell r="AR1220">
            <v>0</v>
          </cell>
          <cell r="AV1220">
            <v>0</v>
          </cell>
          <cell r="AZ1220">
            <v>0</v>
          </cell>
        </row>
        <row r="1221">
          <cell r="Q1221">
            <v>-4552623.44</v>
          </cell>
          <cell r="S1221">
            <v>-4742380.04</v>
          </cell>
          <cell r="U1221">
            <v>-5383278.66</v>
          </cell>
          <cell r="V1221">
            <v>-4123804.01</v>
          </cell>
          <cell r="W1221">
            <v>-4534105.16</v>
          </cell>
          <cell r="Y1221">
            <v>-5210938.27</v>
          </cell>
          <cell r="AA1221">
            <v>-6015880.1</v>
          </cell>
          <cell r="AJ1221">
            <v>-4425976.931666667</v>
          </cell>
          <cell r="AN1221">
            <v>-4705091.3045833325</v>
          </cell>
          <cell r="AR1221">
            <v>-4809368.87375</v>
          </cell>
          <cell r="AV1221">
            <v>-5027265.627083333</v>
          </cell>
          <cell r="AZ1221">
            <v>-5136838.705</v>
          </cell>
        </row>
        <row r="1222">
          <cell r="Q1222">
            <v>-638561.87</v>
          </cell>
          <cell r="S1222">
            <v>-997841.49</v>
          </cell>
          <cell r="U1222">
            <v>-1899875.97</v>
          </cell>
          <cell r="V1222">
            <v>0</v>
          </cell>
          <cell r="W1222">
            <v>-378789.06</v>
          </cell>
          <cell r="Y1222">
            <v>-1487766.48</v>
          </cell>
          <cell r="AA1222">
            <v>-2623619.73</v>
          </cell>
          <cell r="AJ1222">
            <v>-1085034.1958333333</v>
          </cell>
          <cell r="AN1222">
            <v>-1187069.3025</v>
          </cell>
          <cell r="AR1222">
            <v>-1052150.0737500002</v>
          </cell>
          <cell r="AV1222">
            <v>-1143349.6933333334</v>
          </cell>
          <cell r="AZ1222">
            <v>-1255942.9629166666</v>
          </cell>
        </row>
        <row r="1223">
          <cell r="Q1223">
            <v>0</v>
          </cell>
          <cell r="S1223">
            <v>0</v>
          </cell>
          <cell r="U1223">
            <v>0</v>
          </cell>
          <cell r="V1223">
            <v>0</v>
          </cell>
          <cell r="W1223">
            <v>0</v>
          </cell>
          <cell r="Y1223">
            <v>0</v>
          </cell>
          <cell r="AA1223">
            <v>0</v>
          </cell>
          <cell r="AJ1223">
            <v>0</v>
          </cell>
          <cell r="AN1223">
            <v>0</v>
          </cell>
          <cell r="AR1223">
            <v>0</v>
          </cell>
          <cell r="AV1223">
            <v>0</v>
          </cell>
          <cell r="AZ1223">
            <v>0</v>
          </cell>
        </row>
        <row r="1224">
          <cell r="Q1224">
            <v>0</v>
          </cell>
          <cell r="S1224">
            <v>0</v>
          </cell>
          <cell r="U1224">
            <v>0</v>
          </cell>
          <cell r="V1224">
            <v>0</v>
          </cell>
          <cell r="W1224">
            <v>0</v>
          </cell>
          <cell r="Y1224">
            <v>0</v>
          </cell>
          <cell r="AA1224">
            <v>0</v>
          </cell>
          <cell r="AJ1224">
            <v>0</v>
          </cell>
          <cell r="AN1224">
            <v>0</v>
          </cell>
          <cell r="AR1224">
            <v>0</v>
          </cell>
          <cell r="AV1224">
            <v>-0.375</v>
          </cell>
          <cell r="AZ1224">
            <v>-0.75</v>
          </cell>
        </row>
        <row r="1225">
          <cell r="Q1225">
            <v>-150877.4</v>
          </cell>
          <cell r="S1225">
            <v>-85.32</v>
          </cell>
          <cell r="U1225">
            <v>-127.72</v>
          </cell>
          <cell r="V1225">
            <v>-140498.04</v>
          </cell>
          <cell r="W1225">
            <v>-141219.9</v>
          </cell>
          <cell r="Y1225">
            <v>3742.38</v>
          </cell>
          <cell r="AA1225">
            <v>1085.14</v>
          </cell>
          <cell r="AJ1225">
            <v>-36705.42833333333</v>
          </cell>
          <cell r="AN1225">
            <v>-35106.42125</v>
          </cell>
          <cell r="AR1225">
            <v>-46903.48083333334</v>
          </cell>
          <cell r="AV1225">
            <v>-41658.121250000004</v>
          </cell>
          <cell r="AZ1225">
            <v>-35596.457083333335</v>
          </cell>
        </row>
        <row r="1226">
          <cell r="Q1226">
            <v>0</v>
          </cell>
          <cell r="S1226">
            <v>0</v>
          </cell>
          <cell r="U1226">
            <v>0</v>
          </cell>
          <cell r="V1226">
            <v>0</v>
          </cell>
          <cell r="W1226">
            <v>0</v>
          </cell>
          <cell r="Y1226">
            <v>0</v>
          </cell>
          <cell r="AA1226">
            <v>0</v>
          </cell>
          <cell r="AJ1226">
            <v>0</v>
          </cell>
          <cell r="AN1226">
            <v>0</v>
          </cell>
          <cell r="AR1226">
            <v>0</v>
          </cell>
          <cell r="AV1226">
            <v>0</v>
          </cell>
          <cell r="AZ1226">
            <v>0</v>
          </cell>
        </row>
        <row r="1227">
          <cell r="Q1227">
            <v>-7813.52</v>
          </cell>
          <cell r="S1227">
            <v>728908.01</v>
          </cell>
          <cell r="U1227">
            <v>2481.01</v>
          </cell>
          <cell r="V1227">
            <v>-5137.49</v>
          </cell>
          <cell r="W1227">
            <v>738652.01</v>
          </cell>
          <cell r="Y1227">
            <v>-7999.99</v>
          </cell>
          <cell r="AA1227">
            <v>-10904.99</v>
          </cell>
          <cell r="AJ1227">
            <v>135467.78708333333</v>
          </cell>
          <cell r="AN1227">
            <v>145151.39583333334</v>
          </cell>
          <cell r="AR1227">
            <v>126979.75666666665</v>
          </cell>
          <cell r="AV1227">
            <v>180577.49125000005</v>
          </cell>
          <cell r="AZ1227">
            <v>230019.01249999998</v>
          </cell>
        </row>
        <row r="1228">
          <cell r="Q1228">
            <v>640.58</v>
          </cell>
          <cell r="S1228">
            <v>323197.22</v>
          </cell>
          <cell r="U1228">
            <v>120426.22</v>
          </cell>
          <cell r="V1228">
            <v>324824.42</v>
          </cell>
          <cell r="W1228">
            <v>328281.47</v>
          </cell>
          <cell r="Y1228">
            <v>1343.83</v>
          </cell>
          <cell r="AA1228">
            <v>-1988.26</v>
          </cell>
          <cell r="AJ1228">
            <v>34514.49916666667</v>
          </cell>
          <cell r="AN1228">
            <v>73914.64166666666</v>
          </cell>
          <cell r="AR1228">
            <v>112397.8925</v>
          </cell>
          <cell r="AV1228">
            <v>145674.59624999997</v>
          </cell>
          <cell r="AZ1228">
            <v>124794.28541666665</v>
          </cell>
        </row>
        <row r="1229">
          <cell r="Q1229">
            <v>11067.34</v>
          </cell>
          <cell r="S1229">
            <v>144170.89</v>
          </cell>
          <cell r="U1229">
            <v>7820.23</v>
          </cell>
          <cell r="V1229">
            <v>151548.29</v>
          </cell>
          <cell r="W1229">
            <v>154195.89</v>
          </cell>
          <cell r="Y1229">
            <v>157270.73</v>
          </cell>
          <cell r="AA1229">
            <v>20101.83</v>
          </cell>
          <cell r="AJ1229">
            <v>45942.06833333333</v>
          </cell>
          <cell r="AN1229">
            <v>38799.78916666667</v>
          </cell>
          <cell r="AR1229">
            <v>54457.036250000005</v>
          </cell>
          <cell r="AV1229">
            <v>58738.29916666667</v>
          </cell>
          <cell r="AZ1229">
            <v>73431.54375000001</v>
          </cell>
        </row>
        <row r="1230">
          <cell r="Q1230">
            <v>-206.87</v>
          </cell>
          <cell r="S1230">
            <v>-403.1</v>
          </cell>
          <cell r="U1230">
            <v>10964.2</v>
          </cell>
          <cell r="V1230">
            <v>-608.71</v>
          </cell>
          <cell r="W1230">
            <v>11033.59</v>
          </cell>
          <cell r="Y1230">
            <v>-491.91</v>
          </cell>
          <cell r="AA1230">
            <v>11185.87</v>
          </cell>
          <cell r="AJ1230">
            <v>2187.3875000000003</v>
          </cell>
          <cell r="AN1230">
            <v>2641.4058333333337</v>
          </cell>
          <cell r="AR1230">
            <v>2191.2779166666664</v>
          </cell>
          <cell r="AV1230">
            <v>2410.43125</v>
          </cell>
          <cell r="AZ1230">
            <v>4207.72375</v>
          </cell>
        </row>
        <row r="1231">
          <cell r="Q1231">
            <v>-2685.12</v>
          </cell>
          <cell r="S1231">
            <v>68305.39</v>
          </cell>
          <cell r="U1231">
            <v>-8930.19</v>
          </cell>
          <cell r="V1231">
            <v>71032.21</v>
          </cell>
          <cell r="W1231">
            <v>-5223.29</v>
          </cell>
          <cell r="Y1231">
            <v>73453.23</v>
          </cell>
          <cell r="AA1231">
            <v>73905.47</v>
          </cell>
          <cell r="AJ1231">
            <v>18682.079166666666</v>
          </cell>
          <cell r="AN1231">
            <v>12836.832916666668</v>
          </cell>
          <cell r="AR1231">
            <v>19169.288333333334</v>
          </cell>
          <cell r="AV1231">
            <v>33227.89583333333</v>
          </cell>
          <cell r="AZ1231">
            <v>50608.66333333333</v>
          </cell>
        </row>
        <row r="1232">
          <cell r="Q1232">
            <v>-11815.55</v>
          </cell>
          <cell r="S1232">
            <v>-11629.35</v>
          </cell>
          <cell r="U1232">
            <v>-11983.62</v>
          </cell>
          <cell r="V1232">
            <v>-11983.62</v>
          </cell>
          <cell r="W1232">
            <v>-12229.42</v>
          </cell>
          <cell r="Y1232">
            <v>-12316.42</v>
          </cell>
          <cell r="AA1232">
            <v>-12381.63</v>
          </cell>
          <cell r="AJ1232">
            <v>-11628.502916666666</v>
          </cell>
          <cell r="AN1232">
            <v>-11891.817083333333</v>
          </cell>
          <cell r="AR1232">
            <v>-11981.534166666665</v>
          </cell>
          <cell r="AV1232">
            <v>-12114.795833333335</v>
          </cell>
          <cell r="AZ1232">
            <v>-12276.553333333331</v>
          </cell>
        </row>
        <row r="1233">
          <cell r="Q1233">
            <v>-152384.01</v>
          </cell>
          <cell r="S1233">
            <v>0</v>
          </cell>
          <cell r="U1233">
            <v>0</v>
          </cell>
          <cell r="V1233">
            <v>0</v>
          </cell>
          <cell r="W1233">
            <v>0</v>
          </cell>
          <cell r="Y1233">
            <v>0</v>
          </cell>
          <cell r="AA1233">
            <v>0</v>
          </cell>
          <cell r="AJ1233">
            <v>-6349.333750000001</v>
          </cell>
          <cell r="AN1233">
            <v>-12698.667500000001</v>
          </cell>
          <cell r="AR1233">
            <v>-12698.667500000001</v>
          </cell>
          <cell r="AV1233">
            <v>-6349.333750000001</v>
          </cell>
          <cell r="AZ1233">
            <v>0</v>
          </cell>
        </row>
        <row r="1234">
          <cell r="U1234">
            <v>-948300</v>
          </cell>
          <cell r="V1234">
            <v>-1181658</v>
          </cell>
          <cell r="W1234">
            <v>-1477072.5</v>
          </cell>
          <cell r="Y1234">
            <v>-2067901.5</v>
          </cell>
          <cell r="AA1234">
            <v>-2658730.5</v>
          </cell>
          <cell r="AJ1234">
            <v>0</v>
          </cell>
          <cell r="AN1234">
            <v>-92195.83333333333</v>
          </cell>
          <cell r="AR1234">
            <v>-587139.0208333334</v>
          </cell>
          <cell r="AV1234">
            <v>-1473382.5208333333</v>
          </cell>
          <cell r="AZ1234">
            <v>-2218194.4375</v>
          </cell>
        </row>
        <row r="1235">
          <cell r="Q1235">
            <v>0</v>
          </cell>
          <cell r="S1235">
            <v>0</v>
          </cell>
          <cell r="U1235">
            <v>0</v>
          </cell>
          <cell r="V1235">
            <v>0</v>
          </cell>
          <cell r="W1235">
            <v>0</v>
          </cell>
          <cell r="Y1235">
            <v>0</v>
          </cell>
          <cell r="AA1235">
            <v>0</v>
          </cell>
          <cell r="AJ1235">
            <v>217.4666666666667</v>
          </cell>
          <cell r="AN1235">
            <v>0.03166666666666667</v>
          </cell>
          <cell r="AR1235">
            <v>0</v>
          </cell>
          <cell r="AV1235">
            <v>0</v>
          </cell>
          <cell r="AZ1235">
            <v>107.20083333333334</v>
          </cell>
        </row>
        <row r="1236">
          <cell r="Q1236">
            <v>-25000</v>
          </cell>
          <cell r="S1236">
            <v>0</v>
          </cell>
          <cell r="U1236">
            <v>0</v>
          </cell>
          <cell r="V1236">
            <v>0</v>
          </cell>
          <cell r="W1236">
            <v>0</v>
          </cell>
          <cell r="Y1236">
            <v>0</v>
          </cell>
          <cell r="AA1236">
            <v>0</v>
          </cell>
          <cell r="AJ1236">
            <v>-58333.333333333336</v>
          </cell>
          <cell r="AN1236">
            <v>-17708.333333333332</v>
          </cell>
          <cell r="AR1236">
            <v>-9375</v>
          </cell>
          <cell r="AV1236">
            <v>-1041.6666666666667</v>
          </cell>
          <cell r="AZ1236">
            <v>0</v>
          </cell>
        </row>
        <row r="1237">
          <cell r="Q1237">
            <v>0</v>
          </cell>
          <cell r="S1237">
            <v>0</v>
          </cell>
          <cell r="U1237">
            <v>0</v>
          </cell>
          <cell r="V1237">
            <v>0</v>
          </cell>
          <cell r="W1237">
            <v>0</v>
          </cell>
          <cell r="Y1237">
            <v>0</v>
          </cell>
          <cell r="AA1237">
            <v>0</v>
          </cell>
          <cell r="AJ1237">
            <v>0</v>
          </cell>
          <cell r="AN1237">
            <v>0</v>
          </cell>
          <cell r="AR1237">
            <v>0</v>
          </cell>
          <cell r="AV1237">
            <v>0</v>
          </cell>
          <cell r="AZ1237">
            <v>0</v>
          </cell>
        </row>
        <row r="1238">
          <cell r="Q1238">
            <v>-38562846.57</v>
          </cell>
          <cell r="S1238">
            <v>-20269031.79</v>
          </cell>
          <cell r="U1238">
            <v>-17171832.87</v>
          </cell>
          <cell r="V1238">
            <v>-21930157.33</v>
          </cell>
          <cell r="W1238">
            <v>-21660765.33</v>
          </cell>
          <cell r="Y1238">
            <v>-32435906.01</v>
          </cell>
          <cell r="AA1238">
            <v>-26712093.75</v>
          </cell>
          <cell r="AJ1238">
            <v>-23057920.116249997</v>
          </cell>
          <cell r="AN1238">
            <v>-23147995.21625</v>
          </cell>
          <cell r="AR1238">
            <v>-23208547.426666662</v>
          </cell>
          <cell r="AV1238">
            <v>-25647375.859166667</v>
          </cell>
          <cell r="AZ1238">
            <v>-26947044.120416675</v>
          </cell>
        </row>
        <row r="1239">
          <cell r="Q1239">
            <v>0</v>
          </cell>
          <cell r="S1239">
            <v>0</v>
          </cell>
          <cell r="U1239">
            <v>0</v>
          </cell>
          <cell r="V1239">
            <v>0</v>
          </cell>
          <cell r="W1239">
            <v>0</v>
          </cell>
          <cell r="Y1239">
            <v>0</v>
          </cell>
          <cell r="AA1239">
            <v>0</v>
          </cell>
          <cell r="AJ1239">
            <v>0</v>
          </cell>
          <cell r="AN1239">
            <v>0</v>
          </cell>
          <cell r="AR1239">
            <v>0</v>
          </cell>
          <cell r="AV1239">
            <v>0</v>
          </cell>
          <cell r="AZ1239">
            <v>0</v>
          </cell>
        </row>
        <row r="1240">
          <cell r="Q1240">
            <v>-4926118.81</v>
          </cell>
          <cell r="S1240">
            <v>-8245337.78</v>
          </cell>
          <cell r="U1240">
            <v>1204523.55</v>
          </cell>
          <cell r="V1240">
            <v>-117689.3</v>
          </cell>
          <cell r="W1240">
            <v>-5891569.79</v>
          </cell>
          <cell r="Y1240">
            <v>-2076770.98</v>
          </cell>
          <cell r="AA1240">
            <v>1171343.07</v>
          </cell>
          <cell r="AJ1240">
            <v>-14609206.312500002</v>
          </cell>
          <cell r="AN1240">
            <v>-15367896.429583335</v>
          </cell>
          <cell r="AR1240">
            <v>-4472586.872083333</v>
          </cell>
          <cell r="AV1240">
            <v>-3362405.2175</v>
          </cell>
          <cell r="AZ1240">
            <v>-2713268.3091666666</v>
          </cell>
        </row>
        <row r="1241">
          <cell r="Q1241">
            <v>0</v>
          </cell>
          <cell r="S1241">
            <v>0</v>
          </cell>
          <cell r="U1241">
            <v>0</v>
          </cell>
          <cell r="V1241">
            <v>0</v>
          </cell>
          <cell r="W1241">
            <v>0</v>
          </cell>
          <cell r="Y1241">
            <v>0</v>
          </cell>
          <cell r="AA1241">
            <v>0</v>
          </cell>
          <cell r="AJ1241">
            <v>0</v>
          </cell>
          <cell r="AN1241">
            <v>0</v>
          </cell>
          <cell r="AR1241">
            <v>0</v>
          </cell>
          <cell r="AV1241">
            <v>0</v>
          </cell>
          <cell r="AZ1241">
            <v>0</v>
          </cell>
        </row>
        <row r="1242">
          <cell r="Q1242">
            <v>-107702.7</v>
          </cell>
          <cell r="S1242">
            <v>-46716.16</v>
          </cell>
          <cell r="U1242">
            <v>-119374.04</v>
          </cell>
          <cell r="V1242">
            <v>-166036.9</v>
          </cell>
          <cell r="W1242">
            <v>-120070.93</v>
          </cell>
          <cell r="Y1242">
            <v>-116120.06</v>
          </cell>
          <cell r="AA1242">
            <v>-191203.64</v>
          </cell>
          <cell r="AJ1242">
            <v>-98781.97791666666</v>
          </cell>
          <cell r="AN1242">
            <v>-102434.03291666666</v>
          </cell>
          <cell r="AR1242">
            <v>-112665.34333333337</v>
          </cell>
          <cell r="AV1242">
            <v>-124913.98333333334</v>
          </cell>
          <cell r="AZ1242">
            <v>-137216.35708333334</v>
          </cell>
        </row>
        <row r="1243">
          <cell r="Q1243">
            <v>-117294.16</v>
          </cell>
          <cell r="S1243">
            <v>11423.54</v>
          </cell>
          <cell r="U1243">
            <v>16535.15</v>
          </cell>
          <cell r="V1243">
            <v>17151.83</v>
          </cell>
          <cell r="W1243">
            <v>11786.68</v>
          </cell>
          <cell r="Y1243">
            <v>-32970.29</v>
          </cell>
          <cell r="AA1243">
            <v>-69997.1</v>
          </cell>
          <cell r="AJ1243">
            <v>-46409.30000000001</v>
          </cell>
          <cell r="AN1243">
            <v>-41390.60250000001</v>
          </cell>
          <cell r="AR1243">
            <v>-30655.531666666666</v>
          </cell>
          <cell r="AV1243">
            <v>-22485.3625</v>
          </cell>
          <cell r="AZ1243">
            <v>-20196.447916666668</v>
          </cell>
        </row>
        <row r="1244">
          <cell r="Q1244">
            <v>0</v>
          </cell>
          <cell r="S1244">
            <v>-56465.2</v>
          </cell>
          <cell r="U1244">
            <v>-16733.46</v>
          </cell>
          <cell r="V1244">
            <v>-16674.25</v>
          </cell>
          <cell r="W1244">
            <v>0</v>
          </cell>
          <cell r="Y1244">
            <v>0</v>
          </cell>
          <cell r="AA1244">
            <v>0</v>
          </cell>
          <cell r="AJ1244">
            <v>-20391.094166666666</v>
          </cell>
          <cell r="AN1244">
            <v>-19929.013333333336</v>
          </cell>
          <cell r="AR1244">
            <v>-16452.075833333332</v>
          </cell>
          <cell r="AV1244">
            <v>-21263.84375</v>
          </cell>
          <cell r="AZ1244">
            <v>-25512.537499999995</v>
          </cell>
        </row>
        <row r="1245">
          <cell r="Q1245">
            <v>-20</v>
          </cell>
          <cell r="S1245">
            <v>-10</v>
          </cell>
          <cell r="U1245">
            <v>0</v>
          </cell>
          <cell r="V1245">
            <v>-52.5</v>
          </cell>
          <cell r="W1245">
            <v>-2665.64</v>
          </cell>
          <cell r="Y1245">
            <v>0</v>
          </cell>
          <cell r="AA1245">
            <v>0</v>
          </cell>
          <cell r="AJ1245">
            <v>-2930.648333333334</v>
          </cell>
          <cell r="AN1245">
            <v>-354.37000000000006</v>
          </cell>
          <cell r="AR1245">
            <v>-391.5783333333333</v>
          </cell>
          <cell r="AV1245">
            <v>-228.1783333333333</v>
          </cell>
          <cell r="AZ1245">
            <v>-226.51166666666666</v>
          </cell>
        </row>
        <row r="1246">
          <cell r="Q1246">
            <v>-386688.87</v>
          </cell>
          <cell r="S1246">
            <v>-208.65</v>
          </cell>
          <cell r="U1246">
            <v>-201.37</v>
          </cell>
          <cell r="V1246">
            <v>-320263.04</v>
          </cell>
          <cell r="W1246">
            <v>-319920.69</v>
          </cell>
          <cell r="Y1246">
            <v>3594.48</v>
          </cell>
          <cell r="AA1246">
            <v>4154.97</v>
          </cell>
          <cell r="AJ1246">
            <v>-80686.86416666667</v>
          </cell>
          <cell r="AN1246">
            <v>-83117.96041666668</v>
          </cell>
          <cell r="AR1246">
            <v>-109340.73125</v>
          </cell>
          <cell r="AV1246">
            <v>-95770.17</v>
          </cell>
          <cell r="AZ1246">
            <v>-79797.56458333334</v>
          </cell>
        </row>
        <row r="1247">
          <cell r="Q1247">
            <v>-22823.67</v>
          </cell>
          <cell r="S1247">
            <v>0</v>
          </cell>
          <cell r="U1247">
            <v>11.33</v>
          </cell>
          <cell r="V1247">
            <v>-25189.36</v>
          </cell>
          <cell r="W1247">
            <v>-26949.31</v>
          </cell>
          <cell r="Y1247">
            <v>-50</v>
          </cell>
          <cell r="AA1247">
            <v>0</v>
          </cell>
          <cell r="AJ1247">
            <v>-4914.058333333333</v>
          </cell>
          <cell r="AN1247">
            <v>-5265.795416666667</v>
          </cell>
          <cell r="AR1247">
            <v>-8087.71125</v>
          </cell>
          <cell r="AV1247">
            <v>-7978.880416666667</v>
          </cell>
          <cell r="AZ1247">
            <v>-7028.36625</v>
          </cell>
        </row>
        <row r="1248">
          <cell r="Q1248">
            <v>0</v>
          </cell>
          <cell r="S1248">
            <v>0</v>
          </cell>
          <cell r="U1248">
            <v>0</v>
          </cell>
          <cell r="V1248">
            <v>0</v>
          </cell>
          <cell r="W1248">
            <v>0</v>
          </cell>
          <cell r="Y1248">
            <v>0</v>
          </cell>
          <cell r="AA1248">
            <v>0</v>
          </cell>
          <cell r="AJ1248">
            <v>0</v>
          </cell>
          <cell r="AN1248">
            <v>0</v>
          </cell>
          <cell r="AR1248">
            <v>0</v>
          </cell>
          <cell r="AV1248">
            <v>0</v>
          </cell>
          <cell r="AZ1248">
            <v>0</v>
          </cell>
        </row>
        <row r="1249">
          <cell r="Q1249">
            <v>0</v>
          </cell>
          <cell r="S1249">
            <v>0</v>
          </cell>
          <cell r="U1249">
            <v>0</v>
          </cell>
          <cell r="V1249">
            <v>0</v>
          </cell>
          <cell r="W1249">
            <v>0</v>
          </cell>
          <cell r="Y1249">
            <v>0</v>
          </cell>
          <cell r="AA1249">
            <v>0</v>
          </cell>
          <cell r="AJ1249">
            <v>0</v>
          </cell>
          <cell r="AN1249">
            <v>0</v>
          </cell>
          <cell r="AR1249">
            <v>0</v>
          </cell>
          <cell r="AV1249">
            <v>0</v>
          </cell>
          <cell r="AZ1249">
            <v>0</v>
          </cell>
        </row>
        <row r="1250">
          <cell r="Q1250">
            <v>10288.53</v>
          </cell>
          <cell r="S1250">
            <v>11122.82</v>
          </cell>
          <cell r="U1250">
            <v>9009.62</v>
          </cell>
          <cell r="V1250">
            <v>9664.22</v>
          </cell>
          <cell r="W1250">
            <v>8292.66</v>
          </cell>
          <cell r="Y1250">
            <v>5970.75</v>
          </cell>
          <cell r="AA1250">
            <v>6959.97</v>
          </cell>
          <cell r="AJ1250">
            <v>13350.444583333336</v>
          </cell>
          <cell r="AN1250">
            <v>13260.166666666666</v>
          </cell>
          <cell r="AR1250">
            <v>9907.4125</v>
          </cell>
          <cell r="AV1250">
            <v>8436.565833333332</v>
          </cell>
          <cell r="AZ1250">
            <v>7670.200416666667</v>
          </cell>
        </row>
        <row r="1251">
          <cell r="Q1251">
            <v>-11393.42</v>
          </cell>
          <cell r="S1251">
            <v>-6413.4</v>
          </cell>
          <cell r="U1251">
            <v>-3932.32</v>
          </cell>
          <cell r="V1251">
            <v>1898.72</v>
          </cell>
          <cell r="W1251">
            <v>-3051.87</v>
          </cell>
          <cell r="Y1251">
            <v>-7587.04</v>
          </cell>
          <cell r="AA1251">
            <v>-10152.46</v>
          </cell>
          <cell r="AJ1251">
            <v>4196.879166666667</v>
          </cell>
          <cell r="AN1251">
            <v>-718.1249999999997</v>
          </cell>
          <cell r="AR1251">
            <v>-2515.3441666666668</v>
          </cell>
          <cell r="AV1251">
            <v>-4654.77125</v>
          </cell>
          <cell r="AZ1251">
            <v>-8191.065833333334</v>
          </cell>
        </row>
        <row r="1252">
          <cell r="Q1252">
            <v>-6659.44</v>
          </cell>
          <cell r="S1252">
            <v>-13031.87</v>
          </cell>
          <cell r="U1252">
            <v>-18449.5</v>
          </cell>
          <cell r="V1252">
            <v>-14485.75</v>
          </cell>
          <cell r="W1252">
            <v>-14392.19</v>
          </cell>
          <cell r="Y1252">
            <v>-23936.54</v>
          </cell>
          <cell r="AA1252">
            <v>-17623.11</v>
          </cell>
          <cell r="AJ1252">
            <v>-1878.3879166666666</v>
          </cell>
          <cell r="AN1252">
            <v>-5494.4279166666665</v>
          </cell>
          <cell r="AR1252">
            <v>-9527.040833333333</v>
          </cell>
          <cell r="AV1252">
            <v>-10905.06375</v>
          </cell>
          <cell r="AZ1252">
            <v>-9695.647500000001</v>
          </cell>
        </row>
        <row r="1253">
          <cell r="Q1253">
            <v>306649.1</v>
          </cell>
          <cell r="S1253">
            <v>417834.86</v>
          </cell>
          <cell r="U1253">
            <v>0</v>
          </cell>
          <cell r="V1253">
            <v>0</v>
          </cell>
          <cell r="W1253">
            <v>261983.75</v>
          </cell>
          <cell r="Y1253">
            <v>225778.59</v>
          </cell>
          <cell r="AA1253">
            <v>40551.84</v>
          </cell>
          <cell r="AJ1253">
            <v>136217.97833333336</v>
          </cell>
          <cell r="AN1253">
            <v>178926.10249999995</v>
          </cell>
          <cell r="AR1253">
            <v>170514.86875</v>
          </cell>
          <cell r="AV1253">
            <v>160944.98</v>
          </cell>
          <cell r="AZ1253">
            <v>128803.32208333333</v>
          </cell>
        </row>
        <row r="1254">
          <cell r="Q1254">
            <v>-68.64</v>
          </cell>
          <cell r="S1254">
            <v>0</v>
          </cell>
          <cell r="U1254">
            <v>0</v>
          </cell>
          <cell r="V1254">
            <v>-475</v>
          </cell>
          <cell r="W1254">
            <v>-130</v>
          </cell>
          <cell r="Y1254">
            <v>0</v>
          </cell>
          <cell r="AA1254">
            <v>0</v>
          </cell>
          <cell r="AJ1254">
            <v>-144.1304166666667</v>
          </cell>
          <cell r="AN1254">
            <v>-30.38</v>
          </cell>
          <cell r="AR1254">
            <v>-62.69</v>
          </cell>
          <cell r="AV1254">
            <v>-63.27666666666667</v>
          </cell>
          <cell r="AZ1254">
            <v>-60.416666666666664</v>
          </cell>
        </row>
        <row r="1255">
          <cell r="Y1255">
            <v>0</v>
          </cell>
          <cell r="AA1255">
            <v>-4301.99</v>
          </cell>
          <cell r="AR1255">
            <v>0</v>
          </cell>
          <cell r="AV1255">
            <v>-873.7291666666666</v>
          </cell>
          <cell r="AZ1255">
            <v>-36.469166666666716</v>
          </cell>
        </row>
        <row r="1256">
          <cell r="Q1256">
            <v>432.65</v>
          </cell>
          <cell r="S1256">
            <v>12.2</v>
          </cell>
          <cell r="U1256">
            <v>422.58</v>
          </cell>
          <cell r="V1256">
            <v>0</v>
          </cell>
          <cell r="W1256">
            <v>410.02</v>
          </cell>
          <cell r="Y1256">
            <v>0</v>
          </cell>
          <cell r="AA1256">
            <v>396.62</v>
          </cell>
          <cell r="AJ1256">
            <v>-4949.900416666666</v>
          </cell>
          <cell r="AN1256">
            <v>-2533.4925</v>
          </cell>
          <cell r="AR1256">
            <v>-114.46083333333331</v>
          </cell>
          <cell r="AV1256">
            <v>206.24124999999995</v>
          </cell>
          <cell r="AZ1256">
            <v>296.69124999999997</v>
          </cell>
        </row>
        <row r="1257">
          <cell r="Q1257">
            <v>0</v>
          </cell>
          <cell r="S1257">
            <v>-48837.44</v>
          </cell>
          <cell r="U1257">
            <v>-35.17</v>
          </cell>
          <cell r="V1257">
            <v>-31481.1</v>
          </cell>
          <cell r="W1257">
            <v>-135.7</v>
          </cell>
          <cell r="Y1257">
            <v>-85522.24</v>
          </cell>
          <cell r="AA1257">
            <v>-43854.1</v>
          </cell>
          <cell r="AJ1257">
            <v>-64018.84791666667</v>
          </cell>
          <cell r="AN1257">
            <v>-33343.395833333336</v>
          </cell>
          <cell r="AR1257">
            <v>-26790.215416666673</v>
          </cell>
          <cell r="AV1257">
            <v>-30089.993333333332</v>
          </cell>
          <cell r="AZ1257">
            <v>-31608.79416666667</v>
          </cell>
        </row>
        <row r="1258">
          <cell r="Q1258">
            <v>-10010.58</v>
          </cell>
          <cell r="S1258">
            <v>1382894</v>
          </cell>
          <cell r="U1258">
            <v>-3833.71</v>
          </cell>
          <cell r="V1258">
            <v>1413406.66</v>
          </cell>
          <cell r="W1258">
            <v>1419713.5</v>
          </cell>
          <cell r="Y1258">
            <v>1441374.34</v>
          </cell>
          <cell r="AA1258">
            <v>-20374.35</v>
          </cell>
          <cell r="AJ1258">
            <v>166268.65624999997</v>
          </cell>
          <cell r="AN1258">
            <v>182062.55708333335</v>
          </cell>
          <cell r="AR1258">
            <v>375659.99124999996</v>
          </cell>
          <cell r="AV1258">
            <v>585717.6170833333</v>
          </cell>
          <cell r="AZ1258">
            <v>588896.1941666668</v>
          </cell>
        </row>
        <row r="1259">
          <cell r="Q1259">
            <v>0</v>
          </cell>
          <cell r="S1259">
            <v>0</v>
          </cell>
          <cell r="U1259">
            <v>0</v>
          </cell>
          <cell r="V1259">
            <v>0</v>
          </cell>
          <cell r="W1259">
            <v>0</v>
          </cell>
          <cell r="Y1259">
            <v>0</v>
          </cell>
          <cell r="AA1259">
            <v>0</v>
          </cell>
          <cell r="AJ1259">
            <v>0</v>
          </cell>
          <cell r="AN1259">
            <v>0</v>
          </cell>
          <cell r="AR1259">
            <v>0</v>
          </cell>
          <cell r="AV1259">
            <v>0</v>
          </cell>
          <cell r="AZ1259">
            <v>0</v>
          </cell>
        </row>
        <row r="1260">
          <cell r="AV1260">
            <v>0</v>
          </cell>
          <cell r="AZ1260">
            <v>0</v>
          </cell>
        </row>
        <row r="1261">
          <cell r="Q1261">
            <v>0</v>
          </cell>
          <cell r="S1261">
            <v>0</v>
          </cell>
          <cell r="U1261">
            <v>0</v>
          </cell>
          <cell r="V1261">
            <v>0</v>
          </cell>
          <cell r="W1261">
            <v>0</v>
          </cell>
          <cell r="Y1261">
            <v>0</v>
          </cell>
          <cell r="AA1261">
            <v>0</v>
          </cell>
          <cell r="AJ1261">
            <v>0</v>
          </cell>
          <cell r="AN1261">
            <v>0</v>
          </cell>
          <cell r="AR1261">
            <v>0</v>
          </cell>
          <cell r="AV1261">
            <v>0</v>
          </cell>
          <cell r="AZ1261">
            <v>0</v>
          </cell>
        </row>
        <row r="1262">
          <cell r="Q1262">
            <v>-26053394.8</v>
          </cell>
          <cell r="S1262">
            <v>-19443295.61</v>
          </cell>
          <cell r="U1262">
            <v>-19443295.61</v>
          </cell>
          <cell r="V1262">
            <v>-24456762.61</v>
          </cell>
          <cell r="W1262">
            <v>-22851610.64</v>
          </cell>
          <cell r="Y1262">
            <v>-22897785.22</v>
          </cell>
          <cell r="AA1262">
            <v>-22897785.22</v>
          </cell>
          <cell r="AJ1262">
            <v>-25135076.23875</v>
          </cell>
          <cell r="AN1262">
            <v>-24255382.42708334</v>
          </cell>
          <cell r="AR1262">
            <v>-23400361.567500006</v>
          </cell>
          <cell r="AV1262">
            <v>-22527014.249166667</v>
          </cell>
          <cell r="AZ1262">
            <v>-22879915.053749997</v>
          </cell>
        </row>
        <row r="1263">
          <cell r="Q1263">
            <v>-2953683</v>
          </cell>
          <cell r="S1263">
            <v>-2953683</v>
          </cell>
          <cell r="U1263">
            <v>-3997623</v>
          </cell>
          <cell r="V1263">
            <v>-3997623</v>
          </cell>
          <cell r="W1263">
            <v>0</v>
          </cell>
          <cell r="Y1263">
            <v>-90477.15</v>
          </cell>
          <cell r="AA1263">
            <v>0</v>
          </cell>
          <cell r="AJ1263">
            <v>-616142.2483333333</v>
          </cell>
          <cell r="AN1263">
            <v>-1730862.4416666667</v>
          </cell>
          <cell r="AR1263">
            <v>-2234001.88125</v>
          </cell>
          <cell r="AV1263">
            <v>-1629835.8999999997</v>
          </cell>
          <cell r="AZ1263">
            <v>-514782.39999999997</v>
          </cell>
        </row>
        <row r="1264">
          <cell r="Q1264">
            <v>-1879646.85</v>
          </cell>
          <cell r="S1264">
            <v>-2014964.61</v>
          </cell>
          <cell r="U1264">
            <v>-2014964.61</v>
          </cell>
          <cell r="V1264">
            <v>-2014964.61</v>
          </cell>
          <cell r="W1264">
            <v>0</v>
          </cell>
          <cell r="Y1264">
            <v>0</v>
          </cell>
          <cell r="AA1264">
            <v>0</v>
          </cell>
          <cell r="AJ1264">
            <v>-1217868.9487500002</v>
          </cell>
          <cell r="AN1264">
            <v>-1497119.7362499998</v>
          </cell>
          <cell r="AR1264">
            <v>-1249502.00125</v>
          </cell>
          <cell r="AV1264">
            <v>-916240.2995833334</v>
          </cell>
          <cell r="AZ1264">
            <v>-251870.57625</v>
          </cell>
        </row>
        <row r="1265">
          <cell r="Q1265">
            <v>-1255536.14</v>
          </cell>
          <cell r="S1265">
            <v>-1325536.14</v>
          </cell>
          <cell r="U1265">
            <v>-1325536.14</v>
          </cell>
          <cell r="V1265">
            <v>-1901536.14</v>
          </cell>
          <cell r="W1265">
            <v>-1901536.14</v>
          </cell>
          <cell r="Y1265">
            <v>-1918071.27</v>
          </cell>
          <cell r="AA1265">
            <v>-1780049.12</v>
          </cell>
          <cell r="AJ1265">
            <v>-956940.64</v>
          </cell>
          <cell r="AN1265">
            <v>-1063801.3066666669</v>
          </cell>
          <cell r="AR1265">
            <v>-1450357.4370833335</v>
          </cell>
          <cell r="AV1265">
            <v>-1642938.3125000002</v>
          </cell>
          <cell r="AZ1265">
            <v>-1734231.3125000002</v>
          </cell>
          <cell r="BD1265">
            <v>28</v>
          </cell>
        </row>
        <row r="1266">
          <cell r="Q1266">
            <v>0</v>
          </cell>
          <cell r="S1266">
            <v>0</v>
          </cell>
          <cell r="U1266">
            <v>0</v>
          </cell>
          <cell r="V1266">
            <v>0</v>
          </cell>
          <cell r="W1266">
            <v>0</v>
          </cell>
          <cell r="Y1266">
            <v>0</v>
          </cell>
          <cell r="AA1266">
            <v>0</v>
          </cell>
          <cell r="AJ1266">
            <v>0</v>
          </cell>
          <cell r="AN1266">
            <v>0</v>
          </cell>
          <cell r="AR1266">
            <v>0</v>
          </cell>
          <cell r="AV1266">
            <v>0</v>
          </cell>
          <cell r="AZ1266">
            <v>0</v>
          </cell>
        </row>
        <row r="1267">
          <cell r="Q1267">
            <v>0</v>
          </cell>
          <cell r="S1267">
            <v>0</v>
          </cell>
          <cell r="U1267">
            <v>0</v>
          </cell>
          <cell r="V1267">
            <v>0</v>
          </cell>
          <cell r="W1267">
            <v>0</v>
          </cell>
          <cell r="Y1267">
            <v>0</v>
          </cell>
          <cell r="AA1267">
            <v>0</v>
          </cell>
          <cell r="AJ1267">
            <v>0</v>
          </cell>
          <cell r="AN1267">
            <v>0</v>
          </cell>
          <cell r="AR1267">
            <v>0</v>
          </cell>
          <cell r="AV1267">
            <v>0</v>
          </cell>
          <cell r="AZ1267">
            <v>0</v>
          </cell>
          <cell r="BD1267">
            <v>28</v>
          </cell>
        </row>
        <row r="1268">
          <cell r="U1268">
            <v>-5426820</v>
          </cell>
          <cell r="V1268">
            <v>0</v>
          </cell>
          <cell r="W1268">
            <v>0</v>
          </cell>
          <cell r="Y1268">
            <v>0</v>
          </cell>
          <cell r="AA1268">
            <v>0</v>
          </cell>
          <cell r="AJ1268">
            <v>0</v>
          </cell>
          <cell r="AN1268">
            <v>-678352.5</v>
          </cell>
          <cell r="AR1268">
            <v>-904470</v>
          </cell>
          <cell r="AV1268">
            <v>-904470</v>
          </cell>
          <cell r="AZ1268">
            <v>-226117.5</v>
          </cell>
        </row>
        <row r="1269">
          <cell r="Q1269">
            <v>-7020326.03</v>
          </cell>
          <cell r="S1269">
            <v>-7197633.33</v>
          </cell>
          <cell r="U1269">
            <v>-7341278.79</v>
          </cell>
          <cell r="V1269">
            <v>-7506511.83</v>
          </cell>
          <cell r="W1269">
            <v>-7742376.6</v>
          </cell>
          <cell r="Y1269">
            <v>-8054028.46</v>
          </cell>
          <cell r="AA1269">
            <v>-8273169.47</v>
          </cell>
          <cell r="AJ1269">
            <v>-6973755.568333334</v>
          </cell>
          <cell r="AN1269">
            <v>-7009904.942916665</v>
          </cell>
          <cell r="AR1269">
            <v>-7279281.758749999</v>
          </cell>
          <cell r="AV1269">
            <v>-7719574.965416666</v>
          </cell>
          <cell r="AZ1269">
            <v>-8144812.068333334</v>
          </cell>
        </row>
        <row r="1270">
          <cell r="Q1270">
            <v>-14607526.66</v>
          </cell>
          <cell r="S1270">
            <v>-14734006.38</v>
          </cell>
          <cell r="U1270">
            <v>-14688474.39</v>
          </cell>
          <cell r="V1270">
            <v>-15013535.57</v>
          </cell>
          <cell r="W1270">
            <v>-15234208.63</v>
          </cell>
          <cell r="Y1270">
            <v>-15860201.24</v>
          </cell>
          <cell r="AA1270">
            <v>-16354716.31</v>
          </cell>
          <cell r="AJ1270">
            <v>-14185307.036666667</v>
          </cell>
          <cell r="AN1270">
            <v>-14424218.793750001</v>
          </cell>
          <cell r="AR1270">
            <v>-14786832.662916666</v>
          </cell>
          <cell r="AV1270">
            <v>-15466647.637083331</v>
          </cell>
          <cell r="AZ1270">
            <v>-16379217.73375</v>
          </cell>
          <cell r="BD1270">
            <v>28</v>
          </cell>
        </row>
        <row r="1271">
          <cell r="Q1271">
            <v>-1000</v>
          </cell>
          <cell r="S1271">
            <v>0</v>
          </cell>
          <cell r="U1271">
            <v>0</v>
          </cell>
          <cell r="V1271">
            <v>0</v>
          </cell>
          <cell r="W1271">
            <v>0</v>
          </cell>
          <cell r="Y1271">
            <v>0</v>
          </cell>
          <cell r="AA1271">
            <v>0</v>
          </cell>
          <cell r="AJ1271">
            <v>-916.6666666666666</v>
          </cell>
          <cell r="AN1271">
            <v>-770.8333333333334</v>
          </cell>
          <cell r="AR1271">
            <v>-375</v>
          </cell>
          <cell r="AV1271">
            <v>-41.666666666666664</v>
          </cell>
          <cell r="AZ1271">
            <v>0</v>
          </cell>
          <cell r="BD1271">
            <v>28</v>
          </cell>
        </row>
        <row r="1272">
          <cell r="Q1272">
            <v>-500</v>
          </cell>
          <cell r="S1272">
            <v>-500</v>
          </cell>
          <cell r="U1272">
            <v>-500</v>
          </cell>
          <cell r="V1272">
            <v>-500</v>
          </cell>
          <cell r="W1272">
            <v>-500</v>
          </cell>
          <cell r="Y1272">
            <v>-500</v>
          </cell>
          <cell r="AA1272">
            <v>-500</v>
          </cell>
          <cell r="AJ1272">
            <v>-20.833333333333332</v>
          </cell>
          <cell r="AN1272">
            <v>-187.5</v>
          </cell>
          <cell r="AR1272">
            <v>-354.1666666666667</v>
          </cell>
          <cell r="AV1272">
            <v>-500</v>
          </cell>
          <cell r="AZ1272">
            <v>-500</v>
          </cell>
        </row>
        <row r="1273">
          <cell r="Q1273">
            <v>1897957.3</v>
          </cell>
          <cell r="S1273">
            <v>2107710.31</v>
          </cell>
          <cell r="U1273">
            <v>2107710.31</v>
          </cell>
          <cell r="V1273">
            <v>2107710.31</v>
          </cell>
          <cell r="W1273">
            <v>0</v>
          </cell>
          <cell r="Y1273">
            <v>0</v>
          </cell>
          <cell r="AA1273">
            <v>0</v>
          </cell>
          <cell r="AJ1273">
            <v>3284915.4104166664</v>
          </cell>
          <cell r="AN1273">
            <v>2844102.13625</v>
          </cell>
          <cell r="AR1273">
            <v>1825178.664583333</v>
          </cell>
          <cell r="AV1273">
            <v>951630.2133333334</v>
          </cell>
          <cell r="AZ1273">
            <v>263463.78875</v>
          </cell>
        </row>
        <row r="1274">
          <cell r="Q1274">
            <v>0</v>
          </cell>
          <cell r="S1274">
            <v>0</v>
          </cell>
          <cell r="U1274">
            <v>0</v>
          </cell>
          <cell r="V1274">
            <v>0</v>
          </cell>
          <cell r="W1274">
            <v>0</v>
          </cell>
          <cell r="Y1274">
            <v>0</v>
          </cell>
          <cell r="AA1274">
            <v>0</v>
          </cell>
          <cell r="AJ1274">
            <v>-551133.0416666666</v>
          </cell>
          <cell r="AN1274">
            <v>0</v>
          </cell>
          <cell r="AR1274">
            <v>0</v>
          </cell>
          <cell r="AV1274">
            <v>0</v>
          </cell>
          <cell r="AZ1274">
            <v>0</v>
          </cell>
        </row>
        <row r="1275">
          <cell r="Q1275">
            <v>-5167667.58</v>
          </cell>
          <cell r="S1275">
            <v>-3967291.24</v>
          </cell>
          <cell r="U1275">
            <v>-3203990.81</v>
          </cell>
          <cell r="V1275">
            <v>-2886348.08</v>
          </cell>
          <cell r="W1275">
            <v>-2673443.32</v>
          </cell>
          <cell r="Y1275">
            <v>-3062629.12</v>
          </cell>
          <cell r="AA1275">
            <v>-3732077.31</v>
          </cell>
          <cell r="AJ1275">
            <v>-3783785.75</v>
          </cell>
          <cell r="AN1275">
            <v>-3726055.787083334</v>
          </cell>
          <cell r="AR1275">
            <v>-3645118.936666666</v>
          </cell>
          <cell r="AV1275">
            <v>-3636385.9220833345</v>
          </cell>
          <cell r="AZ1275">
            <v>-3609843.7837499995</v>
          </cell>
        </row>
        <row r="1276">
          <cell r="Q1276">
            <v>-4438296.37</v>
          </cell>
          <cell r="S1276">
            <v>-2921235.13</v>
          </cell>
          <cell r="U1276">
            <v>-1744243.49</v>
          </cell>
          <cell r="V1276">
            <v>-1015383.71</v>
          </cell>
          <cell r="W1276">
            <v>-579971.36</v>
          </cell>
          <cell r="Y1276">
            <v>-786632.35</v>
          </cell>
          <cell r="AA1276">
            <v>-1536833.81</v>
          </cell>
          <cell r="AJ1276">
            <v>-2079842.2208333332</v>
          </cell>
          <cell r="AN1276">
            <v>-2132368.7187499995</v>
          </cell>
          <cell r="AR1276">
            <v>-2044232.8258333334</v>
          </cell>
          <cell r="AV1276">
            <v>-1876566.805</v>
          </cell>
          <cell r="AZ1276">
            <v>-1425384.1566666665</v>
          </cell>
        </row>
        <row r="1277">
          <cell r="Q1277">
            <v>0</v>
          </cell>
          <cell r="S1277">
            <v>0</v>
          </cell>
          <cell r="U1277">
            <v>0</v>
          </cell>
          <cell r="V1277">
            <v>0</v>
          </cell>
          <cell r="W1277">
            <v>0</v>
          </cell>
          <cell r="Y1277">
            <v>0</v>
          </cell>
          <cell r="AA1277">
            <v>0</v>
          </cell>
          <cell r="AJ1277">
            <v>0</v>
          </cell>
          <cell r="AN1277">
            <v>0</v>
          </cell>
          <cell r="AR1277">
            <v>0</v>
          </cell>
          <cell r="AV1277">
            <v>0</v>
          </cell>
          <cell r="AZ1277">
            <v>0</v>
          </cell>
        </row>
        <row r="1278">
          <cell r="Q1278">
            <v>15701479.24</v>
          </cell>
          <cell r="S1278">
            <v>-2147633.76</v>
          </cell>
          <cell r="U1278">
            <v>13831273.24</v>
          </cell>
          <cell r="V1278">
            <v>20566043.24</v>
          </cell>
          <cell r="W1278">
            <v>37818042.53</v>
          </cell>
          <cell r="Y1278">
            <v>67699886.53</v>
          </cell>
          <cell r="AA1278">
            <v>146149545.53</v>
          </cell>
          <cell r="AJ1278">
            <v>8699918.942083335</v>
          </cell>
          <cell r="AN1278">
            <v>9414893.252083331</v>
          </cell>
          <cell r="AR1278">
            <v>25679677.205833334</v>
          </cell>
          <cell r="AV1278">
            <v>57801819.73041666</v>
          </cell>
          <cell r="AZ1278">
            <v>81958545.79583332</v>
          </cell>
        </row>
        <row r="1279">
          <cell r="Q1279">
            <v>0</v>
          </cell>
          <cell r="S1279">
            <v>0</v>
          </cell>
          <cell r="U1279">
            <v>0</v>
          </cell>
          <cell r="V1279">
            <v>0</v>
          </cell>
          <cell r="W1279">
            <v>0</v>
          </cell>
          <cell r="Y1279">
            <v>0</v>
          </cell>
          <cell r="AA1279">
            <v>0</v>
          </cell>
          <cell r="AJ1279">
            <v>0</v>
          </cell>
          <cell r="AN1279">
            <v>0</v>
          </cell>
          <cell r="AR1279">
            <v>0</v>
          </cell>
          <cell r="AV1279">
            <v>0</v>
          </cell>
          <cell r="AZ1279">
            <v>0</v>
          </cell>
        </row>
        <row r="1280">
          <cell r="Q1280">
            <v>0</v>
          </cell>
          <cell r="S1280">
            <v>0</v>
          </cell>
          <cell r="U1280">
            <v>0</v>
          </cell>
          <cell r="V1280">
            <v>0</v>
          </cell>
          <cell r="W1280">
            <v>0</v>
          </cell>
          <cell r="Y1280">
            <v>0</v>
          </cell>
          <cell r="AA1280">
            <v>0</v>
          </cell>
          <cell r="AJ1280">
            <v>0</v>
          </cell>
          <cell r="AN1280">
            <v>0</v>
          </cell>
          <cell r="AR1280">
            <v>0</v>
          </cell>
          <cell r="AV1280">
            <v>0</v>
          </cell>
          <cell r="AZ1280">
            <v>0</v>
          </cell>
        </row>
        <row r="1281">
          <cell r="Q1281">
            <v>-719.64</v>
          </cell>
          <cell r="S1281">
            <v>-450.36</v>
          </cell>
          <cell r="U1281">
            <v>-238.82</v>
          </cell>
          <cell r="V1281">
            <v>-464</v>
          </cell>
          <cell r="W1281">
            <v>-689.18</v>
          </cell>
          <cell r="Y1281">
            <v>-614.9</v>
          </cell>
          <cell r="AA1281">
            <v>-687.54</v>
          </cell>
          <cell r="AJ1281">
            <v>-626.67375</v>
          </cell>
          <cell r="AN1281">
            <v>-1329.6674999999998</v>
          </cell>
          <cell r="AR1281">
            <v>-1076.7741666666668</v>
          </cell>
          <cell r="AV1281">
            <v>-593.0675</v>
          </cell>
          <cell r="AZ1281">
            <v>-579.8083333333333</v>
          </cell>
        </row>
        <row r="1282">
          <cell r="Q1282">
            <v>-342900.67</v>
          </cell>
          <cell r="S1282">
            <v>-1300.58</v>
          </cell>
          <cell r="U1282">
            <v>-775.45</v>
          </cell>
          <cell r="V1282">
            <v>-321333.01</v>
          </cell>
          <cell r="W1282">
            <v>-308254.15</v>
          </cell>
          <cell r="Y1282">
            <v>-1046.02</v>
          </cell>
          <cell r="AA1282">
            <v>-694.93</v>
          </cell>
          <cell r="AJ1282">
            <v>-140731.26125</v>
          </cell>
          <cell r="AN1282">
            <v>-70251.05624999998</v>
          </cell>
          <cell r="AR1282">
            <v>-100228.27666666667</v>
          </cell>
          <cell r="AV1282">
            <v>-98006.22833333335</v>
          </cell>
          <cell r="AZ1282">
            <v>-149611.88833333337</v>
          </cell>
        </row>
        <row r="1283">
          <cell r="Q1283">
            <v>0</v>
          </cell>
          <cell r="S1283">
            <v>0</v>
          </cell>
          <cell r="U1283">
            <v>0</v>
          </cell>
          <cell r="V1283">
            <v>0</v>
          </cell>
          <cell r="W1283">
            <v>0</v>
          </cell>
          <cell r="Y1283">
            <v>0</v>
          </cell>
          <cell r="AA1283">
            <v>0</v>
          </cell>
          <cell r="AJ1283">
            <v>0</v>
          </cell>
          <cell r="AN1283">
            <v>0</v>
          </cell>
          <cell r="AR1283">
            <v>0</v>
          </cell>
          <cell r="AV1283">
            <v>0</v>
          </cell>
          <cell r="AZ1283">
            <v>0</v>
          </cell>
        </row>
        <row r="1284">
          <cell r="Q1284">
            <v>0</v>
          </cell>
          <cell r="S1284">
            <v>0</v>
          </cell>
          <cell r="U1284">
            <v>0</v>
          </cell>
          <cell r="V1284">
            <v>0</v>
          </cell>
          <cell r="W1284">
            <v>0</v>
          </cell>
          <cell r="Y1284">
            <v>0</v>
          </cell>
          <cell r="AA1284">
            <v>0</v>
          </cell>
          <cell r="AJ1284">
            <v>0</v>
          </cell>
          <cell r="AN1284">
            <v>0</v>
          </cell>
          <cell r="AR1284">
            <v>0</v>
          </cell>
          <cell r="AV1284">
            <v>0</v>
          </cell>
          <cell r="AZ1284">
            <v>0</v>
          </cell>
        </row>
        <row r="1285">
          <cell r="Q1285">
            <v>0</v>
          </cell>
          <cell r="S1285">
            <v>0</v>
          </cell>
          <cell r="U1285">
            <v>0</v>
          </cell>
          <cell r="V1285">
            <v>0</v>
          </cell>
          <cell r="W1285">
            <v>0</v>
          </cell>
          <cell r="Y1285">
            <v>0</v>
          </cell>
          <cell r="AA1285">
            <v>0</v>
          </cell>
          <cell r="AJ1285">
            <v>0</v>
          </cell>
          <cell r="AN1285">
            <v>0</v>
          </cell>
          <cell r="AR1285">
            <v>0</v>
          </cell>
          <cell r="AV1285">
            <v>0</v>
          </cell>
          <cell r="AZ1285">
            <v>0</v>
          </cell>
        </row>
        <row r="1286">
          <cell r="Q1286">
            <v>-25748342.32</v>
          </cell>
          <cell r="S1286">
            <v>-30269091.41</v>
          </cell>
          <cell r="U1286">
            <v>-21104533.71</v>
          </cell>
          <cell r="V1286">
            <v>-23345954.61</v>
          </cell>
          <cell r="W1286">
            <v>-22893149.48</v>
          </cell>
          <cell r="Y1286">
            <v>-26516628.57</v>
          </cell>
          <cell r="AA1286">
            <v>-17974206.94</v>
          </cell>
          <cell r="AJ1286">
            <v>-25963447.64791667</v>
          </cell>
          <cell r="AN1286">
            <v>-25684256.278333332</v>
          </cell>
          <cell r="AR1286">
            <v>-25035778.899166662</v>
          </cell>
          <cell r="AV1286">
            <v>-24699470.435</v>
          </cell>
          <cell r="AZ1286">
            <v>-23030457.78833333</v>
          </cell>
        </row>
        <row r="1287">
          <cell r="Q1287">
            <v>-5209895.37</v>
          </cell>
          <cell r="S1287">
            <v>-7234082.37</v>
          </cell>
          <cell r="U1287">
            <v>-9257327.37</v>
          </cell>
          <cell r="V1287">
            <v>-4266033.82</v>
          </cell>
          <cell r="W1287">
            <v>-5089671.82</v>
          </cell>
          <cell r="Y1287">
            <v>-6785286.82</v>
          </cell>
          <cell r="AA1287">
            <v>-8482785.82</v>
          </cell>
          <cell r="AJ1287">
            <v>-6998981.711666669</v>
          </cell>
          <cell r="AN1287">
            <v>-6967713.389999998</v>
          </cell>
          <cell r="AR1287">
            <v>-6754591.703333332</v>
          </cell>
          <cell r="AV1287">
            <v>-6532667.808333334</v>
          </cell>
          <cell r="AZ1287">
            <v>-6372125.821666665</v>
          </cell>
        </row>
        <row r="1288">
          <cell r="Q1288">
            <v>-77062.05</v>
          </cell>
          <cell r="S1288">
            <v>-362954.69</v>
          </cell>
          <cell r="U1288">
            <v>-97618.41</v>
          </cell>
          <cell r="V1288">
            <v>-182213.78</v>
          </cell>
          <cell r="W1288">
            <v>-223155.87</v>
          </cell>
          <cell r="Y1288">
            <v>-58752.86</v>
          </cell>
          <cell r="AA1288">
            <v>-11499.95</v>
          </cell>
          <cell r="AJ1288">
            <v>-164488.53874999998</v>
          </cell>
          <cell r="AN1288">
            <v>-169512.8575</v>
          </cell>
          <cell r="AR1288">
            <v>-166762.15791666668</v>
          </cell>
          <cell r="AV1288">
            <v>-161241.02625000002</v>
          </cell>
          <cell r="AZ1288">
            <v>-204766.57625</v>
          </cell>
        </row>
        <row r="1289">
          <cell r="Q1289">
            <v>341440.23</v>
          </cell>
          <cell r="S1289">
            <v>227627.23</v>
          </cell>
          <cell r="U1289">
            <v>113813.23</v>
          </cell>
          <cell r="V1289">
            <v>56907.23</v>
          </cell>
          <cell r="W1289">
            <v>0</v>
          </cell>
          <cell r="Y1289">
            <v>-110485</v>
          </cell>
          <cell r="AA1289">
            <v>-220797</v>
          </cell>
          <cell r="AJ1289">
            <v>87083.49250000002</v>
          </cell>
          <cell r="AN1289">
            <v>85961.60083333333</v>
          </cell>
          <cell r="AR1289">
            <v>85908.74458333333</v>
          </cell>
          <cell r="AV1289">
            <v>85297.26208333332</v>
          </cell>
          <cell r="AZ1289">
            <v>83019.49208333333</v>
          </cell>
        </row>
        <row r="1290">
          <cell r="Q1290">
            <v>-1406999</v>
          </cell>
          <cell r="S1290">
            <v>-1622925</v>
          </cell>
          <cell r="U1290">
            <v>-1190954</v>
          </cell>
          <cell r="V1290">
            <v>-1298912</v>
          </cell>
          <cell r="W1290">
            <v>-1406870</v>
          </cell>
          <cell r="Y1290">
            <v>-1622785</v>
          </cell>
          <cell r="AA1290">
            <v>-1079579</v>
          </cell>
          <cell r="AJ1290">
            <v>-58624.958333333336</v>
          </cell>
          <cell r="AN1290">
            <v>-581873</v>
          </cell>
          <cell r="AR1290">
            <v>-1050829.5416666667</v>
          </cell>
          <cell r="AV1290">
            <v>-1390848.4583333333</v>
          </cell>
          <cell r="AZ1290">
            <v>-1171392.3079166666</v>
          </cell>
        </row>
        <row r="1291">
          <cell r="Q1291">
            <v>-11570807.58</v>
          </cell>
          <cell r="S1291">
            <v>-13656734.46</v>
          </cell>
          <cell r="U1291">
            <v>-9493125.92</v>
          </cell>
          <cell r="V1291">
            <v>-10520120.92</v>
          </cell>
          <cell r="W1291">
            <v>-11593659.92</v>
          </cell>
          <cell r="Y1291">
            <v>-13713952.92</v>
          </cell>
          <cell r="AA1291">
            <v>-10411005.19</v>
          </cell>
          <cell r="AJ1291">
            <v>-11931616.918750001</v>
          </cell>
          <cell r="AN1291">
            <v>-11583565.196666667</v>
          </cell>
          <cell r="AR1291">
            <v>-11566906.365833335</v>
          </cell>
          <cell r="AV1291">
            <v>-12158945.872083334</v>
          </cell>
          <cell r="AZ1291">
            <v>-12358541.988750001</v>
          </cell>
        </row>
        <row r="1292">
          <cell r="Q1292">
            <v>0</v>
          </cell>
          <cell r="S1292">
            <v>0</v>
          </cell>
          <cell r="U1292">
            <v>0</v>
          </cell>
          <cell r="V1292">
            <v>0</v>
          </cell>
          <cell r="W1292">
            <v>0</v>
          </cell>
          <cell r="Y1292">
            <v>0</v>
          </cell>
          <cell r="AA1292">
            <v>0</v>
          </cell>
          <cell r="AJ1292">
            <v>0</v>
          </cell>
          <cell r="AN1292">
            <v>0</v>
          </cell>
          <cell r="AR1292">
            <v>0</v>
          </cell>
          <cell r="AV1292">
            <v>0</v>
          </cell>
          <cell r="AZ1292">
            <v>0</v>
          </cell>
        </row>
        <row r="1293">
          <cell r="Q1293">
            <v>-9683655.75</v>
          </cell>
          <cell r="S1293">
            <v>-9107060.35</v>
          </cell>
          <cell r="U1293">
            <v>-6464594.72</v>
          </cell>
          <cell r="V1293">
            <v>-6985746.93</v>
          </cell>
          <cell r="W1293">
            <v>-8185639.94</v>
          </cell>
          <cell r="Y1293">
            <v>-6593278.83</v>
          </cell>
          <cell r="AA1293">
            <v>-5622302.58</v>
          </cell>
          <cell r="AJ1293">
            <v>-7197295.604166667</v>
          </cell>
          <cell r="AN1293">
            <v>-7435263.278750001</v>
          </cell>
          <cell r="AR1293">
            <v>-7495059.882083333</v>
          </cell>
          <cell r="AV1293">
            <v>-7529324.309166666</v>
          </cell>
          <cell r="AZ1293">
            <v>-7351795.495000001</v>
          </cell>
        </row>
        <row r="1294">
          <cell r="Q1294">
            <v>0</v>
          </cell>
          <cell r="S1294">
            <v>0</v>
          </cell>
          <cell r="U1294">
            <v>0</v>
          </cell>
          <cell r="V1294">
            <v>0</v>
          </cell>
          <cell r="W1294">
            <v>0</v>
          </cell>
          <cell r="Y1294">
            <v>0</v>
          </cell>
          <cell r="AA1294">
            <v>0</v>
          </cell>
          <cell r="AJ1294">
            <v>0</v>
          </cell>
          <cell r="AN1294">
            <v>0</v>
          </cell>
          <cell r="AR1294">
            <v>0</v>
          </cell>
          <cell r="AV1294">
            <v>0</v>
          </cell>
          <cell r="AZ1294">
            <v>0</v>
          </cell>
        </row>
        <row r="1295">
          <cell r="Q1295">
            <v>-498877.09</v>
          </cell>
          <cell r="S1295">
            <v>-315110.52</v>
          </cell>
          <cell r="U1295">
            <v>-130339.05</v>
          </cell>
          <cell r="V1295">
            <v>-274972.05</v>
          </cell>
          <cell r="W1295">
            <v>-419605.05</v>
          </cell>
          <cell r="Y1295">
            <v>-457389.05</v>
          </cell>
          <cell r="AA1295">
            <v>-389155.6</v>
          </cell>
          <cell r="AJ1295">
            <v>-305220.6570833333</v>
          </cell>
          <cell r="AN1295">
            <v>-318087.17583333334</v>
          </cell>
          <cell r="AR1295">
            <v>-336930.35374999995</v>
          </cell>
          <cell r="AV1295">
            <v>-387834.03375</v>
          </cell>
          <cell r="AZ1295">
            <v>-450611.2625</v>
          </cell>
        </row>
        <row r="1296">
          <cell r="Q1296">
            <v>-30.94</v>
          </cell>
          <cell r="S1296">
            <v>-17.33</v>
          </cell>
          <cell r="U1296">
            <v>-3.8</v>
          </cell>
          <cell r="V1296">
            <v>-3.8</v>
          </cell>
          <cell r="W1296">
            <v>-3.8</v>
          </cell>
          <cell r="Y1296">
            <v>0</v>
          </cell>
          <cell r="AA1296">
            <v>0</v>
          </cell>
          <cell r="AJ1296">
            <v>-17.712500000000002</v>
          </cell>
          <cell r="AN1296">
            <v>-14.298333333333332</v>
          </cell>
          <cell r="AR1296">
            <v>-12.031666666666668</v>
          </cell>
          <cell r="AV1296">
            <v>-6.808333333333333</v>
          </cell>
          <cell r="AZ1296">
            <v>-11.232916666666668</v>
          </cell>
        </row>
        <row r="1297">
          <cell r="Q1297">
            <v>305812</v>
          </cell>
          <cell r="S1297">
            <v>265523</v>
          </cell>
          <cell r="U1297">
            <v>259234</v>
          </cell>
          <cell r="V1297">
            <v>736015</v>
          </cell>
          <cell r="W1297">
            <v>953505</v>
          </cell>
          <cell r="Y1297">
            <v>868672</v>
          </cell>
          <cell r="AA1297">
            <v>278506</v>
          </cell>
          <cell r="AJ1297">
            <v>315597.625</v>
          </cell>
          <cell r="AN1297">
            <v>282819.5</v>
          </cell>
          <cell r="AR1297">
            <v>457228.75</v>
          </cell>
          <cell r="AV1297">
            <v>551873.7916666666</v>
          </cell>
          <cell r="AZ1297">
            <v>879394.75</v>
          </cell>
        </row>
        <row r="1298">
          <cell r="Q1298">
            <v>-7297930.41</v>
          </cell>
          <cell r="S1298">
            <v>-7989302.91</v>
          </cell>
          <cell r="U1298">
            <v>-7959096.15</v>
          </cell>
          <cell r="V1298">
            <v>-5894389.63</v>
          </cell>
          <cell r="W1298">
            <v>-5563734.98</v>
          </cell>
          <cell r="Y1298">
            <v>-5564182.89</v>
          </cell>
          <cell r="AA1298">
            <v>-5592600.09</v>
          </cell>
          <cell r="AJ1298">
            <v>-6355122.047916667</v>
          </cell>
          <cell r="AN1298">
            <v>-6534978.030416665</v>
          </cell>
          <cell r="AR1298">
            <v>-6587419.025833334</v>
          </cell>
          <cell r="AV1298">
            <v>-6554900.515833333</v>
          </cell>
          <cell r="AZ1298">
            <v>-6322643.2</v>
          </cell>
        </row>
        <row r="1299">
          <cell r="Q1299">
            <v>-5807356.57</v>
          </cell>
          <cell r="S1299">
            <v>-7003122.78</v>
          </cell>
          <cell r="U1299">
            <v>-5105752.41</v>
          </cell>
          <cell r="V1299">
            <v>-3502834.66</v>
          </cell>
          <cell r="W1299">
            <v>-2169384.65</v>
          </cell>
          <cell r="Y1299">
            <v>-1551830.59</v>
          </cell>
          <cell r="AA1299">
            <v>-2327665.79</v>
          </cell>
          <cell r="AJ1299">
            <v>-3739945.96875</v>
          </cell>
          <cell r="AN1299">
            <v>-4073437.4158333335</v>
          </cell>
          <cell r="AR1299">
            <v>-4055176.0991666666</v>
          </cell>
          <cell r="AV1299">
            <v>-3998923.02875</v>
          </cell>
          <cell r="AZ1299">
            <v>-3313124.18375</v>
          </cell>
        </row>
        <row r="1300">
          <cell r="Q1300">
            <v>-7359339.58</v>
          </cell>
          <cell r="S1300">
            <v>-8763855.49</v>
          </cell>
          <cell r="U1300">
            <v>-5717789.8</v>
          </cell>
          <cell r="V1300">
            <v>-4601520.13</v>
          </cell>
          <cell r="W1300">
            <v>-3859464.73</v>
          </cell>
          <cell r="Y1300">
            <v>-2013682.9</v>
          </cell>
          <cell r="AA1300">
            <v>-2572601.4</v>
          </cell>
          <cell r="AJ1300">
            <v>-4594499.472916666</v>
          </cell>
          <cell r="AN1300">
            <v>-5024047.002916667</v>
          </cell>
          <cell r="AR1300">
            <v>-5035604.868749999</v>
          </cell>
          <cell r="AV1300">
            <v>-4978741.349166666</v>
          </cell>
          <cell r="AZ1300">
            <v>-4159840.9883333333</v>
          </cell>
        </row>
        <row r="1301">
          <cell r="Q1301">
            <v>0</v>
          </cell>
          <cell r="S1301">
            <v>0</v>
          </cell>
          <cell r="U1301">
            <v>0</v>
          </cell>
          <cell r="V1301">
            <v>0</v>
          </cell>
          <cell r="W1301">
            <v>0</v>
          </cell>
          <cell r="Y1301">
            <v>0</v>
          </cell>
          <cell r="AA1301">
            <v>0</v>
          </cell>
          <cell r="AJ1301">
            <v>0</v>
          </cell>
          <cell r="AN1301">
            <v>0</v>
          </cell>
          <cell r="AR1301">
            <v>0</v>
          </cell>
          <cell r="AV1301">
            <v>0</v>
          </cell>
          <cell r="AZ1301">
            <v>0</v>
          </cell>
        </row>
        <row r="1302">
          <cell r="Q1302">
            <v>0</v>
          </cell>
          <cell r="S1302">
            <v>0</v>
          </cell>
          <cell r="U1302">
            <v>0</v>
          </cell>
          <cell r="V1302">
            <v>0</v>
          </cell>
          <cell r="W1302">
            <v>0</v>
          </cell>
          <cell r="Y1302">
            <v>0</v>
          </cell>
          <cell r="AA1302">
            <v>0</v>
          </cell>
          <cell r="AJ1302">
            <v>0</v>
          </cell>
          <cell r="AN1302">
            <v>0</v>
          </cell>
          <cell r="AR1302">
            <v>0</v>
          </cell>
          <cell r="AV1302">
            <v>0</v>
          </cell>
          <cell r="AZ1302">
            <v>0</v>
          </cell>
        </row>
        <row r="1303">
          <cell r="Q1303">
            <v>-271708.83</v>
          </cell>
          <cell r="S1303">
            <v>-344799.18</v>
          </cell>
          <cell r="U1303">
            <v>-530208.34</v>
          </cell>
          <cell r="V1303">
            <v>-508651.21</v>
          </cell>
          <cell r="W1303">
            <v>-349012.81</v>
          </cell>
          <cell r="Y1303">
            <v>-573820.84</v>
          </cell>
          <cell r="AA1303">
            <v>-368629.7</v>
          </cell>
          <cell r="AJ1303">
            <v>-209618.11958333335</v>
          </cell>
          <cell r="AN1303">
            <v>-325652.35333333333</v>
          </cell>
          <cell r="AR1303">
            <v>-382835.0004166667</v>
          </cell>
          <cell r="AV1303">
            <v>-419431.12916666665</v>
          </cell>
          <cell r="AZ1303">
            <v>-352323.64999999997</v>
          </cell>
        </row>
        <row r="1304">
          <cell r="Q1304">
            <v>0</v>
          </cell>
          <cell r="S1304">
            <v>0</v>
          </cell>
          <cell r="U1304">
            <v>0</v>
          </cell>
          <cell r="V1304">
            <v>0</v>
          </cell>
          <cell r="W1304">
            <v>0</v>
          </cell>
          <cell r="Y1304">
            <v>0</v>
          </cell>
          <cell r="AA1304">
            <v>0</v>
          </cell>
          <cell r="AJ1304">
            <v>0</v>
          </cell>
          <cell r="AN1304">
            <v>0</v>
          </cell>
          <cell r="AR1304">
            <v>0</v>
          </cell>
          <cell r="AV1304">
            <v>0</v>
          </cell>
          <cell r="AZ1304">
            <v>0</v>
          </cell>
        </row>
        <row r="1305">
          <cell r="Q1305">
            <v>-72845.31</v>
          </cell>
          <cell r="S1305">
            <v>-71733.13</v>
          </cell>
          <cell r="U1305">
            <v>-73567.25</v>
          </cell>
          <cell r="V1305">
            <v>-56332.63</v>
          </cell>
          <cell r="W1305">
            <v>-67384.67</v>
          </cell>
          <cell r="Y1305">
            <v>-44111.49</v>
          </cell>
          <cell r="AA1305">
            <v>-46656.86</v>
          </cell>
          <cell r="AJ1305">
            <v>-86873.54375</v>
          </cell>
          <cell r="AN1305">
            <v>-79077.37749999999</v>
          </cell>
          <cell r="AR1305">
            <v>-73140.70041666667</v>
          </cell>
          <cell r="AV1305">
            <v>-60163.6225</v>
          </cell>
          <cell r="AZ1305">
            <v>-71990.9475</v>
          </cell>
        </row>
        <row r="1306">
          <cell r="Q1306">
            <v>0</v>
          </cell>
          <cell r="S1306">
            <v>0</v>
          </cell>
          <cell r="U1306">
            <v>0</v>
          </cell>
          <cell r="V1306">
            <v>0</v>
          </cell>
          <cell r="W1306">
            <v>0</v>
          </cell>
          <cell r="Y1306">
            <v>0</v>
          </cell>
          <cell r="AA1306">
            <v>0</v>
          </cell>
          <cell r="AJ1306">
            <v>0</v>
          </cell>
          <cell r="AN1306">
            <v>0</v>
          </cell>
          <cell r="AR1306">
            <v>0</v>
          </cell>
          <cell r="AV1306">
            <v>0</v>
          </cell>
          <cell r="AZ1306">
            <v>0</v>
          </cell>
        </row>
        <row r="1307">
          <cell r="Q1307">
            <v>-25107.44</v>
          </cell>
          <cell r="S1307">
            <v>-10307.53</v>
          </cell>
          <cell r="U1307">
            <v>-9573.85</v>
          </cell>
          <cell r="V1307">
            <v>-13277.58</v>
          </cell>
          <cell r="W1307">
            <v>-15789.51</v>
          </cell>
          <cell r="Y1307">
            <v>-8311.68</v>
          </cell>
          <cell r="AA1307">
            <v>-5433.6</v>
          </cell>
          <cell r="AJ1307">
            <v>-10310.235833333334</v>
          </cell>
          <cell r="AN1307">
            <v>-12104.97458333333</v>
          </cell>
          <cell r="AR1307">
            <v>-11991.380416666667</v>
          </cell>
          <cell r="AV1307">
            <v>-12022.15625</v>
          </cell>
          <cell r="AZ1307">
            <v>-11522.5875</v>
          </cell>
        </row>
        <row r="1308">
          <cell r="Q1308">
            <v>0</v>
          </cell>
          <cell r="S1308">
            <v>0</v>
          </cell>
          <cell r="U1308">
            <v>0</v>
          </cell>
          <cell r="V1308">
            <v>0</v>
          </cell>
          <cell r="W1308">
            <v>0</v>
          </cell>
          <cell r="Y1308">
            <v>0</v>
          </cell>
          <cell r="AA1308">
            <v>0</v>
          </cell>
          <cell r="AJ1308">
            <v>0</v>
          </cell>
          <cell r="AN1308">
            <v>0</v>
          </cell>
          <cell r="AR1308">
            <v>0</v>
          </cell>
          <cell r="AV1308">
            <v>0</v>
          </cell>
          <cell r="AZ1308">
            <v>0</v>
          </cell>
        </row>
        <row r="1309">
          <cell r="Q1309">
            <v>0</v>
          </cell>
          <cell r="S1309">
            <v>0</v>
          </cell>
          <cell r="U1309">
            <v>0</v>
          </cell>
          <cell r="V1309">
            <v>0</v>
          </cell>
          <cell r="W1309">
            <v>0</v>
          </cell>
          <cell r="Y1309">
            <v>0</v>
          </cell>
          <cell r="AA1309">
            <v>0</v>
          </cell>
          <cell r="AJ1309">
            <v>0</v>
          </cell>
          <cell r="AN1309">
            <v>0</v>
          </cell>
          <cell r="AR1309">
            <v>0</v>
          </cell>
          <cell r="AV1309">
            <v>0</v>
          </cell>
          <cell r="AZ1309">
            <v>0</v>
          </cell>
        </row>
        <row r="1310">
          <cell r="Q1310">
            <v>-38697.87</v>
          </cell>
          <cell r="S1310">
            <v>-154211.84</v>
          </cell>
          <cell r="U1310">
            <v>-2096.52</v>
          </cell>
          <cell r="V1310">
            <v>-5469.89</v>
          </cell>
          <cell r="W1310">
            <v>-7589.11</v>
          </cell>
          <cell r="Y1310">
            <v>-4398.35</v>
          </cell>
          <cell r="AA1310">
            <v>-1853.11</v>
          </cell>
          <cell r="AJ1310">
            <v>-40663.55333333334</v>
          </cell>
          <cell r="AN1310">
            <v>-44029.44666666666</v>
          </cell>
          <cell r="AR1310">
            <v>-43401.27958333334</v>
          </cell>
          <cell r="AV1310">
            <v>-41768.605</v>
          </cell>
          <cell r="AZ1310">
            <v>-40924.381250000006</v>
          </cell>
        </row>
        <row r="1311">
          <cell r="Q1311">
            <v>0</v>
          </cell>
          <cell r="S1311">
            <v>0</v>
          </cell>
          <cell r="U1311">
            <v>0</v>
          </cell>
          <cell r="V1311">
            <v>0</v>
          </cell>
          <cell r="W1311">
            <v>0</v>
          </cell>
          <cell r="Y1311">
            <v>0</v>
          </cell>
          <cell r="AA1311">
            <v>0</v>
          </cell>
          <cell r="AJ1311">
            <v>-39085.42125</v>
          </cell>
          <cell r="AN1311">
            <v>0</v>
          </cell>
          <cell r="AR1311">
            <v>0</v>
          </cell>
          <cell r="AV1311">
            <v>0</v>
          </cell>
          <cell r="AZ1311">
            <v>0</v>
          </cell>
        </row>
        <row r="1312">
          <cell r="Q1312">
            <v>-797500</v>
          </cell>
          <cell r="S1312">
            <v>-1196250</v>
          </cell>
          <cell r="U1312">
            <v>-398750</v>
          </cell>
          <cell r="V1312">
            <v>-598125</v>
          </cell>
          <cell r="W1312">
            <v>-797500</v>
          </cell>
          <cell r="Y1312">
            <v>-1196250</v>
          </cell>
          <cell r="AA1312">
            <v>-398750</v>
          </cell>
          <cell r="AJ1312">
            <v>-697812.5</v>
          </cell>
          <cell r="AN1312">
            <v>-697812.5</v>
          </cell>
          <cell r="AR1312">
            <v>-697812.5</v>
          </cell>
          <cell r="AV1312">
            <v>-697812.5</v>
          </cell>
          <cell r="AZ1312">
            <v>-697812.5</v>
          </cell>
        </row>
        <row r="1313">
          <cell r="Q1313">
            <v>0</v>
          </cell>
          <cell r="S1313">
            <v>0</v>
          </cell>
          <cell r="U1313">
            <v>0</v>
          </cell>
          <cell r="V1313">
            <v>0</v>
          </cell>
          <cell r="W1313">
            <v>0</v>
          </cell>
          <cell r="Y1313">
            <v>0</v>
          </cell>
          <cell r="AA1313">
            <v>0</v>
          </cell>
          <cell r="AJ1313">
            <v>-31346.052083333332</v>
          </cell>
          <cell r="AN1313">
            <v>-15474.655416666666</v>
          </cell>
          <cell r="AR1313">
            <v>0</v>
          </cell>
          <cell r="AV1313">
            <v>0</v>
          </cell>
          <cell r="AZ1313">
            <v>0</v>
          </cell>
        </row>
        <row r="1314">
          <cell r="Q1314">
            <v>-8537.5</v>
          </cell>
          <cell r="S1314">
            <v>-42687.5</v>
          </cell>
          <cell r="U1314">
            <v>-76837.5</v>
          </cell>
          <cell r="V1314">
            <v>-93912.5</v>
          </cell>
          <cell r="W1314">
            <v>-8537.5</v>
          </cell>
          <cell r="Y1314">
            <v>-42687.5</v>
          </cell>
          <cell r="AA1314">
            <v>-76837.5</v>
          </cell>
          <cell r="AJ1314">
            <v>-51225</v>
          </cell>
          <cell r="AN1314">
            <v>-51225</v>
          </cell>
          <cell r="AR1314">
            <v>-51225</v>
          </cell>
          <cell r="AV1314">
            <v>-51225</v>
          </cell>
          <cell r="AZ1314">
            <v>-51225</v>
          </cell>
        </row>
        <row r="1315">
          <cell r="Q1315">
            <v>-439101.73</v>
          </cell>
          <cell r="S1315">
            <v>0</v>
          </cell>
          <cell r="U1315">
            <v>0</v>
          </cell>
          <cell r="V1315">
            <v>0</v>
          </cell>
          <cell r="W1315">
            <v>0</v>
          </cell>
          <cell r="Y1315">
            <v>0</v>
          </cell>
          <cell r="AA1315">
            <v>0</v>
          </cell>
          <cell r="AJ1315">
            <v>-388005.26791666663</v>
          </cell>
          <cell r="AN1315">
            <v>-266531.8904166667</v>
          </cell>
          <cell r="AR1315">
            <v>-192746.64541666667</v>
          </cell>
          <cell r="AV1315">
            <v>-41955.77958333333</v>
          </cell>
          <cell r="AZ1315">
            <v>0</v>
          </cell>
        </row>
        <row r="1316">
          <cell r="Q1316">
            <v>0</v>
          </cell>
          <cell r="S1316">
            <v>0</v>
          </cell>
          <cell r="U1316">
            <v>0</v>
          </cell>
          <cell r="V1316">
            <v>0</v>
          </cell>
          <cell r="W1316">
            <v>0</v>
          </cell>
          <cell r="Y1316">
            <v>0</v>
          </cell>
          <cell r="AA1316">
            <v>0</v>
          </cell>
          <cell r="AJ1316">
            <v>-8928.645833333334</v>
          </cell>
          <cell r="AN1316">
            <v>-4407.8125</v>
          </cell>
          <cell r="AR1316">
            <v>0</v>
          </cell>
          <cell r="AV1316">
            <v>0</v>
          </cell>
          <cell r="AZ1316">
            <v>0</v>
          </cell>
        </row>
        <row r="1317">
          <cell r="Q1317">
            <v>0</v>
          </cell>
          <cell r="S1317">
            <v>0</v>
          </cell>
          <cell r="U1317">
            <v>0</v>
          </cell>
          <cell r="V1317">
            <v>0</v>
          </cell>
          <cell r="W1317">
            <v>0</v>
          </cell>
          <cell r="Y1317">
            <v>0</v>
          </cell>
          <cell r="AA1317">
            <v>0</v>
          </cell>
          <cell r="AJ1317">
            <v>0</v>
          </cell>
          <cell r="AN1317">
            <v>0</v>
          </cell>
          <cell r="AR1317">
            <v>0</v>
          </cell>
          <cell r="AV1317">
            <v>0</v>
          </cell>
          <cell r="AZ1317">
            <v>0</v>
          </cell>
        </row>
        <row r="1318">
          <cell r="Q1318">
            <v>0</v>
          </cell>
          <cell r="S1318">
            <v>0</v>
          </cell>
          <cell r="U1318">
            <v>0</v>
          </cell>
          <cell r="V1318">
            <v>0</v>
          </cell>
          <cell r="W1318">
            <v>0</v>
          </cell>
          <cell r="Y1318">
            <v>0</v>
          </cell>
          <cell r="AA1318">
            <v>0</v>
          </cell>
          <cell r="AJ1318">
            <v>0</v>
          </cell>
          <cell r="AN1318">
            <v>0</v>
          </cell>
          <cell r="AR1318">
            <v>0</v>
          </cell>
          <cell r="AV1318">
            <v>0</v>
          </cell>
          <cell r="AZ1318">
            <v>0</v>
          </cell>
        </row>
        <row r="1319">
          <cell r="Q1319">
            <v>-28750</v>
          </cell>
          <cell r="S1319">
            <v>-143750</v>
          </cell>
          <cell r="U1319">
            <v>-258750</v>
          </cell>
          <cell r="V1319">
            <v>-316250</v>
          </cell>
          <cell r="W1319">
            <v>-28750</v>
          </cell>
          <cell r="Y1319">
            <v>-143750</v>
          </cell>
          <cell r="AA1319">
            <v>-258750</v>
          </cell>
          <cell r="AJ1319">
            <v>-172500</v>
          </cell>
          <cell r="AN1319">
            <v>-172500</v>
          </cell>
          <cell r="AR1319">
            <v>-172500</v>
          </cell>
          <cell r="AV1319">
            <v>-172500</v>
          </cell>
          <cell r="AZ1319">
            <v>-172500</v>
          </cell>
        </row>
        <row r="1320">
          <cell r="Q1320">
            <v>0</v>
          </cell>
          <cell r="S1320">
            <v>0</v>
          </cell>
          <cell r="U1320">
            <v>0</v>
          </cell>
          <cell r="V1320">
            <v>0</v>
          </cell>
          <cell r="W1320">
            <v>0</v>
          </cell>
          <cell r="Y1320">
            <v>0</v>
          </cell>
          <cell r="AA1320">
            <v>0</v>
          </cell>
          <cell r="AJ1320">
            <v>0</v>
          </cell>
          <cell r="AN1320">
            <v>0</v>
          </cell>
          <cell r="AR1320">
            <v>0</v>
          </cell>
          <cell r="AV1320">
            <v>0</v>
          </cell>
          <cell r="AZ1320">
            <v>0</v>
          </cell>
        </row>
        <row r="1321">
          <cell r="Q1321">
            <v>0</v>
          </cell>
          <cell r="S1321">
            <v>0</v>
          </cell>
          <cell r="U1321">
            <v>0</v>
          </cell>
          <cell r="V1321">
            <v>0</v>
          </cell>
          <cell r="W1321">
            <v>0</v>
          </cell>
          <cell r="Y1321">
            <v>0</v>
          </cell>
          <cell r="AA1321">
            <v>0</v>
          </cell>
          <cell r="AJ1321">
            <v>0</v>
          </cell>
          <cell r="AN1321">
            <v>0</v>
          </cell>
          <cell r="AR1321">
            <v>0</v>
          </cell>
          <cell r="AV1321">
            <v>0</v>
          </cell>
          <cell r="AZ1321">
            <v>0</v>
          </cell>
        </row>
        <row r="1322">
          <cell r="Q1322">
            <v>0</v>
          </cell>
          <cell r="S1322">
            <v>0</v>
          </cell>
          <cell r="U1322">
            <v>0</v>
          </cell>
          <cell r="V1322">
            <v>0</v>
          </cell>
          <cell r="W1322">
            <v>0</v>
          </cell>
          <cell r="Y1322">
            <v>0</v>
          </cell>
          <cell r="AA1322">
            <v>0</v>
          </cell>
          <cell r="AJ1322">
            <v>0</v>
          </cell>
          <cell r="AN1322">
            <v>0</v>
          </cell>
          <cell r="AR1322">
            <v>0</v>
          </cell>
          <cell r="AV1322">
            <v>0</v>
          </cell>
          <cell r="AZ1322">
            <v>0</v>
          </cell>
        </row>
        <row r="1323">
          <cell r="Q1323">
            <v>0</v>
          </cell>
          <cell r="S1323">
            <v>0</v>
          </cell>
          <cell r="U1323">
            <v>0</v>
          </cell>
          <cell r="V1323">
            <v>0</v>
          </cell>
          <cell r="W1323">
            <v>0</v>
          </cell>
          <cell r="Y1323">
            <v>0</v>
          </cell>
          <cell r="AA1323">
            <v>0</v>
          </cell>
          <cell r="AJ1323">
            <v>0</v>
          </cell>
          <cell r="AN1323">
            <v>0</v>
          </cell>
          <cell r="AR1323">
            <v>0</v>
          </cell>
          <cell r="AV1323">
            <v>0</v>
          </cell>
          <cell r="AZ1323">
            <v>0</v>
          </cell>
        </row>
        <row r="1324">
          <cell r="Q1324">
            <v>0</v>
          </cell>
          <cell r="S1324">
            <v>0</v>
          </cell>
          <cell r="U1324">
            <v>0</v>
          </cell>
          <cell r="V1324">
            <v>0</v>
          </cell>
          <cell r="W1324">
            <v>0</v>
          </cell>
          <cell r="Y1324">
            <v>0</v>
          </cell>
          <cell r="AA1324">
            <v>0</v>
          </cell>
          <cell r="AJ1324">
            <v>0</v>
          </cell>
          <cell r="AN1324">
            <v>0</v>
          </cell>
          <cell r="AR1324">
            <v>0</v>
          </cell>
          <cell r="AV1324">
            <v>0</v>
          </cell>
          <cell r="AZ1324">
            <v>0</v>
          </cell>
        </row>
        <row r="1325">
          <cell r="Q1325">
            <v>-20766.67</v>
          </cell>
          <cell r="S1325">
            <v>-103833.33</v>
          </cell>
          <cell r="U1325">
            <v>-186899.99</v>
          </cell>
          <cell r="V1325">
            <v>-228433.32</v>
          </cell>
          <cell r="W1325">
            <v>-20766.65</v>
          </cell>
          <cell r="Y1325">
            <v>-103833.33</v>
          </cell>
          <cell r="AA1325">
            <v>-186899.99</v>
          </cell>
          <cell r="AJ1325">
            <v>-124599.78208333334</v>
          </cell>
          <cell r="AN1325">
            <v>-124599.91208333334</v>
          </cell>
          <cell r="AR1325">
            <v>-124599.99333333335</v>
          </cell>
          <cell r="AV1325">
            <v>-124599.9925</v>
          </cell>
          <cell r="AZ1325">
            <v>-124599.99166666665</v>
          </cell>
        </row>
        <row r="1326">
          <cell r="Q1326">
            <v>-30625</v>
          </cell>
          <cell r="S1326">
            <v>-153125</v>
          </cell>
          <cell r="U1326">
            <v>-275625</v>
          </cell>
          <cell r="V1326">
            <v>-336875</v>
          </cell>
          <cell r="W1326">
            <v>-30625</v>
          </cell>
          <cell r="Y1326">
            <v>-153125</v>
          </cell>
          <cell r="AA1326">
            <v>-275625</v>
          </cell>
          <cell r="AJ1326">
            <v>-183750</v>
          </cell>
          <cell r="AN1326">
            <v>-183750</v>
          </cell>
          <cell r="AR1326">
            <v>-183750</v>
          </cell>
          <cell r="AV1326">
            <v>-183750</v>
          </cell>
          <cell r="AZ1326">
            <v>-183750</v>
          </cell>
        </row>
        <row r="1327">
          <cell r="Q1327">
            <v>-6133.33</v>
          </cell>
          <cell r="S1327">
            <v>-30666.67</v>
          </cell>
          <cell r="U1327">
            <v>-55200.01</v>
          </cell>
          <cell r="V1327">
            <v>-67466.68</v>
          </cell>
          <cell r="W1327">
            <v>-6133.35</v>
          </cell>
          <cell r="Y1327">
            <v>-30666.67</v>
          </cell>
          <cell r="AA1327">
            <v>-55200.01</v>
          </cell>
          <cell r="AJ1327">
            <v>-36800.21791666667</v>
          </cell>
          <cell r="AN1327">
            <v>-36800.087916666664</v>
          </cell>
          <cell r="AR1327">
            <v>-36800.00666666666</v>
          </cell>
          <cell r="AV1327">
            <v>-36800.0075</v>
          </cell>
          <cell r="AZ1327">
            <v>-36800.00833333333</v>
          </cell>
        </row>
        <row r="1328">
          <cell r="Q1328">
            <v>-8262.5</v>
          </cell>
          <cell r="S1328">
            <v>-41312.5</v>
          </cell>
          <cell r="U1328">
            <v>-74362.5</v>
          </cell>
          <cell r="V1328">
            <v>-90887.5</v>
          </cell>
          <cell r="W1328">
            <v>-8262.5</v>
          </cell>
          <cell r="Y1328">
            <v>-41312.5</v>
          </cell>
          <cell r="AA1328">
            <v>-74362.5</v>
          </cell>
          <cell r="AJ1328">
            <v>-49575</v>
          </cell>
          <cell r="AN1328">
            <v>-49575</v>
          </cell>
          <cell r="AR1328">
            <v>-49575</v>
          </cell>
          <cell r="AV1328">
            <v>-49230.729166666664</v>
          </cell>
          <cell r="AZ1328">
            <v>-35459.895833333336</v>
          </cell>
        </row>
        <row r="1329">
          <cell r="Q1329">
            <v>-13791.67</v>
          </cell>
          <cell r="S1329">
            <v>-68958.33</v>
          </cell>
          <cell r="U1329">
            <v>-124124.99</v>
          </cell>
          <cell r="V1329">
            <v>-151708.32</v>
          </cell>
          <cell r="W1329">
            <v>-13791.65</v>
          </cell>
          <cell r="Y1329">
            <v>-68958.33</v>
          </cell>
          <cell r="AA1329">
            <v>-124124.99</v>
          </cell>
          <cell r="AJ1329">
            <v>-82749.78208333334</v>
          </cell>
          <cell r="AN1329">
            <v>-82749.91208333334</v>
          </cell>
          <cell r="AR1329">
            <v>-82749.99333333333</v>
          </cell>
          <cell r="AV1329">
            <v>-82175.34041666666</v>
          </cell>
          <cell r="AZ1329">
            <v>-59189.230416666665</v>
          </cell>
        </row>
        <row r="1330">
          <cell r="Q1330">
            <v>-44687.5</v>
          </cell>
          <cell r="S1330">
            <v>-223437.5</v>
          </cell>
          <cell r="U1330">
            <v>-402187.5</v>
          </cell>
          <cell r="V1330">
            <v>-491562.5</v>
          </cell>
          <cell r="W1330">
            <v>-44687.5</v>
          </cell>
          <cell r="Y1330">
            <v>-223437.5</v>
          </cell>
          <cell r="AA1330">
            <v>-402187.5</v>
          </cell>
          <cell r="AJ1330">
            <v>-268125</v>
          </cell>
          <cell r="AN1330">
            <v>-268125</v>
          </cell>
          <cell r="AR1330">
            <v>-268125</v>
          </cell>
          <cell r="AV1330">
            <v>-268125</v>
          </cell>
          <cell r="AZ1330">
            <v>-268125</v>
          </cell>
        </row>
        <row r="1331">
          <cell r="Q1331">
            <v>0</v>
          </cell>
          <cell r="S1331">
            <v>0</v>
          </cell>
          <cell r="U1331">
            <v>0</v>
          </cell>
          <cell r="V1331">
            <v>0</v>
          </cell>
          <cell r="W1331">
            <v>0</v>
          </cell>
          <cell r="Y1331">
            <v>0</v>
          </cell>
          <cell r="AA1331">
            <v>0</v>
          </cell>
          <cell r="AJ1331">
            <v>0</v>
          </cell>
          <cell r="AN1331">
            <v>0</v>
          </cell>
          <cell r="AR1331">
            <v>0</v>
          </cell>
          <cell r="AV1331">
            <v>0</v>
          </cell>
          <cell r="AZ1331">
            <v>0</v>
          </cell>
        </row>
        <row r="1332">
          <cell r="Q1332">
            <v>-6000</v>
          </cell>
          <cell r="S1332">
            <v>-30000</v>
          </cell>
          <cell r="U1332">
            <v>-54000</v>
          </cell>
          <cell r="V1332">
            <v>-66000</v>
          </cell>
          <cell r="W1332">
            <v>-6000</v>
          </cell>
          <cell r="Y1332">
            <v>-30000</v>
          </cell>
          <cell r="AA1332">
            <v>-54000</v>
          </cell>
          <cell r="AJ1332">
            <v>-36000</v>
          </cell>
          <cell r="AN1332">
            <v>-36000</v>
          </cell>
          <cell r="AR1332">
            <v>-36000</v>
          </cell>
          <cell r="AV1332">
            <v>-36000</v>
          </cell>
          <cell r="AZ1332">
            <v>-36000</v>
          </cell>
        </row>
        <row r="1333">
          <cell r="Q1333">
            <v>0</v>
          </cell>
          <cell r="S1333">
            <v>0</v>
          </cell>
          <cell r="U1333">
            <v>0</v>
          </cell>
          <cell r="V1333">
            <v>0</v>
          </cell>
          <cell r="W1333">
            <v>0</v>
          </cell>
          <cell r="Y1333">
            <v>0</v>
          </cell>
          <cell r="AA1333">
            <v>0</v>
          </cell>
          <cell r="AJ1333">
            <v>0</v>
          </cell>
          <cell r="AN1333">
            <v>0</v>
          </cell>
          <cell r="AR1333">
            <v>0</v>
          </cell>
          <cell r="AV1333">
            <v>0</v>
          </cell>
          <cell r="AZ1333">
            <v>0</v>
          </cell>
        </row>
        <row r="1334">
          <cell r="Q1334">
            <v>0</v>
          </cell>
          <cell r="S1334">
            <v>0</v>
          </cell>
          <cell r="U1334">
            <v>0</v>
          </cell>
          <cell r="V1334">
            <v>0</v>
          </cell>
          <cell r="W1334">
            <v>0</v>
          </cell>
          <cell r="Y1334">
            <v>0</v>
          </cell>
          <cell r="AA1334">
            <v>0</v>
          </cell>
          <cell r="AJ1334">
            <v>0</v>
          </cell>
          <cell r="AN1334">
            <v>0</v>
          </cell>
          <cell r="AR1334">
            <v>0</v>
          </cell>
          <cell r="AV1334">
            <v>0</v>
          </cell>
          <cell r="AZ1334">
            <v>0</v>
          </cell>
        </row>
        <row r="1335">
          <cell r="Q1335">
            <v>0</v>
          </cell>
          <cell r="S1335">
            <v>0</v>
          </cell>
          <cell r="U1335">
            <v>0</v>
          </cell>
          <cell r="V1335">
            <v>0</v>
          </cell>
          <cell r="W1335">
            <v>0</v>
          </cell>
          <cell r="Y1335">
            <v>0</v>
          </cell>
          <cell r="AA1335">
            <v>0</v>
          </cell>
          <cell r="AJ1335">
            <v>0</v>
          </cell>
          <cell r="AN1335">
            <v>0</v>
          </cell>
          <cell r="AR1335">
            <v>0</v>
          </cell>
          <cell r="AV1335">
            <v>0</v>
          </cell>
          <cell r="AZ1335">
            <v>0</v>
          </cell>
        </row>
        <row r="1336">
          <cell r="Q1336">
            <v>0</v>
          </cell>
          <cell r="S1336">
            <v>0</v>
          </cell>
          <cell r="U1336">
            <v>0</v>
          </cell>
          <cell r="V1336">
            <v>0</v>
          </cell>
          <cell r="W1336">
            <v>0</v>
          </cell>
          <cell r="Y1336">
            <v>0</v>
          </cell>
          <cell r="AA1336">
            <v>0</v>
          </cell>
          <cell r="AJ1336">
            <v>0</v>
          </cell>
          <cell r="AN1336">
            <v>0</v>
          </cell>
          <cell r="AR1336">
            <v>0</v>
          </cell>
          <cell r="AV1336">
            <v>0</v>
          </cell>
          <cell r="AZ1336">
            <v>0</v>
          </cell>
        </row>
        <row r="1337">
          <cell r="Q1337">
            <v>0</v>
          </cell>
          <cell r="S1337">
            <v>0</v>
          </cell>
          <cell r="U1337">
            <v>0</v>
          </cell>
          <cell r="V1337">
            <v>0</v>
          </cell>
          <cell r="W1337">
            <v>0</v>
          </cell>
          <cell r="Y1337">
            <v>0</v>
          </cell>
          <cell r="AA1337">
            <v>0</v>
          </cell>
          <cell r="AJ1337">
            <v>0</v>
          </cell>
          <cell r="AN1337">
            <v>0</v>
          </cell>
          <cell r="AR1337">
            <v>0</v>
          </cell>
          <cell r="AV1337">
            <v>0</v>
          </cell>
          <cell r="AZ1337">
            <v>0</v>
          </cell>
        </row>
        <row r="1338">
          <cell r="Q1338">
            <v>0</v>
          </cell>
          <cell r="S1338">
            <v>0</v>
          </cell>
          <cell r="U1338">
            <v>0</v>
          </cell>
          <cell r="V1338">
            <v>0</v>
          </cell>
          <cell r="W1338">
            <v>0</v>
          </cell>
          <cell r="Y1338">
            <v>0</v>
          </cell>
          <cell r="AA1338">
            <v>0</v>
          </cell>
          <cell r="AJ1338">
            <v>0</v>
          </cell>
          <cell r="AN1338">
            <v>0</v>
          </cell>
          <cell r="AR1338">
            <v>0</v>
          </cell>
          <cell r="AV1338">
            <v>0</v>
          </cell>
          <cell r="AZ1338">
            <v>0</v>
          </cell>
        </row>
        <row r="1339">
          <cell r="Q1339">
            <v>0</v>
          </cell>
          <cell r="S1339">
            <v>0</v>
          </cell>
          <cell r="U1339">
            <v>0</v>
          </cell>
          <cell r="V1339">
            <v>0</v>
          </cell>
          <cell r="W1339">
            <v>0</v>
          </cell>
          <cell r="Y1339">
            <v>0</v>
          </cell>
          <cell r="AA1339">
            <v>0</v>
          </cell>
          <cell r="AJ1339">
            <v>0</v>
          </cell>
          <cell r="AN1339">
            <v>0</v>
          </cell>
          <cell r="AR1339">
            <v>0</v>
          </cell>
          <cell r="AV1339">
            <v>0</v>
          </cell>
          <cell r="AZ1339">
            <v>0</v>
          </cell>
        </row>
        <row r="1340">
          <cell r="Q1340">
            <v>-1308576.86</v>
          </cell>
          <cell r="S1340">
            <v>-19230.55</v>
          </cell>
          <cell r="U1340">
            <v>0</v>
          </cell>
          <cell r="V1340">
            <v>-96633.33</v>
          </cell>
          <cell r="W1340">
            <v>-11188.88</v>
          </cell>
          <cell r="Y1340">
            <v>-192538.88</v>
          </cell>
          <cell r="AA1340">
            <v>-101863.88</v>
          </cell>
          <cell r="AJ1340">
            <v>-339861.41875</v>
          </cell>
          <cell r="AN1340">
            <v>-421951.20708333334</v>
          </cell>
          <cell r="AR1340">
            <v>-408200.44333333336</v>
          </cell>
          <cell r="AV1340">
            <v>-178645.82208333336</v>
          </cell>
          <cell r="AZ1340">
            <v>-106859.19458333333</v>
          </cell>
        </row>
        <row r="1341">
          <cell r="Q1341">
            <v>0</v>
          </cell>
          <cell r="S1341">
            <v>0</v>
          </cell>
          <cell r="U1341">
            <v>0</v>
          </cell>
          <cell r="V1341">
            <v>0</v>
          </cell>
          <cell r="W1341">
            <v>0</v>
          </cell>
          <cell r="Y1341">
            <v>0</v>
          </cell>
          <cell r="AA1341">
            <v>0</v>
          </cell>
          <cell r="AJ1341">
            <v>0</v>
          </cell>
          <cell r="AN1341">
            <v>0</v>
          </cell>
          <cell r="AR1341">
            <v>0</v>
          </cell>
          <cell r="AV1341">
            <v>0</v>
          </cell>
          <cell r="AZ1341">
            <v>0</v>
          </cell>
        </row>
        <row r="1342">
          <cell r="Q1342">
            <v>-11355.44</v>
          </cell>
          <cell r="S1342">
            <v>0</v>
          </cell>
          <cell r="U1342">
            <v>0</v>
          </cell>
          <cell r="V1342">
            <v>0</v>
          </cell>
          <cell r="W1342">
            <v>0</v>
          </cell>
          <cell r="Y1342">
            <v>0</v>
          </cell>
          <cell r="AA1342">
            <v>0</v>
          </cell>
          <cell r="AJ1342">
            <v>-11355.439999999997</v>
          </cell>
          <cell r="AN1342">
            <v>-9305.152083333332</v>
          </cell>
          <cell r="AR1342">
            <v>-5520.005416666667</v>
          </cell>
          <cell r="AV1342">
            <v>-2050.2875</v>
          </cell>
          <cell r="AZ1342">
            <v>0</v>
          </cell>
        </row>
        <row r="1343">
          <cell r="Q1343">
            <v>-594440.66</v>
          </cell>
          <cell r="S1343">
            <v>0</v>
          </cell>
          <cell r="U1343">
            <v>0</v>
          </cell>
          <cell r="V1343">
            <v>0</v>
          </cell>
          <cell r="W1343">
            <v>0</v>
          </cell>
          <cell r="Y1343">
            <v>0</v>
          </cell>
          <cell r="AA1343">
            <v>0</v>
          </cell>
          <cell r="AJ1343">
            <v>-417530.61666666664</v>
          </cell>
          <cell r="AN1343">
            <v>-372147.1675</v>
          </cell>
          <cell r="AR1343">
            <v>-203100.57166666666</v>
          </cell>
          <cell r="AV1343">
            <v>-84212.425</v>
          </cell>
          <cell r="AZ1343">
            <v>0</v>
          </cell>
        </row>
        <row r="1344">
          <cell r="Q1344">
            <v>3378.85</v>
          </cell>
          <cell r="S1344">
            <v>8305.92</v>
          </cell>
          <cell r="U1344">
            <v>-31977.58</v>
          </cell>
          <cell r="V1344">
            <v>841238.09</v>
          </cell>
          <cell r="W1344">
            <v>0</v>
          </cell>
          <cell r="Y1344">
            <v>0</v>
          </cell>
          <cell r="AA1344">
            <v>0</v>
          </cell>
          <cell r="AJ1344">
            <v>140.78541666666666</v>
          </cell>
          <cell r="AN1344">
            <v>-1949.9658333333336</v>
          </cell>
          <cell r="AR1344">
            <v>66820.80916666666</v>
          </cell>
          <cell r="AV1344">
            <v>66680.02375000001</v>
          </cell>
          <cell r="AZ1344">
            <v>68770.775</v>
          </cell>
        </row>
        <row r="1345">
          <cell r="Q1345">
            <v>677814</v>
          </cell>
          <cell r="S1345">
            <v>0</v>
          </cell>
          <cell r="U1345">
            <v>0</v>
          </cell>
          <cell r="V1345">
            <v>0</v>
          </cell>
          <cell r="W1345">
            <v>0</v>
          </cell>
          <cell r="Y1345">
            <v>0</v>
          </cell>
          <cell r="AA1345">
            <v>0</v>
          </cell>
          <cell r="AJ1345">
            <v>-5507354.762083334</v>
          </cell>
          <cell r="AN1345">
            <v>-2930435.303333333</v>
          </cell>
          <cell r="AR1345">
            <v>-597101.9700000001</v>
          </cell>
          <cell r="AV1345">
            <v>28242.25</v>
          </cell>
          <cell r="AZ1345">
            <v>0</v>
          </cell>
        </row>
        <row r="1346">
          <cell r="Q1346">
            <v>-2018750</v>
          </cell>
          <cell r="S1346">
            <v>-3633750</v>
          </cell>
          <cell r="U1346">
            <v>0</v>
          </cell>
          <cell r="V1346">
            <v>0</v>
          </cell>
          <cell r="W1346">
            <v>0</v>
          </cell>
          <cell r="Y1346">
            <v>0</v>
          </cell>
          <cell r="AA1346">
            <v>0</v>
          </cell>
          <cell r="AJ1346">
            <v>-2422500</v>
          </cell>
          <cell r="AN1346">
            <v>-2035572.9166666667</v>
          </cell>
          <cell r="AR1346">
            <v>-1362656.25</v>
          </cell>
          <cell r="AV1346">
            <v>-622447.9166666666</v>
          </cell>
          <cell r="AZ1346">
            <v>0</v>
          </cell>
        </row>
        <row r="1347">
          <cell r="Q1347">
            <v>-1458333.33</v>
          </cell>
          <cell r="S1347">
            <v>-2624999.99</v>
          </cell>
          <cell r="U1347">
            <v>-291666.65</v>
          </cell>
          <cell r="V1347">
            <v>-874999.99</v>
          </cell>
          <cell r="W1347">
            <v>-1458333.32</v>
          </cell>
          <cell r="Y1347">
            <v>-2625000</v>
          </cell>
          <cell r="AA1347">
            <v>-291666.66</v>
          </cell>
          <cell r="AJ1347">
            <v>-1749999.8895833334</v>
          </cell>
          <cell r="AN1347">
            <v>-1749999.9908333337</v>
          </cell>
          <cell r="AR1347">
            <v>-1749999.9879166668</v>
          </cell>
          <cell r="AV1347">
            <v>-1749999.9904166667</v>
          </cell>
          <cell r="AZ1347">
            <v>-1749999.9870833333</v>
          </cell>
        </row>
        <row r="1348">
          <cell r="Q1348">
            <v>13882.53</v>
          </cell>
          <cell r="S1348">
            <v>-8905.96</v>
          </cell>
          <cell r="U1348">
            <v>-11056.07</v>
          </cell>
          <cell r="V1348">
            <v>-12098.41</v>
          </cell>
          <cell r="W1348">
            <v>-12878.57</v>
          </cell>
          <cell r="Y1348">
            <v>-14186.43</v>
          </cell>
          <cell r="AA1348">
            <v>-15344.23</v>
          </cell>
          <cell r="AJ1348">
            <v>-158802.25</v>
          </cell>
          <cell r="AN1348">
            <v>-126679.09916666667</v>
          </cell>
          <cell r="AR1348">
            <v>-72083.33749999998</v>
          </cell>
          <cell r="AV1348">
            <v>-9072.046666666665</v>
          </cell>
          <cell r="AZ1348">
            <v>4314.870833333333</v>
          </cell>
        </row>
        <row r="1349">
          <cell r="Q1349">
            <v>-34101.89</v>
          </cell>
          <cell r="S1349">
            <v>-45550.45</v>
          </cell>
          <cell r="U1349">
            <v>-47469.48</v>
          </cell>
          <cell r="V1349">
            <v>-48308.86</v>
          </cell>
          <cell r="W1349">
            <v>-49126.44</v>
          </cell>
          <cell r="Y1349">
            <v>-50538.33</v>
          </cell>
          <cell r="AA1349">
            <v>-51988.17</v>
          </cell>
          <cell r="AJ1349">
            <v>-126345.24583333335</v>
          </cell>
          <cell r="AN1349">
            <v>-108744.9175</v>
          </cell>
          <cell r="AR1349">
            <v>-80277.51458333334</v>
          </cell>
          <cell r="AV1349">
            <v>-47038.256250000006</v>
          </cell>
          <cell r="AZ1349">
            <v>-40140.16625</v>
          </cell>
        </row>
        <row r="1350">
          <cell r="Q1350">
            <v>-3931666.66</v>
          </cell>
          <cell r="S1350">
            <v>-6178333.32</v>
          </cell>
          <cell r="U1350">
            <v>-1684999.98</v>
          </cell>
          <cell r="V1350">
            <v>-2808333.32</v>
          </cell>
          <cell r="W1350">
            <v>-3931666.65</v>
          </cell>
          <cell r="Y1350">
            <v>-6178333.33</v>
          </cell>
          <cell r="AA1350">
            <v>-1684999.99</v>
          </cell>
          <cell r="AJ1350">
            <v>-3369999.8920833333</v>
          </cell>
          <cell r="AN1350">
            <v>-3369999.9875000003</v>
          </cell>
          <cell r="AR1350">
            <v>-3369999.984583333</v>
          </cell>
          <cell r="AV1350">
            <v>-3369999.987083333</v>
          </cell>
          <cell r="AZ1350">
            <v>-3369999.98375</v>
          </cell>
        </row>
        <row r="1351">
          <cell r="Q1351">
            <v>0</v>
          </cell>
          <cell r="S1351">
            <v>0</v>
          </cell>
          <cell r="U1351">
            <v>0</v>
          </cell>
          <cell r="V1351">
            <v>0</v>
          </cell>
          <cell r="W1351">
            <v>0</v>
          </cell>
          <cell r="Y1351">
            <v>0</v>
          </cell>
          <cell r="AA1351">
            <v>0</v>
          </cell>
          <cell r="AJ1351">
            <v>0</v>
          </cell>
          <cell r="AN1351">
            <v>0</v>
          </cell>
          <cell r="AR1351">
            <v>0</v>
          </cell>
          <cell r="AV1351">
            <v>0</v>
          </cell>
          <cell r="AZ1351">
            <v>0</v>
          </cell>
        </row>
        <row r="1352">
          <cell r="Q1352">
            <v>-58291.55</v>
          </cell>
          <cell r="S1352">
            <v>-58291.54</v>
          </cell>
          <cell r="U1352">
            <v>-73421.1</v>
          </cell>
          <cell r="V1352">
            <v>-73421.1</v>
          </cell>
          <cell r="W1352">
            <v>-88065.75</v>
          </cell>
          <cell r="Y1352">
            <v>-88065.75</v>
          </cell>
          <cell r="AA1352">
            <v>-80409.6</v>
          </cell>
          <cell r="AJ1352">
            <v>-65911.97624999999</v>
          </cell>
          <cell r="AN1352">
            <v>-51818.72291666666</v>
          </cell>
          <cell r="AR1352">
            <v>-63853.88291666666</v>
          </cell>
          <cell r="AV1352">
            <v>-77228.97958333332</v>
          </cell>
          <cell r="AZ1352">
            <v>-91883.27208333333</v>
          </cell>
        </row>
        <row r="1353">
          <cell r="Q1353">
            <v>-3731250</v>
          </cell>
          <cell r="S1353">
            <v>-6716250</v>
          </cell>
          <cell r="U1353">
            <v>-746250</v>
          </cell>
          <cell r="V1353">
            <v>-2238750</v>
          </cell>
          <cell r="W1353">
            <v>-3731250</v>
          </cell>
          <cell r="Y1353">
            <v>-6716250</v>
          </cell>
          <cell r="AA1353">
            <v>-746250</v>
          </cell>
          <cell r="AJ1353">
            <v>-4477500</v>
          </cell>
          <cell r="AN1353">
            <v>-4477500</v>
          </cell>
          <cell r="AR1353">
            <v>-4477500</v>
          </cell>
          <cell r="AV1353">
            <v>-4477500</v>
          </cell>
          <cell r="AZ1353">
            <v>-3202656.25</v>
          </cell>
        </row>
        <row r="1354">
          <cell r="Q1354">
            <v>0</v>
          </cell>
          <cell r="S1354">
            <v>0</v>
          </cell>
          <cell r="U1354">
            <v>0</v>
          </cell>
          <cell r="V1354">
            <v>0</v>
          </cell>
          <cell r="W1354">
            <v>0</v>
          </cell>
          <cell r="Y1354">
            <v>0</v>
          </cell>
          <cell r="AA1354">
            <v>0</v>
          </cell>
          <cell r="AJ1354">
            <v>-360021.7620833334</v>
          </cell>
          <cell r="AN1354">
            <v>-161844.62333333332</v>
          </cell>
          <cell r="AR1354">
            <v>-29726.563333333335</v>
          </cell>
          <cell r="AV1354">
            <v>0</v>
          </cell>
          <cell r="AZ1354">
            <v>0</v>
          </cell>
        </row>
        <row r="1355">
          <cell r="Q1355">
            <v>-6142500</v>
          </cell>
          <cell r="S1355">
            <v>-9652500</v>
          </cell>
          <cell r="U1355">
            <v>-2632500</v>
          </cell>
          <cell r="V1355">
            <v>-4387500</v>
          </cell>
          <cell r="W1355">
            <v>-6142500</v>
          </cell>
          <cell r="Y1355">
            <v>-9652500</v>
          </cell>
          <cell r="AA1355">
            <v>-2632500</v>
          </cell>
          <cell r="AJ1355">
            <v>-5265000</v>
          </cell>
          <cell r="AN1355">
            <v>-5265000</v>
          </cell>
          <cell r="AR1355">
            <v>-5265000</v>
          </cell>
          <cell r="AV1355">
            <v>-5265000</v>
          </cell>
          <cell r="AZ1355">
            <v>-5265000</v>
          </cell>
        </row>
        <row r="1356">
          <cell r="Q1356">
            <v>-2499250</v>
          </cell>
          <cell r="S1356">
            <v>-5831583.34</v>
          </cell>
          <cell r="U1356">
            <v>-9163916.68</v>
          </cell>
          <cell r="V1356">
            <v>-833083.33</v>
          </cell>
          <cell r="W1356">
            <v>-2499250</v>
          </cell>
          <cell r="Y1356">
            <v>-5831583.36</v>
          </cell>
          <cell r="AA1356">
            <v>-9163916.7</v>
          </cell>
          <cell r="AJ1356">
            <v>-4998500.112083334</v>
          </cell>
          <cell r="AN1356">
            <v>-4998500.048749999</v>
          </cell>
          <cell r="AR1356">
            <v>-4998500.006666667</v>
          </cell>
          <cell r="AV1356">
            <v>-4998500.013333333</v>
          </cell>
          <cell r="AZ1356">
            <v>-4998500.013333333</v>
          </cell>
        </row>
        <row r="1357">
          <cell r="U1357">
            <v>0</v>
          </cell>
          <cell r="V1357">
            <v>0</v>
          </cell>
          <cell r="W1357">
            <v>0</v>
          </cell>
          <cell r="Y1357">
            <v>0</v>
          </cell>
          <cell r="AA1357">
            <v>0</v>
          </cell>
          <cell r="AJ1357">
            <v>0</v>
          </cell>
          <cell r="AN1357">
            <v>0</v>
          </cell>
          <cell r="AR1357">
            <v>0</v>
          </cell>
          <cell r="AV1357">
            <v>0</v>
          </cell>
          <cell r="AZ1357">
            <v>0</v>
          </cell>
        </row>
        <row r="1358">
          <cell r="Q1358">
            <v>0</v>
          </cell>
          <cell r="S1358">
            <v>0</v>
          </cell>
          <cell r="U1358">
            <v>0</v>
          </cell>
          <cell r="V1358">
            <v>0</v>
          </cell>
          <cell r="W1358">
            <v>0</v>
          </cell>
          <cell r="Y1358">
            <v>0</v>
          </cell>
          <cell r="AA1358">
            <v>0</v>
          </cell>
          <cell r="AJ1358">
            <v>0</v>
          </cell>
          <cell r="AN1358">
            <v>0</v>
          </cell>
          <cell r="AR1358">
            <v>0</v>
          </cell>
          <cell r="AV1358">
            <v>0</v>
          </cell>
          <cell r="AZ1358">
            <v>0</v>
          </cell>
        </row>
        <row r="1359">
          <cell r="Q1359">
            <v>-2307666.68</v>
          </cell>
          <cell r="S1359">
            <v>-3461500.02</v>
          </cell>
          <cell r="U1359">
            <v>-1153833.36</v>
          </cell>
          <cell r="V1359">
            <v>-1730750.01</v>
          </cell>
          <cell r="W1359">
            <v>-2307666.68</v>
          </cell>
          <cell r="Y1359">
            <v>-3461500</v>
          </cell>
          <cell r="AA1359">
            <v>-1153833.34</v>
          </cell>
          <cell r="AJ1359">
            <v>-2019208.3825000003</v>
          </cell>
          <cell r="AN1359">
            <v>-2019208.3475000001</v>
          </cell>
          <cell r="AR1359">
            <v>-2019208.3475000001</v>
          </cell>
          <cell r="AV1359">
            <v>-2019208.346666667</v>
          </cell>
          <cell r="AZ1359">
            <v>-2019208.344166667</v>
          </cell>
        </row>
        <row r="1360">
          <cell r="Q1360">
            <v>-397800</v>
          </cell>
          <cell r="S1360">
            <v>-596700</v>
          </cell>
          <cell r="U1360">
            <v>-198900</v>
          </cell>
          <cell r="V1360">
            <v>-298350</v>
          </cell>
          <cell r="W1360">
            <v>-397800</v>
          </cell>
          <cell r="Y1360">
            <v>-596700</v>
          </cell>
          <cell r="AA1360">
            <v>-198900</v>
          </cell>
          <cell r="AJ1360">
            <v>-348075</v>
          </cell>
          <cell r="AN1360">
            <v>-348075</v>
          </cell>
          <cell r="AR1360">
            <v>-348075</v>
          </cell>
          <cell r="AV1360">
            <v>-348075</v>
          </cell>
          <cell r="AZ1360">
            <v>-348075</v>
          </cell>
        </row>
        <row r="1361">
          <cell r="Q1361">
            <v>0</v>
          </cell>
          <cell r="S1361">
            <v>0</v>
          </cell>
          <cell r="U1361">
            <v>0</v>
          </cell>
          <cell r="V1361">
            <v>0</v>
          </cell>
          <cell r="W1361">
            <v>0</v>
          </cell>
          <cell r="Y1361">
            <v>0</v>
          </cell>
          <cell r="AA1361">
            <v>0</v>
          </cell>
          <cell r="AJ1361">
            <v>0</v>
          </cell>
          <cell r="AN1361">
            <v>0</v>
          </cell>
          <cell r="AR1361">
            <v>0</v>
          </cell>
          <cell r="AV1361">
            <v>0</v>
          </cell>
          <cell r="AZ1361">
            <v>0</v>
          </cell>
        </row>
        <row r="1362">
          <cell r="Q1362">
            <v>-1180368.14</v>
          </cell>
          <cell r="S1362">
            <v>-3464951.48</v>
          </cell>
          <cell r="U1362">
            <v>-5749534.82</v>
          </cell>
          <cell r="V1362">
            <v>-6891826.49</v>
          </cell>
          <cell r="W1362">
            <v>-1180368.16</v>
          </cell>
          <cell r="Y1362">
            <v>-3464951.5</v>
          </cell>
          <cell r="AA1362">
            <v>-5749534.84</v>
          </cell>
          <cell r="AJ1362">
            <v>-4036097.2975</v>
          </cell>
          <cell r="AN1362">
            <v>-4036097.3041666667</v>
          </cell>
          <cell r="AR1362">
            <v>-4036097.3133333325</v>
          </cell>
          <cell r="AV1362">
            <v>-4036097.326666666</v>
          </cell>
          <cell r="AZ1362">
            <v>-4036097.34</v>
          </cell>
        </row>
        <row r="1363">
          <cell r="S1363">
            <v>-1828125</v>
          </cell>
          <cell r="U1363">
            <v>-4640625</v>
          </cell>
          <cell r="V1363">
            <v>-6046875</v>
          </cell>
          <cell r="W1363">
            <v>-7453125</v>
          </cell>
          <cell r="Y1363">
            <v>-2203125</v>
          </cell>
          <cell r="AA1363">
            <v>-5015625</v>
          </cell>
          <cell r="AJ1363">
            <v>0</v>
          </cell>
          <cell r="AN1363">
            <v>-650390.625</v>
          </cell>
          <cell r="AR1363">
            <v>-2126953.125</v>
          </cell>
          <cell r="AV1363">
            <v>-3798828.125</v>
          </cell>
          <cell r="AZ1363">
            <v>-4234375</v>
          </cell>
        </row>
        <row r="1364">
          <cell r="U1364">
            <v>38951.59</v>
          </cell>
          <cell r="V1364">
            <v>74203.07</v>
          </cell>
          <cell r="W1364">
            <v>0</v>
          </cell>
          <cell r="Y1364">
            <v>0</v>
          </cell>
          <cell r="AA1364">
            <v>0</v>
          </cell>
          <cell r="AJ1364">
            <v>0</v>
          </cell>
          <cell r="AN1364">
            <v>1845.6979166666667</v>
          </cell>
          <cell r="AR1364">
            <v>9652.27</v>
          </cell>
          <cell r="AV1364">
            <v>9652.27</v>
          </cell>
          <cell r="AZ1364">
            <v>7806.5720833333335</v>
          </cell>
        </row>
        <row r="1365">
          <cell r="Q1365">
            <v>-1948875</v>
          </cell>
          <cell r="S1365">
            <v>-3248125</v>
          </cell>
          <cell r="U1365">
            <v>-649625</v>
          </cell>
          <cell r="V1365">
            <v>-1299250</v>
          </cell>
          <cell r="W1365">
            <v>-1948875</v>
          </cell>
          <cell r="Y1365">
            <v>-3248125</v>
          </cell>
          <cell r="AA1365">
            <v>-649625</v>
          </cell>
          <cell r="AJ1365">
            <v>-2273687.5175</v>
          </cell>
          <cell r="AN1365">
            <v>-2273687.5</v>
          </cell>
          <cell r="AR1365">
            <v>-2273687.5</v>
          </cell>
          <cell r="AV1365">
            <v>-2273687.5</v>
          </cell>
          <cell r="AZ1365">
            <v>-2273687.5</v>
          </cell>
        </row>
        <row r="1366">
          <cell r="Q1366">
            <v>0</v>
          </cell>
          <cell r="S1366">
            <v>0</v>
          </cell>
          <cell r="U1366">
            <v>0</v>
          </cell>
          <cell r="V1366">
            <v>0</v>
          </cell>
          <cell r="W1366">
            <v>0</v>
          </cell>
          <cell r="Y1366">
            <v>0</v>
          </cell>
          <cell r="AA1366">
            <v>0</v>
          </cell>
          <cell r="AJ1366">
            <v>0</v>
          </cell>
          <cell r="AN1366">
            <v>0</v>
          </cell>
          <cell r="AR1366">
            <v>0</v>
          </cell>
          <cell r="AV1366">
            <v>0</v>
          </cell>
          <cell r="AZ1366">
            <v>0</v>
          </cell>
        </row>
        <row r="1367">
          <cell r="Q1367">
            <v>0</v>
          </cell>
          <cell r="S1367">
            <v>0</v>
          </cell>
          <cell r="U1367">
            <v>0</v>
          </cell>
          <cell r="V1367">
            <v>0</v>
          </cell>
          <cell r="W1367">
            <v>0</v>
          </cell>
          <cell r="Y1367">
            <v>0</v>
          </cell>
          <cell r="AA1367">
            <v>0</v>
          </cell>
          <cell r="AJ1367">
            <v>-718140.625</v>
          </cell>
          <cell r="AN1367">
            <v>-297765.625</v>
          </cell>
          <cell r="AR1367">
            <v>0</v>
          </cell>
          <cell r="AV1367">
            <v>0</v>
          </cell>
          <cell r="AZ1367">
            <v>0</v>
          </cell>
        </row>
        <row r="1368">
          <cell r="Q1368">
            <v>-38567.11</v>
          </cell>
          <cell r="S1368">
            <v>-50456.73</v>
          </cell>
          <cell r="U1368">
            <v>-21148.32</v>
          </cell>
          <cell r="V1368">
            <v>-20985.83</v>
          </cell>
          <cell r="W1368">
            <v>-45229.64</v>
          </cell>
          <cell r="Y1368">
            <v>-21363.6</v>
          </cell>
          <cell r="AA1368">
            <v>-20621.12</v>
          </cell>
          <cell r="AJ1368">
            <v>-69439.62250000001</v>
          </cell>
          <cell r="AN1368">
            <v>-58032.254583333335</v>
          </cell>
          <cell r="AR1368">
            <v>-45244.488333333335</v>
          </cell>
          <cell r="AV1368">
            <v>-30177.263333333336</v>
          </cell>
          <cell r="AZ1368">
            <v>-21999.241249999995</v>
          </cell>
        </row>
        <row r="1369">
          <cell r="Q1369">
            <v>-746471.39</v>
          </cell>
          <cell r="S1369">
            <v>-3548138.05</v>
          </cell>
          <cell r="U1369">
            <v>-6349804.71</v>
          </cell>
          <cell r="V1369">
            <v>-7750638.04</v>
          </cell>
          <cell r="W1369">
            <v>-746471.37</v>
          </cell>
          <cell r="Y1369">
            <v>-3548137.99</v>
          </cell>
          <cell r="AA1369">
            <v>-6349804.65</v>
          </cell>
          <cell r="AJ1369">
            <v>-4248554.724166666</v>
          </cell>
          <cell r="AN1369">
            <v>-4248554.717499999</v>
          </cell>
          <cell r="AR1369">
            <v>-4248554.7091666665</v>
          </cell>
          <cell r="AV1369">
            <v>-4248554.6883333335</v>
          </cell>
          <cell r="AZ1369">
            <v>-4248554.661666666</v>
          </cell>
        </row>
        <row r="1370">
          <cell r="Q1370">
            <v>-5542033.33</v>
          </cell>
          <cell r="S1370">
            <v>-8679033.33</v>
          </cell>
          <cell r="U1370">
            <v>-2405033.33</v>
          </cell>
          <cell r="V1370">
            <v>-3973533.33</v>
          </cell>
          <cell r="W1370">
            <v>-5542033.33</v>
          </cell>
          <cell r="Y1370">
            <v>-8679033.33</v>
          </cell>
          <cell r="AA1370">
            <v>-2405033.33</v>
          </cell>
          <cell r="AJ1370">
            <v>-4757783.329999999</v>
          </cell>
          <cell r="AN1370">
            <v>-4757783.329999999</v>
          </cell>
          <cell r="AR1370">
            <v>-4757783.329999999</v>
          </cell>
          <cell r="AV1370">
            <v>-4757783.329999999</v>
          </cell>
          <cell r="AZ1370">
            <v>-4757783.329999999</v>
          </cell>
        </row>
        <row r="1371">
          <cell r="Q1371">
            <v>0</v>
          </cell>
          <cell r="S1371">
            <v>0</v>
          </cell>
          <cell r="U1371">
            <v>0</v>
          </cell>
          <cell r="V1371">
            <v>0</v>
          </cell>
          <cell r="W1371">
            <v>0</v>
          </cell>
          <cell r="Y1371">
            <v>0</v>
          </cell>
          <cell r="AA1371">
            <v>0</v>
          </cell>
          <cell r="AJ1371">
            <v>0</v>
          </cell>
          <cell r="AN1371">
            <v>0</v>
          </cell>
          <cell r="AR1371">
            <v>0</v>
          </cell>
          <cell r="AV1371">
            <v>0</v>
          </cell>
          <cell r="AZ1371">
            <v>0</v>
          </cell>
        </row>
        <row r="1372">
          <cell r="Q1372">
            <v>-1452916.67</v>
          </cell>
          <cell r="S1372">
            <v>-4358750.01</v>
          </cell>
          <cell r="U1372">
            <v>-7264583.35</v>
          </cell>
          <cell r="V1372">
            <v>-8717500.02</v>
          </cell>
          <cell r="W1372">
            <v>-1452916.69</v>
          </cell>
          <cell r="Y1372">
            <v>-4358750</v>
          </cell>
          <cell r="AA1372">
            <v>-7264583.34</v>
          </cell>
          <cell r="AJ1372">
            <v>-5085208.352083333</v>
          </cell>
          <cell r="AN1372">
            <v>-5085208.34875</v>
          </cell>
          <cell r="AR1372">
            <v>-5085208.347916667</v>
          </cell>
          <cell r="AV1372">
            <v>-5085208.345000001</v>
          </cell>
          <cell r="AZ1372">
            <v>-5085208.345000001</v>
          </cell>
        </row>
        <row r="1373">
          <cell r="S1373">
            <v>-207980.79</v>
          </cell>
          <cell r="U1373">
            <v>-143337.14</v>
          </cell>
          <cell r="V1373">
            <v>-197719.22</v>
          </cell>
          <cell r="W1373">
            <v>-65160.04</v>
          </cell>
          <cell r="Y1373">
            <v>-174582.8</v>
          </cell>
          <cell r="AA1373">
            <v>-86689.05</v>
          </cell>
          <cell r="AJ1373">
            <v>0</v>
          </cell>
          <cell r="AN1373">
            <v>-35257.425</v>
          </cell>
          <cell r="AR1373">
            <v>-81524.20916666668</v>
          </cell>
          <cell r="AV1373">
            <v>-122819.53500000003</v>
          </cell>
          <cell r="AZ1373">
            <v>-130026.52708333336</v>
          </cell>
        </row>
        <row r="1374">
          <cell r="U1374">
            <v>-89556.33</v>
          </cell>
          <cell r="V1374">
            <v>-179112.33</v>
          </cell>
          <cell r="W1374">
            <v>-2890.44</v>
          </cell>
          <cell r="Y1374">
            <v>-133251.44</v>
          </cell>
          <cell r="AA1374">
            <v>-92446.11</v>
          </cell>
          <cell r="AJ1374">
            <v>0</v>
          </cell>
          <cell r="AN1374">
            <v>-3972.29125</v>
          </cell>
          <cell r="AR1374">
            <v>-35885.96583333333</v>
          </cell>
          <cell r="AV1374">
            <v>-75408.64125</v>
          </cell>
          <cell r="AZ1374">
            <v>-100255.46583333332</v>
          </cell>
        </row>
        <row r="1375">
          <cell r="U1375">
            <v>-108174.3</v>
          </cell>
          <cell r="V1375">
            <v>-108174.3</v>
          </cell>
          <cell r="W1375">
            <v>0</v>
          </cell>
          <cell r="Y1375">
            <v>0</v>
          </cell>
          <cell r="AA1375">
            <v>0</v>
          </cell>
          <cell r="AJ1375">
            <v>0</v>
          </cell>
          <cell r="AN1375">
            <v>-5464.495833333333</v>
          </cell>
          <cell r="AR1375">
            <v>-18986.283333333336</v>
          </cell>
          <cell r="AV1375">
            <v>-18986.283333333336</v>
          </cell>
          <cell r="AZ1375">
            <v>-13521.7875</v>
          </cell>
        </row>
        <row r="1376">
          <cell r="Y1376">
            <v>0</v>
          </cell>
          <cell r="AA1376">
            <v>-2798541.66</v>
          </cell>
          <cell r="AR1376">
            <v>0</v>
          </cell>
          <cell r="AV1376">
            <v>-956168.4008333334</v>
          </cell>
          <cell r="AZ1376">
            <v>-3661425.3433333337</v>
          </cell>
        </row>
        <row r="1377">
          <cell r="AV1377">
            <v>0</v>
          </cell>
          <cell r="AZ1377">
            <v>-222342.87541666665</v>
          </cell>
        </row>
        <row r="1378">
          <cell r="AV1378">
            <v>0</v>
          </cell>
          <cell r="AZ1378">
            <v>0</v>
          </cell>
        </row>
        <row r="1379">
          <cell r="U1379">
            <v>-15645594.01</v>
          </cell>
          <cell r="V1379">
            <v>-3549947.62</v>
          </cell>
          <cell r="W1379">
            <v>0</v>
          </cell>
          <cell r="Y1379">
            <v>0</v>
          </cell>
          <cell r="AA1379">
            <v>0</v>
          </cell>
          <cell r="AJ1379">
            <v>0</v>
          </cell>
          <cell r="AN1379">
            <v>-2530973.547083333</v>
          </cell>
          <cell r="AR1379">
            <v>-3478702.265833333</v>
          </cell>
          <cell r="AV1379">
            <v>-3478702.265833333</v>
          </cell>
          <cell r="AZ1379">
            <v>-947728.71875</v>
          </cell>
        </row>
        <row r="1380">
          <cell r="Q1380">
            <v>0</v>
          </cell>
          <cell r="S1380">
            <v>0</v>
          </cell>
          <cell r="U1380">
            <v>0</v>
          </cell>
          <cell r="V1380">
            <v>0</v>
          </cell>
          <cell r="W1380">
            <v>0</v>
          </cell>
          <cell r="Y1380">
            <v>0</v>
          </cell>
          <cell r="AA1380">
            <v>0</v>
          </cell>
          <cell r="AJ1380">
            <v>0</v>
          </cell>
          <cell r="AN1380">
            <v>0</v>
          </cell>
          <cell r="AR1380">
            <v>0</v>
          </cell>
          <cell r="AV1380">
            <v>0</v>
          </cell>
          <cell r="AZ1380">
            <v>0</v>
          </cell>
        </row>
        <row r="1381">
          <cell r="Q1381">
            <v>-342882.46</v>
          </cell>
          <cell r="S1381">
            <v>-1313.41</v>
          </cell>
          <cell r="U1381">
            <v>-28886.65</v>
          </cell>
          <cell r="V1381">
            <v>-349434.49</v>
          </cell>
          <cell r="W1381">
            <v>-308254.14</v>
          </cell>
          <cell r="Y1381">
            <v>-1046.01</v>
          </cell>
          <cell r="AA1381">
            <v>-694.93</v>
          </cell>
          <cell r="AJ1381">
            <v>-140782.96625000003</v>
          </cell>
          <cell r="AN1381">
            <v>-72888.20625</v>
          </cell>
          <cell r="AR1381">
            <v>-106380.33625000001</v>
          </cell>
          <cell r="AV1381">
            <v>-104166.51041666667</v>
          </cell>
          <cell r="AZ1381">
            <v>-153117.785</v>
          </cell>
        </row>
        <row r="1382">
          <cell r="Q1382">
            <v>-26062.33</v>
          </cell>
          <cell r="S1382">
            <v>-23225.67</v>
          </cell>
          <cell r="U1382">
            <v>-63684.46</v>
          </cell>
          <cell r="V1382">
            <v>-18266.96</v>
          </cell>
          <cell r="W1382">
            <v>-31499.87</v>
          </cell>
          <cell r="Y1382">
            <v>-52847.88</v>
          </cell>
          <cell r="AA1382">
            <v>-32185.5</v>
          </cell>
          <cell r="AJ1382">
            <v>-31248.795833333334</v>
          </cell>
          <cell r="AN1382">
            <v>-31327.692083333328</v>
          </cell>
          <cell r="AR1382">
            <v>-35314.465000000004</v>
          </cell>
          <cell r="AV1382">
            <v>-34619.7325</v>
          </cell>
          <cell r="AZ1382">
            <v>-36117.93666666666</v>
          </cell>
        </row>
        <row r="1383">
          <cell r="Q1383">
            <v>0</v>
          </cell>
          <cell r="S1383">
            <v>0</v>
          </cell>
          <cell r="U1383">
            <v>0</v>
          </cell>
          <cell r="V1383">
            <v>0</v>
          </cell>
          <cell r="W1383">
            <v>0</v>
          </cell>
          <cell r="Y1383">
            <v>0</v>
          </cell>
          <cell r="AA1383">
            <v>0</v>
          </cell>
          <cell r="AJ1383">
            <v>0</v>
          </cell>
          <cell r="AN1383">
            <v>0</v>
          </cell>
          <cell r="AR1383">
            <v>0</v>
          </cell>
          <cell r="AV1383">
            <v>0</v>
          </cell>
          <cell r="AZ1383">
            <v>0</v>
          </cell>
        </row>
        <row r="1384">
          <cell r="Q1384">
            <v>-255</v>
          </cell>
          <cell r="S1384">
            <v>-250</v>
          </cell>
          <cell r="U1384">
            <v>112</v>
          </cell>
          <cell r="V1384">
            <v>0</v>
          </cell>
          <cell r="W1384">
            <v>0</v>
          </cell>
          <cell r="Y1384">
            <v>-260</v>
          </cell>
          <cell r="AA1384">
            <v>0</v>
          </cell>
          <cell r="AJ1384">
            <v>-55.817499999999995</v>
          </cell>
          <cell r="AN1384">
            <v>-111.60916666666667</v>
          </cell>
          <cell r="AR1384">
            <v>-95.85916666666667</v>
          </cell>
          <cell r="AV1384">
            <v>-74.79166666666667</v>
          </cell>
          <cell r="AZ1384">
            <v>-17</v>
          </cell>
        </row>
        <row r="1385">
          <cell r="Q1385">
            <v>-651985.8</v>
          </cell>
          <cell r="S1385">
            <v>-4050.91</v>
          </cell>
          <cell r="U1385">
            <v>-10674.53</v>
          </cell>
          <cell r="V1385">
            <v>-698514.76</v>
          </cell>
          <cell r="W1385">
            <v>-488368.34</v>
          </cell>
          <cell r="Y1385">
            <v>-3432.23</v>
          </cell>
          <cell r="AA1385">
            <v>-2020.63</v>
          </cell>
          <cell r="AJ1385">
            <v>-252617.18125</v>
          </cell>
          <cell r="AN1385">
            <v>-131054.63291666667</v>
          </cell>
          <cell r="AR1385">
            <v>-187897.7304166667</v>
          </cell>
          <cell r="AV1385">
            <v>-186605.62</v>
          </cell>
          <cell r="AZ1385">
            <v>-278237.95666666667</v>
          </cell>
        </row>
        <row r="1386">
          <cell r="Q1386">
            <v>0</v>
          </cell>
          <cell r="S1386">
            <v>0</v>
          </cell>
          <cell r="U1386">
            <v>0</v>
          </cell>
          <cell r="V1386">
            <v>0</v>
          </cell>
          <cell r="W1386">
            <v>0</v>
          </cell>
          <cell r="Y1386">
            <v>0</v>
          </cell>
          <cell r="AA1386">
            <v>0</v>
          </cell>
          <cell r="AJ1386">
            <v>0</v>
          </cell>
          <cell r="AN1386">
            <v>0</v>
          </cell>
          <cell r="AR1386">
            <v>0</v>
          </cell>
          <cell r="AV1386">
            <v>0</v>
          </cell>
          <cell r="AZ1386">
            <v>0</v>
          </cell>
        </row>
        <row r="1387">
          <cell r="Q1387">
            <v>-1141307.88</v>
          </cell>
          <cell r="S1387">
            <v>-914210.61</v>
          </cell>
          <cell r="U1387">
            <v>-257436.31</v>
          </cell>
          <cell r="V1387">
            <v>-123129.47</v>
          </cell>
          <cell r="W1387">
            <v>-165482.7</v>
          </cell>
          <cell r="Y1387">
            <v>-526042.42</v>
          </cell>
          <cell r="AA1387">
            <v>-796452.44</v>
          </cell>
          <cell r="AJ1387">
            <v>-1394192.1741666666</v>
          </cell>
          <cell r="AN1387">
            <v>-1167752.3874999997</v>
          </cell>
          <cell r="AR1387">
            <v>-793256.6404166667</v>
          </cell>
          <cell r="AV1387">
            <v>-564501.5954166667</v>
          </cell>
          <cell r="AZ1387">
            <v>-744659.59375</v>
          </cell>
        </row>
        <row r="1388">
          <cell r="Q1388">
            <v>0</v>
          </cell>
          <cell r="S1388">
            <v>0</v>
          </cell>
          <cell r="U1388">
            <v>0</v>
          </cell>
          <cell r="V1388">
            <v>0</v>
          </cell>
          <cell r="W1388">
            <v>0</v>
          </cell>
          <cell r="Y1388">
            <v>0</v>
          </cell>
          <cell r="AA1388">
            <v>0</v>
          </cell>
          <cell r="AJ1388">
            <v>-3615344.533333333</v>
          </cell>
          <cell r="AN1388">
            <v>-2230835.6</v>
          </cell>
          <cell r="AR1388">
            <v>0</v>
          </cell>
          <cell r="AV1388">
            <v>0</v>
          </cell>
          <cell r="AZ1388">
            <v>0</v>
          </cell>
        </row>
        <row r="1389">
          <cell r="Q1389">
            <v>0</v>
          </cell>
          <cell r="S1389">
            <v>0</v>
          </cell>
          <cell r="U1389">
            <v>0</v>
          </cell>
          <cell r="V1389">
            <v>0</v>
          </cell>
          <cell r="W1389">
            <v>0</v>
          </cell>
          <cell r="Y1389">
            <v>0</v>
          </cell>
          <cell r="AA1389">
            <v>0</v>
          </cell>
          <cell r="AJ1389">
            <v>-520833.3333333333</v>
          </cell>
          <cell r="AN1389">
            <v>0</v>
          </cell>
          <cell r="AR1389">
            <v>0</v>
          </cell>
          <cell r="AV1389">
            <v>0</v>
          </cell>
          <cell r="AZ1389">
            <v>0</v>
          </cell>
        </row>
        <row r="1390">
          <cell r="Q1390">
            <v>0</v>
          </cell>
          <cell r="S1390">
            <v>0</v>
          </cell>
          <cell r="U1390">
            <v>0</v>
          </cell>
          <cell r="V1390">
            <v>0</v>
          </cell>
          <cell r="W1390">
            <v>0</v>
          </cell>
          <cell r="Y1390">
            <v>0</v>
          </cell>
          <cell r="AA1390">
            <v>0</v>
          </cell>
          <cell r="AJ1390">
            <v>0</v>
          </cell>
          <cell r="AN1390">
            <v>0</v>
          </cell>
          <cell r="AR1390">
            <v>0</v>
          </cell>
          <cell r="AV1390">
            <v>0</v>
          </cell>
          <cell r="AZ1390">
            <v>0</v>
          </cell>
        </row>
        <row r="1391">
          <cell r="Q1391">
            <v>0</v>
          </cell>
          <cell r="S1391">
            <v>0</v>
          </cell>
          <cell r="U1391">
            <v>0</v>
          </cell>
          <cell r="V1391">
            <v>0</v>
          </cell>
          <cell r="W1391">
            <v>0</v>
          </cell>
          <cell r="Y1391">
            <v>0</v>
          </cell>
          <cell r="AA1391">
            <v>0</v>
          </cell>
          <cell r="AJ1391">
            <v>0</v>
          </cell>
          <cell r="AN1391">
            <v>0</v>
          </cell>
          <cell r="AR1391">
            <v>0</v>
          </cell>
          <cell r="AV1391">
            <v>0</v>
          </cell>
          <cell r="AZ1391">
            <v>0</v>
          </cell>
        </row>
        <row r="1392">
          <cell r="Q1392">
            <v>-800000</v>
          </cell>
          <cell r="S1392">
            <v>-800000</v>
          </cell>
          <cell r="U1392">
            <v>-1050000</v>
          </cell>
          <cell r="V1392">
            <v>-1050000</v>
          </cell>
          <cell r="W1392">
            <v>-1435000</v>
          </cell>
          <cell r="Y1392">
            <v>-1435000</v>
          </cell>
          <cell r="AA1392">
            <v>-1666000</v>
          </cell>
          <cell r="AJ1392">
            <v>-441033.3333333333</v>
          </cell>
          <cell r="AN1392">
            <v>-661450</v>
          </cell>
          <cell r="AR1392">
            <v>-884991.6666666666</v>
          </cell>
          <cell r="AV1392">
            <v>-1240666.6666666667</v>
          </cell>
          <cell r="AZ1392">
            <v>-1174756.25</v>
          </cell>
        </row>
        <row r="1393">
          <cell r="Q1393">
            <v>0</v>
          </cell>
          <cell r="S1393">
            <v>0</v>
          </cell>
          <cell r="U1393">
            <v>0</v>
          </cell>
          <cell r="V1393">
            <v>0</v>
          </cell>
          <cell r="W1393">
            <v>0</v>
          </cell>
          <cell r="Y1393">
            <v>0</v>
          </cell>
          <cell r="AA1393">
            <v>0</v>
          </cell>
          <cell r="AJ1393">
            <v>0</v>
          </cell>
          <cell r="AN1393">
            <v>0</v>
          </cell>
          <cell r="AR1393">
            <v>0</v>
          </cell>
          <cell r="AV1393">
            <v>0</v>
          </cell>
          <cell r="AZ1393">
            <v>0</v>
          </cell>
        </row>
        <row r="1394">
          <cell r="AV1394">
            <v>0</v>
          </cell>
          <cell r="AZ1394">
            <v>-24722</v>
          </cell>
        </row>
        <row r="1395">
          <cell r="Q1395">
            <v>0</v>
          </cell>
          <cell r="S1395">
            <v>0</v>
          </cell>
          <cell r="U1395">
            <v>0</v>
          </cell>
          <cell r="V1395">
            <v>0</v>
          </cell>
          <cell r="W1395">
            <v>0</v>
          </cell>
          <cell r="Y1395">
            <v>0</v>
          </cell>
          <cell r="AA1395">
            <v>0</v>
          </cell>
          <cell r="AJ1395">
            <v>0</v>
          </cell>
          <cell r="AN1395">
            <v>0</v>
          </cell>
          <cell r="AR1395">
            <v>0</v>
          </cell>
          <cell r="AV1395">
            <v>0</v>
          </cell>
          <cell r="AZ1395">
            <v>0</v>
          </cell>
        </row>
        <row r="1396">
          <cell r="Q1396">
            <v>-56176.9</v>
          </cell>
          <cell r="S1396">
            <v>0</v>
          </cell>
          <cell r="U1396">
            <v>0</v>
          </cell>
          <cell r="V1396">
            <v>0</v>
          </cell>
          <cell r="W1396">
            <v>0</v>
          </cell>
          <cell r="Y1396">
            <v>0</v>
          </cell>
          <cell r="AA1396">
            <v>0</v>
          </cell>
          <cell r="AJ1396">
            <v>-39323.83000000001</v>
          </cell>
          <cell r="AN1396">
            <v>-35110.56250000001</v>
          </cell>
          <cell r="AR1396">
            <v>-19193.774166666666</v>
          </cell>
          <cell r="AV1396">
            <v>-7958.394166666666</v>
          </cell>
          <cell r="AZ1396">
            <v>0</v>
          </cell>
        </row>
        <row r="1397">
          <cell r="Q1397">
            <v>-4067257.04</v>
          </cell>
          <cell r="S1397">
            <v>-4924632.04</v>
          </cell>
          <cell r="U1397">
            <v>-1604149.96</v>
          </cell>
          <cell r="V1397">
            <v>-1914045.96</v>
          </cell>
          <cell r="W1397">
            <v>-2207614.96</v>
          </cell>
          <cell r="Y1397">
            <v>-2747629.96</v>
          </cell>
          <cell r="AA1397">
            <v>-3309053.96</v>
          </cell>
          <cell r="AJ1397">
            <v>-3193988.573749999</v>
          </cell>
          <cell r="AN1397">
            <v>-3305578.8699999996</v>
          </cell>
          <cell r="AR1397">
            <v>-3319676.3433333333</v>
          </cell>
          <cell r="AV1397">
            <v>-3310437.441666667</v>
          </cell>
          <cell r="AZ1397">
            <v>-3280674.740833333</v>
          </cell>
        </row>
        <row r="1398">
          <cell r="Q1398">
            <v>0</v>
          </cell>
          <cell r="S1398">
            <v>0</v>
          </cell>
          <cell r="U1398">
            <v>0</v>
          </cell>
          <cell r="V1398">
            <v>0</v>
          </cell>
          <cell r="W1398">
            <v>0</v>
          </cell>
          <cell r="Y1398">
            <v>0</v>
          </cell>
          <cell r="AA1398">
            <v>0</v>
          </cell>
          <cell r="AJ1398">
            <v>0</v>
          </cell>
          <cell r="AN1398">
            <v>0</v>
          </cell>
          <cell r="AR1398">
            <v>0</v>
          </cell>
          <cell r="AV1398">
            <v>0</v>
          </cell>
          <cell r="AZ1398">
            <v>0</v>
          </cell>
        </row>
        <row r="1399">
          <cell r="Q1399">
            <v>-101827.74</v>
          </cell>
          <cell r="S1399">
            <v>-135770.32</v>
          </cell>
          <cell r="U1399">
            <v>-169712.9</v>
          </cell>
          <cell r="V1399">
            <v>-186684.19</v>
          </cell>
          <cell r="W1399">
            <v>-203655.48</v>
          </cell>
          <cell r="Y1399">
            <v>-17028.39</v>
          </cell>
          <cell r="AA1399">
            <v>-51085.05</v>
          </cell>
          <cell r="AJ1399">
            <v>-87379.35083333333</v>
          </cell>
          <cell r="AN1399">
            <v>-100228.13083333331</v>
          </cell>
          <cell r="AR1399">
            <v>-125222.68791666668</v>
          </cell>
          <cell r="AV1399">
            <v>-119622.65125</v>
          </cell>
          <cell r="AZ1399">
            <v>-114098.66791666667</v>
          </cell>
        </row>
        <row r="1400">
          <cell r="Q1400">
            <v>-101827.74</v>
          </cell>
          <cell r="S1400">
            <v>-135770.32</v>
          </cell>
          <cell r="U1400">
            <v>-169712.9</v>
          </cell>
          <cell r="V1400">
            <v>-186684.19</v>
          </cell>
          <cell r="W1400">
            <v>-203655.48</v>
          </cell>
          <cell r="Y1400">
            <v>-17028.39</v>
          </cell>
          <cell r="AA1400">
            <v>-51085.05</v>
          </cell>
          <cell r="AJ1400">
            <v>-87379.35083333333</v>
          </cell>
          <cell r="AN1400">
            <v>-100228.13083333331</v>
          </cell>
          <cell r="AR1400">
            <v>-125222.68791666668</v>
          </cell>
          <cell r="AV1400">
            <v>-119622.65125</v>
          </cell>
          <cell r="AZ1400">
            <v>-114098.66791666667</v>
          </cell>
        </row>
        <row r="1401">
          <cell r="Q1401">
            <v>-26635.02</v>
          </cell>
          <cell r="S1401">
            <v>-35513.36</v>
          </cell>
          <cell r="U1401">
            <v>-44391.7</v>
          </cell>
          <cell r="V1401">
            <v>-48830.87</v>
          </cell>
          <cell r="W1401">
            <v>-53270.04</v>
          </cell>
          <cell r="Y1401">
            <v>-5111.35</v>
          </cell>
          <cell r="AA1401">
            <v>-15334.01</v>
          </cell>
          <cell r="AJ1401">
            <v>-24444.919166666663</v>
          </cell>
          <cell r="AN1401">
            <v>-26974.059166666662</v>
          </cell>
          <cell r="AR1401">
            <v>-33439.047916666656</v>
          </cell>
          <cell r="AV1401">
            <v>-32631.491250000003</v>
          </cell>
          <cell r="AZ1401">
            <v>-32720.14791666667</v>
          </cell>
        </row>
        <row r="1402">
          <cell r="Q1402">
            <v>-26635.02</v>
          </cell>
          <cell r="S1402">
            <v>-35513.36</v>
          </cell>
          <cell r="U1402">
            <v>-44391.7</v>
          </cell>
          <cell r="V1402">
            <v>-48830.87</v>
          </cell>
          <cell r="W1402">
            <v>-53270.04</v>
          </cell>
          <cell r="Y1402">
            <v>-5111.35</v>
          </cell>
          <cell r="AA1402">
            <v>-15334.01</v>
          </cell>
          <cell r="AJ1402">
            <v>-24444.919166666663</v>
          </cell>
          <cell r="AN1402">
            <v>-26974.059166666662</v>
          </cell>
          <cell r="AR1402">
            <v>-33439.047916666656</v>
          </cell>
          <cell r="AV1402">
            <v>-32631.491250000003</v>
          </cell>
          <cell r="AZ1402">
            <v>-32720.14791666667</v>
          </cell>
        </row>
        <row r="1403">
          <cell r="Q1403">
            <v>0</v>
          </cell>
          <cell r="S1403">
            <v>0</v>
          </cell>
          <cell r="U1403">
            <v>0</v>
          </cell>
          <cell r="V1403">
            <v>0</v>
          </cell>
          <cell r="W1403">
            <v>0</v>
          </cell>
          <cell r="Y1403">
            <v>0</v>
          </cell>
          <cell r="AA1403">
            <v>0</v>
          </cell>
          <cell r="AJ1403">
            <v>0</v>
          </cell>
          <cell r="AN1403">
            <v>0</v>
          </cell>
          <cell r="AR1403">
            <v>0</v>
          </cell>
          <cell r="AV1403">
            <v>0</v>
          </cell>
          <cell r="AZ1403">
            <v>0</v>
          </cell>
        </row>
        <row r="1404">
          <cell r="Q1404">
            <v>-3306566.26</v>
          </cell>
          <cell r="S1404">
            <v>0</v>
          </cell>
          <cell r="U1404">
            <v>0</v>
          </cell>
          <cell r="V1404">
            <v>0</v>
          </cell>
          <cell r="W1404">
            <v>0</v>
          </cell>
          <cell r="Y1404">
            <v>0</v>
          </cell>
          <cell r="AA1404">
            <v>0</v>
          </cell>
          <cell r="AJ1404">
            <v>-2830755.985833334</v>
          </cell>
          <cell r="AN1404">
            <v>-2329694.21</v>
          </cell>
          <cell r="AR1404">
            <v>-1437163.7879166666</v>
          </cell>
          <cell r="AV1404">
            <v>-415044.4558333333</v>
          </cell>
          <cell r="AZ1404">
            <v>0</v>
          </cell>
        </row>
        <row r="1405">
          <cell r="Q1405">
            <v>0</v>
          </cell>
          <cell r="S1405">
            <v>0</v>
          </cell>
          <cell r="U1405">
            <v>0</v>
          </cell>
          <cell r="V1405">
            <v>0</v>
          </cell>
          <cell r="W1405">
            <v>0</v>
          </cell>
          <cell r="Y1405">
            <v>0</v>
          </cell>
          <cell r="AA1405">
            <v>0</v>
          </cell>
          <cell r="AJ1405">
            <v>0</v>
          </cell>
          <cell r="AN1405">
            <v>0</v>
          </cell>
          <cell r="AR1405">
            <v>0</v>
          </cell>
          <cell r="AV1405">
            <v>0</v>
          </cell>
          <cell r="AZ1405">
            <v>0</v>
          </cell>
        </row>
        <row r="1406">
          <cell r="Q1406">
            <v>-132972</v>
          </cell>
          <cell r="S1406">
            <v>-197972</v>
          </cell>
          <cell r="U1406">
            <v>-262972</v>
          </cell>
          <cell r="V1406">
            <v>-295472</v>
          </cell>
          <cell r="W1406">
            <v>-327972</v>
          </cell>
          <cell r="Y1406">
            <v>52370.5</v>
          </cell>
          <cell r="AA1406">
            <v>-206250</v>
          </cell>
          <cell r="AJ1406">
            <v>-155951.875</v>
          </cell>
          <cell r="AN1406">
            <v>-166387.54166666666</v>
          </cell>
          <cell r="AR1406">
            <v>-171533.35416666666</v>
          </cell>
          <cell r="AV1406">
            <v>-213410</v>
          </cell>
          <cell r="AZ1406">
            <v>-244364.33333333334</v>
          </cell>
        </row>
        <row r="1407">
          <cell r="U1407">
            <v>0</v>
          </cell>
          <cell r="V1407">
            <v>0</v>
          </cell>
          <cell r="W1407">
            <v>0</v>
          </cell>
          <cell r="Y1407">
            <v>0</v>
          </cell>
          <cell r="AA1407">
            <v>0</v>
          </cell>
          <cell r="AJ1407">
            <v>0</v>
          </cell>
          <cell r="AN1407">
            <v>-66666.66666666667</v>
          </cell>
          <cell r="AR1407">
            <v>-66666.66666666667</v>
          </cell>
          <cell r="AV1407">
            <v>-66666.66666666667</v>
          </cell>
          <cell r="AZ1407">
            <v>0</v>
          </cell>
        </row>
        <row r="1408">
          <cell r="Q1408">
            <v>-125861.02</v>
          </cell>
          <cell r="S1408">
            <v>-122897.5</v>
          </cell>
          <cell r="U1408">
            <v>-119874.4</v>
          </cell>
          <cell r="V1408">
            <v>-118340.14</v>
          </cell>
          <cell r="W1408">
            <v>-116790.54</v>
          </cell>
          <cell r="Y1408">
            <v>-113644.7</v>
          </cell>
          <cell r="AA1408">
            <v>-110435.63</v>
          </cell>
          <cell r="AJ1408">
            <v>-134322.13166666665</v>
          </cell>
          <cell r="AN1408">
            <v>-128679.08416666665</v>
          </cell>
          <cell r="AR1408">
            <v>-122806.88875</v>
          </cell>
          <cell r="AV1408">
            <v>-116696.26208333332</v>
          </cell>
          <cell r="AZ1408">
            <v>-110337.5245833333</v>
          </cell>
        </row>
        <row r="1409">
          <cell r="Q1409">
            <v>-2377988.75</v>
          </cell>
          <cell r="S1409">
            <v>-3148065.75</v>
          </cell>
          <cell r="U1409">
            <v>-1366953.49</v>
          </cell>
          <cell r="V1409">
            <v>-1551784.49</v>
          </cell>
          <cell r="W1409">
            <v>-1667092.49</v>
          </cell>
          <cell r="Y1409">
            <v>-1843541.49</v>
          </cell>
          <cell r="AA1409">
            <v>-2059311.49</v>
          </cell>
          <cell r="AJ1409">
            <v>-2041488.5445833334</v>
          </cell>
          <cell r="AN1409">
            <v>-2065672.4058333335</v>
          </cell>
          <cell r="AR1409">
            <v>-2129740.5274999994</v>
          </cell>
          <cell r="AV1409">
            <v>-2190439.440833333</v>
          </cell>
          <cell r="AZ1409">
            <v>-2150164.8275</v>
          </cell>
        </row>
        <row r="1410">
          <cell r="Q1410">
            <v>0</v>
          </cell>
          <cell r="S1410">
            <v>0</v>
          </cell>
          <cell r="U1410">
            <v>0</v>
          </cell>
          <cell r="V1410">
            <v>0</v>
          </cell>
          <cell r="W1410">
            <v>0</v>
          </cell>
          <cell r="Y1410">
            <v>0</v>
          </cell>
          <cell r="AA1410">
            <v>0</v>
          </cell>
          <cell r="AJ1410">
            <v>0</v>
          </cell>
          <cell r="AN1410">
            <v>0</v>
          </cell>
          <cell r="AR1410">
            <v>0</v>
          </cell>
          <cell r="AV1410">
            <v>0</v>
          </cell>
          <cell r="AZ1410">
            <v>0</v>
          </cell>
        </row>
        <row r="1411">
          <cell r="Q1411">
            <v>-1193290.47</v>
          </cell>
          <cell r="S1411">
            <v>-226170.97</v>
          </cell>
          <cell r="U1411">
            <v>-450980.51</v>
          </cell>
          <cell r="V1411">
            <v>-579891.88</v>
          </cell>
          <cell r="W1411">
            <v>-664550.25</v>
          </cell>
          <cell r="Y1411">
            <v>-898783.15</v>
          </cell>
          <cell r="AA1411">
            <v>-1125742.67</v>
          </cell>
          <cell r="AJ1411">
            <v>-730895.3066666666</v>
          </cell>
          <cell r="AN1411">
            <v>-758239.11125</v>
          </cell>
          <cell r="AR1411">
            <v>-783413.8529166667</v>
          </cell>
          <cell r="AV1411">
            <v>-825834.8570833333</v>
          </cell>
          <cell r="AZ1411">
            <v>-848794.6758333334</v>
          </cell>
        </row>
        <row r="1412">
          <cell r="Q1412">
            <v>0</v>
          </cell>
          <cell r="S1412">
            <v>0</v>
          </cell>
          <cell r="U1412">
            <v>0</v>
          </cell>
          <cell r="V1412">
            <v>0</v>
          </cell>
          <cell r="W1412">
            <v>0</v>
          </cell>
          <cell r="Y1412">
            <v>0</v>
          </cell>
          <cell r="AA1412">
            <v>0</v>
          </cell>
          <cell r="AJ1412">
            <v>0</v>
          </cell>
          <cell r="AN1412">
            <v>0</v>
          </cell>
          <cell r="AR1412">
            <v>0</v>
          </cell>
          <cell r="AV1412">
            <v>0</v>
          </cell>
          <cell r="AZ1412">
            <v>0</v>
          </cell>
        </row>
        <row r="1413">
          <cell r="Q1413">
            <v>-450000</v>
          </cell>
          <cell r="S1413">
            <v>-446691</v>
          </cell>
          <cell r="U1413">
            <v>0</v>
          </cell>
          <cell r="V1413">
            <v>0</v>
          </cell>
          <cell r="W1413">
            <v>-198529.5</v>
          </cell>
          <cell r="Y1413">
            <v>-198529.5</v>
          </cell>
          <cell r="AA1413">
            <v>-409467</v>
          </cell>
          <cell r="AJ1413">
            <v>-240717</v>
          </cell>
          <cell r="AN1413">
            <v>-219485.25</v>
          </cell>
          <cell r="AR1413">
            <v>-240165.35416666666</v>
          </cell>
          <cell r="AV1413">
            <v>-340326.2916666667</v>
          </cell>
          <cell r="AZ1413">
            <v>-673138.875</v>
          </cell>
        </row>
        <row r="1414">
          <cell r="Q1414">
            <v>-468483.86</v>
          </cell>
          <cell r="S1414">
            <v>-435972.99</v>
          </cell>
          <cell r="U1414">
            <v>-385657.92</v>
          </cell>
          <cell r="V1414">
            <v>-378451.97</v>
          </cell>
          <cell r="W1414">
            <v>-366705.14</v>
          </cell>
          <cell r="Y1414">
            <v>-344174.36</v>
          </cell>
          <cell r="AA1414">
            <v>-338895.05</v>
          </cell>
          <cell r="AJ1414">
            <v>-487721.17500000005</v>
          </cell>
          <cell r="AN1414">
            <v>-463577.13666666666</v>
          </cell>
          <cell r="AR1414">
            <v>-423943.58499999996</v>
          </cell>
          <cell r="AV1414">
            <v>-377974.6966666666</v>
          </cell>
          <cell r="AZ1414">
            <v>-327948.96374999994</v>
          </cell>
        </row>
        <row r="1415">
          <cell r="Q1415">
            <v>-12000</v>
          </cell>
          <cell r="S1415">
            <v>-20000</v>
          </cell>
          <cell r="U1415">
            <v>-22250</v>
          </cell>
          <cell r="V1415">
            <v>-4500</v>
          </cell>
          <cell r="W1415">
            <v>-6750</v>
          </cell>
          <cell r="Y1415">
            <v>-11250</v>
          </cell>
          <cell r="AA1415">
            <v>-15750</v>
          </cell>
          <cell r="AJ1415">
            <v>-500</v>
          </cell>
          <cell r="AN1415">
            <v>-6593.75</v>
          </cell>
          <cell r="AR1415">
            <v>-9677.083333333334</v>
          </cell>
          <cell r="AV1415">
            <v>-14427.083333333334</v>
          </cell>
          <cell r="AZ1415">
            <v>-11427.083333333334</v>
          </cell>
        </row>
        <row r="1416">
          <cell r="Q1416">
            <v>-1055220.03</v>
          </cell>
          <cell r="S1416">
            <v>-1136515.97</v>
          </cell>
          <cell r="U1416">
            <v>-174621.01</v>
          </cell>
          <cell r="V1416">
            <v>-220266.01</v>
          </cell>
          <cell r="W1416">
            <v>-311486.44</v>
          </cell>
          <cell r="Y1416">
            <v>-400991.04</v>
          </cell>
          <cell r="AA1416">
            <v>-588173.22</v>
          </cell>
          <cell r="AJ1416">
            <v>-741400.7374999999</v>
          </cell>
          <cell r="AN1416">
            <v>-755804.9745833335</v>
          </cell>
          <cell r="AR1416">
            <v>-660048.1279166666</v>
          </cell>
          <cell r="AV1416">
            <v>-539283.4016666666</v>
          </cell>
          <cell r="AZ1416">
            <v>-473103.9154166667</v>
          </cell>
        </row>
        <row r="1417">
          <cell r="Q1417">
            <v>-173891.11</v>
          </cell>
          <cell r="S1417">
            <v>-289818.52</v>
          </cell>
          <cell r="U1417">
            <v>-29851.31</v>
          </cell>
          <cell r="V1417">
            <v>-59702.62</v>
          </cell>
          <cell r="W1417">
            <v>-89553.93</v>
          </cell>
          <cell r="Y1417">
            <v>-149256.55</v>
          </cell>
          <cell r="AA1417">
            <v>-208959.17</v>
          </cell>
          <cell r="AJ1417">
            <v>-7245.462916666666</v>
          </cell>
          <cell r="AN1417">
            <v>-88189.36041666666</v>
          </cell>
          <cell r="AR1417">
            <v>-118040.67041666666</v>
          </cell>
          <cell r="AV1417">
            <v>-180448.2641666667</v>
          </cell>
          <cell r="AZ1417">
            <v>-194070.82666666666</v>
          </cell>
        </row>
        <row r="1418">
          <cell r="Q1418">
            <v>-51500</v>
          </cell>
          <cell r="S1418">
            <v>-85833.34</v>
          </cell>
          <cell r="U1418">
            <v>-8840.87</v>
          </cell>
          <cell r="V1418">
            <v>-17681.7</v>
          </cell>
          <cell r="W1418">
            <v>-26522.53</v>
          </cell>
          <cell r="Y1418">
            <v>-44204.19</v>
          </cell>
          <cell r="AA1418">
            <v>-61885.85</v>
          </cell>
          <cell r="AJ1418">
            <v>-2145.8333333333335</v>
          </cell>
          <cell r="AN1418">
            <v>-26118.37041666667</v>
          </cell>
          <cell r="AR1418">
            <v>-34959.213749999995</v>
          </cell>
          <cell r="AV1418">
            <v>-53441.99708333333</v>
          </cell>
          <cell r="AZ1418">
            <v>-57476.48458333333</v>
          </cell>
        </row>
        <row r="1419">
          <cell r="Q1419">
            <v>-51500</v>
          </cell>
          <cell r="S1419">
            <v>-85833.34</v>
          </cell>
          <cell r="U1419">
            <v>-8840.87</v>
          </cell>
          <cell r="V1419">
            <v>-17681.7</v>
          </cell>
          <cell r="W1419">
            <v>-26522.53</v>
          </cell>
          <cell r="Y1419">
            <v>-44204.19</v>
          </cell>
          <cell r="AA1419">
            <v>-61885.85</v>
          </cell>
          <cell r="AJ1419">
            <v>-2145.8333333333335</v>
          </cell>
          <cell r="AN1419">
            <v>-26118.37041666667</v>
          </cell>
          <cell r="AR1419">
            <v>-34959.213749999995</v>
          </cell>
          <cell r="AV1419">
            <v>-53441.99708333333</v>
          </cell>
          <cell r="AZ1419">
            <v>-57476.48458333333</v>
          </cell>
        </row>
        <row r="1420">
          <cell r="AA1420">
            <v>0</v>
          </cell>
          <cell r="AJ1420">
            <v>0</v>
          </cell>
          <cell r="AN1420">
            <v>0</v>
          </cell>
          <cell r="AR1420">
            <v>0</v>
          </cell>
          <cell r="AV1420">
            <v>-416.6666666666667</v>
          </cell>
          <cell r="AZ1420">
            <v>-833.3333333333334</v>
          </cell>
        </row>
        <row r="1421">
          <cell r="Q1421">
            <v>0</v>
          </cell>
          <cell r="S1421">
            <v>0</v>
          </cell>
          <cell r="U1421">
            <v>0</v>
          </cell>
          <cell r="V1421">
            <v>0</v>
          </cell>
          <cell r="W1421">
            <v>0</v>
          </cell>
          <cell r="Y1421">
            <v>0</v>
          </cell>
          <cell r="AA1421">
            <v>0</v>
          </cell>
          <cell r="AJ1421">
            <v>0</v>
          </cell>
          <cell r="AN1421">
            <v>0</v>
          </cell>
          <cell r="AR1421">
            <v>0</v>
          </cell>
          <cell r="AV1421">
            <v>0</v>
          </cell>
          <cell r="AZ1421">
            <v>0</v>
          </cell>
        </row>
        <row r="1422">
          <cell r="Q1422">
            <v>-47149.83</v>
          </cell>
          <cell r="S1422">
            <v>0</v>
          </cell>
          <cell r="U1422">
            <v>0</v>
          </cell>
          <cell r="V1422">
            <v>0</v>
          </cell>
          <cell r="W1422">
            <v>0</v>
          </cell>
          <cell r="Y1422">
            <v>0</v>
          </cell>
          <cell r="AA1422">
            <v>0</v>
          </cell>
          <cell r="AJ1422">
            <v>-17797.571249999997</v>
          </cell>
          <cell r="AN1422">
            <v>-11714.443333333335</v>
          </cell>
          <cell r="AR1422">
            <v>-7854.052500000001</v>
          </cell>
          <cell r="AV1422">
            <v>-1964.57625</v>
          </cell>
          <cell r="AZ1422">
            <v>0</v>
          </cell>
        </row>
        <row r="1423">
          <cell r="AV1423">
            <v>0</v>
          </cell>
          <cell r="AZ1423">
            <v>0</v>
          </cell>
        </row>
        <row r="1424">
          <cell r="AR1424">
            <v>0</v>
          </cell>
          <cell r="AV1424">
            <v>-87756.62874999999</v>
          </cell>
          <cell r="AZ1424">
            <v>-644529.8500000001</v>
          </cell>
        </row>
        <row r="1425">
          <cell r="AV1425">
            <v>0</v>
          </cell>
          <cell r="AZ1425">
            <v>0</v>
          </cell>
        </row>
        <row r="1426">
          <cell r="AV1426">
            <v>0</v>
          </cell>
          <cell r="AZ1426">
            <v>0</v>
          </cell>
        </row>
        <row r="1427">
          <cell r="AA1427">
            <v>0</v>
          </cell>
          <cell r="AR1427">
            <v>0</v>
          </cell>
          <cell r="AV1427">
            <v>-875.8333333333334</v>
          </cell>
          <cell r="AZ1427">
            <v>-7882.5</v>
          </cell>
        </row>
        <row r="1428">
          <cell r="AA1428">
            <v>0</v>
          </cell>
          <cell r="AR1428">
            <v>0</v>
          </cell>
          <cell r="AV1428">
            <v>-875.8333333333334</v>
          </cell>
          <cell r="AZ1428">
            <v>-7882.5</v>
          </cell>
        </row>
        <row r="1429">
          <cell r="AA1429">
            <v>0</v>
          </cell>
          <cell r="AR1429">
            <v>0</v>
          </cell>
          <cell r="AV1429">
            <v>-1532.7083333333333</v>
          </cell>
          <cell r="AZ1429">
            <v>-13794.375</v>
          </cell>
        </row>
        <row r="1430">
          <cell r="AA1430">
            <v>0</v>
          </cell>
          <cell r="AR1430">
            <v>0</v>
          </cell>
          <cell r="AV1430">
            <v>-15327.083333333334</v>
          </cell>
          <cell r="AZ1430">
            <v>-137943.75</v>
          </cell>
        </row>
        <row r="1431">
          <cell r="AA1431">
            <v>0</v>
          </cell>
          <cell r="AR1431">
            <v>0</v>
          </cell>
          <cell r="AV1431">
            <v>-6568.75</v>
          </cell>
          <cell r="AZ1431">
            <v>-24085.416666666668</v>
          </cell>
        </row>
        <row r="1432">
          <cell r="AA1432">
            <v>0</v>
          </cell>
          <cell r="AR1432">
            <v>0</v>
          </cell>
          <cell r="AV1432">
            <v>-1094.7916666666667</v>
          </cell>
          <cell r="AZ1432">
            <v>-9853.125</v>
          </cell>
        </row>
        <row r="1433">
          <cell r="AA1433">
            <v>0</v>
          </cell>
          <cell r="AR1433">
            <v>0</v>
          </cell>
          <cell r="AV1433">
            <v>0</v>
          </cell>
          <cell r="AZ1433">
            <v>0</v>
          </cell>
        </row>
        <row r="1434">
          <cell r="AV1434">
            <v>0</v>
          </cell>
          <cell r="AZ1434">
            <v>0</v>
          </cell>
        </row>
        <row r="1435">
          <cell r="AV1435">
            <v>0</v>
          </cell>
          <cell r="AZ1435">
            <v>0</v>
          </cell>
        </row>
        <row r="1436">
          <cell r="AV1436">
            <v>0</v>
          </cell>
          <cell r="AZ1436">
            <v>0</v>
          </cell>
        </row>
        <row r="1437">
          <cell r="AV1437">
            <v>0</v>
          </cell>
          <cell r="AZ1437">
            <v>0</v>
          </cell>
        </row>
        <row r="1438">
          <cell r="AV1438">
            <v>-94173.20833333333</v>
          </cell>
          <cell r="AZ1438">
            <v>-873833.875</v>
          </cell>
        </row>
        <row r="1439">
          <cell r="AV1439">
            <v>-2189.5833333333335</v>
          </cell>
          <cell r="AZ1439">
            <v>-19706.25</v>
          </cell>
        </row>
        <row r="1440">
          <cell r="AV1440">
            <v>0</v>
          </cell>
          <cell r="AZ1440">
            <v>0</v>
          </cell>
        </row>
        <row r="1441">
          <cell r="AV1441">
            <v>0</v>
          </cell>
          <cell r="AZ1441">
            <v>0</v>
          </cell>
        </row>
        <row r="1442">
          <cell r="AV1442">
            <v>0</v>
          </cell>
          <cell r="AZ1442">
            <v>0</v>
          </cell>
        </row>
        <row r="1443">
          <cell r="AV1443">
            <v>-1094.7916666666667</v>
          </cell>
          <cell r="AZ1443">
            <v>-9853.125</v>
          </cell>
        </row>
        <row r="1444">
          <cell r="AV1444">
            <v>0</v>
          </cell>
          <cell r="AZ1444">
            <v>0</v>
          </cell>
        </row>
        <row r="1445">
          <cell r="AV1445">
            <v>0</v>
          </cell>
          <cell r="AZ1445">
            <v>0</v>
          </cell>
        </row>
        <row r="1446">
          <cell r="AV1446">
            <v>0</v>
          </cell>
          <cell r="AZ1446">
            <v>0</v>
          </cell>
        </row>
        <row r="1447">
          <cell r="AV1447">
            <v>0</v>
          </cell>
          <cell r="AZ1447">
            <v>0</v>
          </cell>
        </row>
        <row r="1448">
          <cell r="U1448">
            <v>-15253885.12</v>
          </cell>
          <cell r="V1448">
            <v>-14906969.26</v>
          </cell>
          <cell r="W1448">
            <v>-14348397.54</v>
          </cell>
          <cell r="Y1448">
            <v>-13587687.19</v>
          </cell>
          <cell r="AA1448">
            <v>-12877073.34</v>
          </cell>
          <cell r="AJ1448">
            <v>0</v>
          </cell>
          <cell r="AN1448">
            <v>-1935595.9433333334</v>
          </cell>
          <cell r="AR1448">
            <v>-6739250.61625</v>
          </cell>
          <cell r="AV1448">
            <v>-11017168.754999999</v>
          </cell>
          <cell r="AZ1448">
            <v>-9573430.579166666</v>
          </cell>
        </row>
        <row r="1449">
          <cell r="Q1449">
            <v>-22739197.71</v>
          </cell>
          <cell r="S1449">
            <v>0</v>
          </cell>
          <cell r="U1449">
            <v>0</v>
          </cell>
          <cell r="V1449">
            <v>0</v>
          </cell>
          <cell r="W1449">
            <v>0</v>
          </cell>
          <cell r="Y1449">
            <v>0</v>
          </cell>
          <cell r="AA1449">
            <v>0</v>
          </cell>
          <cell r="AJ1449">
            <v>-19961333.40875</v>
          </cell>
          <cell r="AN1449">
            <v>-18027089.83208334</v>
          </cell>
          <cell r="AR1449">
            <v>-10422132.283750001</v>
          </cell>
          <cell r="AV1449">
            <v>-2842399.7137499996</v>
          </cell>
          <cell r="AZ1449">
            <v>0</v>
          </cell>
        </row>
        <row r="1450">
          <cell r="Q1450">
            <v>-45846943.02</v>
          </cell>
          <cell r="S1450">
            <v>-45259391.05</v>
          </cell>
          <cell r="U1450">
            <v>-44869994.16</v>
          </cell>
          <cell r="V1450">
            <v>-44544949.15</v>
          </cell>
          <cell r="W1450">
            <v>-44066127.07</v>
          </cell>
          <cell r="Y1450">
            <v>-43473648.03</v>
          </cell>
          <cell r="AA1450">
            <v>-43002486.13</v>
          </cell>
          <cell r="AJ1450">
            <v>-1910289.2925000002</v>
          </cell>
          <cell r="AN1450">
            <v>-17024115.043333333</v>
          </cell>
          <cell r="AR1450">
            <v>-31736847.115416665</v>
          </cell>
          <cell r="AV1450">
            <v>-44155354.49958333</v>
          </cell>
          <cell r="AZ1450">
            <v>-30807831.67</v>
          </cell>
        </row>
        <row r="1451">
          <cell r="Q1451">
            <v>-5284492</v>
          </cell>
          <cell r="S1451">
            <v>-7277948.79</v>
          </cell>
          <cell r="U1451">
            <v>-47214426.09</v>
          </cell>
          <cell r="V1451">
            <v>-42951910.01</v>
          </cell>
          <cell r="W1451">
            <v>-53765020</v>
          </cell>
          <cell r="Y1451">
            <v>-136888713.97</v>
          </cell>
          <cell r="AA1451">
            <v>-90779508.31</v>
          </cell>
          <cell r="AJ1451">
            <v>-4079302.875</v>
          </cell>
          <cell r="AN1451">
            <v>-10215434.367083333</v>
          </cell>
          <cell r="AR1451">
            <v>-35971356.85541666</v>
          </cell>
          <cell r="AV1451">
            <v>-66217350.58625</v>
          </cell>
          <cell r="AZ1451">
            <v>-91946591.7675</v>
          </cell>
        </row>
        <row r="1452">
          <cell r="Q1452">
            <v>-146627437</v>
          </cell>
          <cell r="S1452">
            <v>-174733257.82</v>
          </cell>
          <cell r="U1452">
            <v>-153346024.08</v>
          </cell>
          <cell r="V1452">
            <v>-131389310.18</v>
          </cell>
          <cell r="W1452">
            <v>-122462280.81</v>
          </cell>
          <cell r="Y1452">
            <v>-132728656.68</v>
          </cell>
          <cell r="AA1452">
            <v>-94851571.67</v>
          </cell>
          <cell r="AJ1452">
            <v>-35063785.458333336</v>
          </cell>
          <cell r="AN1452">
            <v>-90200928.605</v>
          </cell>
          <cell r="AR1452">
            <v>-132804927.82749999</v>
          </cell>
          <cell r="AV1452">
            <v>-129416185.69541667</v>
          </cell>
          <cell r="AZ1452">
            <v>-101565399.33375001</v>
          </cell>
        </row>
        <row r="1453">
          <cell r="Q1453">
            <v>-3042121</v>
          </cell>
          <cell r="S1453">
            <v>-3199319.12</v>
          </cell>
          <cell r="U1453">
            <v>-36843688.37</v>
          </cell>
          <cell r="V1453">
            <v>-29512015.59</v>
          </cell>
          <cell r="W1453">
            <v>-31061844.82</v>
          </cell>
          <cell r="Y1453">
            <v>-90773648.45</v>
          </cell>
          <cell r="AA1453">
            <v>-68807119.89</v>
          </cell>
          <cell r="AJ1453">
            <v>-5544070.416666667</v>
          </cell>
          <cell r="AN1453">
            <v>-8978652.697083334</v>
          </cell>
          <cell r="AR1453">
            <v>-24550238.51375</v>
          </cell>
          <cell r="AV1453">
            <v>-47266621.32166666</v>
          </cell>
          <cell r="AZ1453">
            <v>-70688125.56791666</v>
          </cell>
        </row>
        <row r="1454">
          <cell r="Q1454">
            <v>-62495473</v>
          </cell>
          <cell r="S1454">
            <v>-70238454.79</v>
          </cell>
          <cell r="U1454">
            <v>-51097143.75</v>
          </cell>
          <cell r="V1454">
            <v>-34581627.18</v>
          </cell>
          <cell r="W1454">
            <v>-31546380.68</v>
          </cell>
          <cell r="Y1454">
            <v>-34071970.62</v>
          </cell>
          <cell r="AA1454">
            <v>-25151454.94</v>
          </cell>
          <cell r="AJ1454">
            <v>-12955949.791666666</v>
          </cell>
          <cell r="AN1454">
            <v>-33141180.53791667</v>
          </cell>
          <cell r="AR1454">
            <v>-44026800.60750001</v>
          </cell>
          <cell r="AV1454">
            <v>-39986123.31333334</v>
          </cell>
          <cell r="AZ1454">
            <v>-28822538.374166667</v>
          </cell>
        </row>
        <row r="1455">
          <cell r="Q1455">
            <v>0</v>
          </cell>
          <cell r="S1455">
            <v>0</v>
          </cell>
          <cell r="U1455">
            <v>0</v>
          </cell>
          <cell r="V1455">
            <v>0</v>
          </cell>
          <cell r="W1455">
            <v>0</v>
          </cell>
          <cell r="Y1455">
            <v>0</v>
          </cell>
          <cell r="AA1455">
            <v>0</v>
          </cell>
          <cell r="AJ1455">
            <v>494570.625</v>
          </cell>
          <cell r="AN1455">
            <v>0</v>
          </cell>
          <cell r="AR1455">
            <v>0</v>
          </cell>
          <cell r="AV1455">
            <v>0</v>
          </cell>
          <cell r="AZ1455">
            <v>0</v>
          </cell>
        </row>
        <row r="1456">
          <cell r="Q1456">
            <v>337205</v>
          </cell>
          <cell r="S1456">
            <v>337205</v>
          </cell>
          <cell r="U1456">
            <v>0</v>
          </cell>
          <cell r="V1456">
            <v>0</v>
          </cell>
          <cell r="W1456">
            <v>0</v>
          </cell>
          <cell r="Y1456">
            <v>0</v>
          </cell>
          <cell r="AA1456">
            <v>0</v>
          </cell>
          <cell r="AJ1456">
            <v>426179.5416666667</v>
          </cell>
          <cell r="AN1456">
            <v>495807.125</v>
          </cell>
          <cell r="AR1456">
            <v>493291.9583333333</v>
          </cell>
          <cell r="AV1456">
            <v>70251.04166666667</v>
          </cell>
          <cell r="AZ1456">
            <v>0</v>
          </cell>
        </row>
        <row r="1457">
          <cell r="Q1457">
            <v>0</v>
          </cell>
          <cell r="S1457">
            <v>0</v>
          </cell>
          <cell r="U1457">
            <v>0</v>
          </cell>
          <cell r="V1457">
            <v>0</v>
          </cell>
          <cell r="W1457">
            <v>0</v>
          </cell>
          <cell r="Y1457">
            <v>0</v>
          </cell>
          <cell r="AA1457">
            <v>0</v>
          </cell>
          <cell r="AJ1457">
            <v>1379983.5416666667</v>
          </cell>
          <cell r="AN1457">
            <v>0</v>
          </cell>
          <cell r="AR1457">
            <v>0</v>
          </cell>
          <cell r="AV1457">
            <v>0</v>
          </cell>
          <cell r="AZ1457">
            <v>0</v>
          </cell>
        </row>
        <row r="1458">
          <cell r="Q1458">
            <v>187642</v>
          </cell>
          <cell r="S1458">
            <v>187642</v>
          </cell>
          <cell r="U1458">
            <v>0</v>
          </cell>
          <cell r="V1458">
            <v>0</v>
          </cell>
          <cell r="W1458">
            <v>0</v>
          </cell>
          <cell r="Y1458">
            <v>0</v>
          </cell>
          <cell r="AA1458">
            <v>0</v>
          </cell>
          <cell r="AJ1458">
            <v>153891.5</v>
          </cell>
          <cell r="AN1458">
            <v>192735.5</v>
          </cell>
          <cell r="AR1458">
            <v>184477.29166666666</v>
          </cell>
          <cell r="AV1458">
            <v>39092.083333333336</v>
          </cell>
          <cell r="AZ1458">
            <v>0</v>
          </cell>
        </row>
        <row r="1459">
          <cell r="Q1459">
            <v>28158</v>
          </cell>
          <cell r="S1459">
            <v>28158</v>
          </cell>
          <cell r="U1459">
            <v>0</v>
          </cell>
          <cell r="V1459">
            <v>0</v>
          </cell>
          <cell r="W1459">
            <v>0</v>
          </cell>
          <cell r="Y1459">
            <v>0</v>
          </cell>
          <cell r="AA1459">
            <v>0</v>
          </cell>
          <cell r="AJ1459">
            <v>41793.75</v>
          </cell>
          <cell r="AN1459">
            <v>40971.75</v>
          </cell>
          <cell r="AR1459">
            <v>29832.458333333332</v>
          </cell>
          <cell r="AV1459">
            <v>5866.25</v>
          </cell>
          <cell r="AZ1459">
            <v>0</v>
          </cell>
        </row>
        <row r="1460">
          <cell r="Q1460">
            <v>17952</v>
          </cell>
          <cell r="S1460">
            <v>17952</v>
          </cell>
          <cell r="U1460">
            <v>0</v>
          </cell>
          <cell r="V1460">
            <v>0</v>
          </cell>
          <cell r="W1460">
            <v>0</v>
          </cell>
          <cell r="Y1460">
            <v>0</v>
          </cell>
          <cell r="AA1460">
            <v>0</v>
          </cell>
          <cell r="AJ1460">
            <v>62107.25</v>
          </cell>
          <cell r="AN1460">
            <v>54741.875</v>
          </cell>
          <cell r="AR1460">
            <v>26282.958333333332</v>
          </cell>
          <cell r="AV1460">
            <v>3740</v>
          </cell>
          <cell r="AZ1460">
            <v>0</v>
          </cell>
        </row>
        <row r="1461">
          <cell r="Q1461">
            <v>0</v>
          </cell>
          <cell r="S1461">
            <v>0</v>
          </cell>
          <cell r="U1461">
            <v>0</v>
          </cell>
          <cell r="V1461">
            <v>0</v>
          </cell>
          <cell r="W1461">
            <v>0</v>
          </cell>
          <cell r="Y1461">
            <v>0</v>
          </cell>
          <cell r="AA1461">
            <v>0</v>
          </cell>
          <cell r="AJ1461">
            <v>-43831.35833333334</v>
          </cell>
          <cell r="AN1461">
            <v>-43831.35833333334</v>
          </cell>
          <cell r="AR1461">
            <v>0</v>
          </cell>
          <cell r="AV1461">
            <v>0</v>
          </cell>
          <cell r="AZ1461">
            <v>0</v>
          </cell>
        </row>
        <row r="1462">
          <cell r="Q1462">
            <v>0</v>
          </cell>
          <cell r="S1462">
            <v>0</v>
          </cell>
          <cell r="U1462">
            <v>0</v>
          </cell>
          <cell r="V1462">
            <v>0</v>
          </cell>
          <cell r="W1462">
            <v>0</v>
          </cell>
          <cell r="Y1462">
            <v>0</v>
          </cell>
          <cell r="AA1462">
            <v>0</v>
          </cell>
          <cell r="AJ1462">
            <v>-6020.650000000001</v>
          </cell>
          <cell r="AN1462">
            <v>-6020.650000000001</v>
          </cell>
          <cell r="AR1462">
            <v>0</v>
          </cell>
          <cell r="AV1462">
            <v>0</v>
          </cell>
          <cell r="AZ1462">
            <v>0</v>
          </cell>
        </row>
        <row r="1463">
          <cell r="Q1463">
            <v>-83392136</v>
          </cell>
          <cell r="S1463">
            <v>-131126367.93</v>
          </cell>
          <cell r="U1463">
            <v>-116413391.34</v>
          </cell>
          <cell r="V1463">
            <v>-109603898.62</v>
          </cell>
          <cell r="W1463">
            <v>-99191965.03</v>
          </cell>
          <cell r="Y1463">
            <v>0</v>
          </cell>
          <cell r="AA1463">
            <v>0</v>
          </cell>
          <cell r="AJ1463">
            <v>-12611336.333333334</v>
          </cell>
          <cell r="AN1463">
            <v>-48323100.97583333</v>
          </cell>
          <cell r="AR1463">
            <v>-70565554.46083333</v>
          </cell>
          <cell r="AV1463">
            <v>-59775370.41916666</v>
          </cell>
          <cell r="AZ1463">
            <v>-22250213.276666667</v>
          </cell>
        </row>
        <row r="1464">
          <cell r="Q1464">
            <v>0</v>
          </cell>
          <cell r="S1464">
            <v>0</v>
          </cell>
          <cell r="U1464">
            <v>0</v>
          </cell>
          <cell r="V1464">
            <v>0</v>
          </cell>
          <cell r="W1464">
            <v>0</v>
          </cell>
          <cell r="Y1464">
            <v>0</v>
          </cell>
          <cell r="AA1464">
            <v>0</v>
          </cell>
          <cell r="AJ1464">
            <v>-3697037.0833333335</v>
          </cell>
          <cell r="AN1464">
            <v>0</v>
          </cell>
          <cell r="AR1464">
            <v>0</v>
          </cell>
          <cell r="AV1464">
            <v>0</v>
          </cell>
          <cell r="AZ1464">
            <v>0</v>
          </cell>
        </row>
        <row r="1465">
          <cell r="Q1465">
            <v>0</v>
          </cell>
          <cell r="S1465">
            <v>0</v>
          </cell>
          <cell r="U1465">
            <v>0</v>
          </cell>
          <cell r="V1465">
            <v>0</v>
          </cell>
          <cell r="W1465">
            <v>0</v>
          </cell>
          <cell r="Y1465">
            <v>0</v>
          </cell>
          <cell r="AA1465">
            <v>0</v>
          </cell>
          <cell r="AJ1465">
            <v>0</v>
          </cell>
          <cell r="AN1465">
            <v>0</v>
          </cell>
          <cell r="AR1465">
            <v>0</v>
          </cell>
          <cell r="AV1465">
            <v>0</v>
          </cell>
          <cell r="AZ1465">
            <v>0</v>
          </cell>
        </row>
        <row r="1466">
          <cell r="Q1466">
            <v>-89829695</v>
          </cell>
          <cell r="S1466">
            <v>-126532001.87</v>
          </cell>
          <cell r="U1466">
            <v>-78552028.54</v>
          </cell>
          <cell r="V1466">
            <v>-64924091.23</v>
          </cell>
          <cell r="W1466">
            <v>-60608616.54</v>
          </cell>
          <cell r="Y1466">
            <v>0</v>
          </cell>
          <cell r="AA1466">
            <v>0</v>
          </cell>
          <cell r="AJ1466">
            <v>-9694466.416666666</v>
          </cell>
          <cell r="AN1466">
            <v>-42255288.22416667</v>
          </cell>
          <cell r="AR1466">
            <v>-55882172.51916667</v>
          </cell>
          <cell r="AV1466">
            <v>-46489706.810833335</v>
          </cell>
          <cell r="AZ1466">
            <v>-13734060.17</v>
          </cell>
        </row>
        <row r="1467">
          <cell r="Q1467">
            <v>0</v>
          </cell>
          <cell r="S1467">
            <v>0</v>
          </cell>
          <cell r="U1467">
            <v>0</v>
          </cell>
          <cell r="V1467">
            <v>0</v>
          </cell>
          <cell r="W1467">
            <v>0</v>
          </cell>
          <cell r="Y1467">
            <v>0</v>
          </cell>
          <cell r="AA1467">
            <v>0</v>
          </cell>
          <cell r="AJ1467">
            <v>-33882.5</v>
          </cell>
          <cell r="AN1467">
            <v>0</v>
          </cell>
          <cell r="AR1467">
            <v>0</v>
          </cell>
          <cell r="AV1467">
            <v>0</v>
          </cell>
          <cell r="AZ1467">
            <v>0</v>
          </cell>
        </row>
        <row r="1468">
          <cell r="Q1468">
            <v>-2249252</v>
          </cell>
          <cell r="S1468">
            <v>0</v>
          </cell>
          <cell r="U1468">
            <v>0</v>
          </cell>
          <cell r="V1468">
            <v>0</v>
          </cell>
          <cell r="W1468">
            <v>0</v>
          </cell>
          <cell r="Y1468">
            <v>0</v>
          </cell>
          <cell r="AA1468">
            <v>0</v>
          </cell>
          <cell r="AJ1468">
            <v>-217795.08333333334</v>
          </cell>
          <cell r="AN1468">
            <v>-311513.9166666667</v>
          </cell>
          <cell r="AR1468">
            <v>-311513.9166666667</v>
          </cell>
          <cell r="AV1468">
            <v>-93718.83333333333</v>
          </cell>
          <cell r="AZ1468">
            <v>0</v>
          </cell>
        </row>
        <row r="1469">
          <cell r="Q1469">
            <v>0</v>
          </cell>
          <cell r="S1469">
            <v>0</v>
          </cell>
          <cell r="U1469">
            <v>0</v>
          </cell>
          <cell r="V1469">
            <v>0</v>
          </cell>
          <cell r="W1469">
            <v>0</v>
          </cell>
          <cell r="Y1469">
            <v>0</v>
          </cell>
          <cell r="AA1469">
            <v>0</v>
          </cell>
          <cell r="AJ1469">
            <v>1246.9166666666667</v>
          </cell>
          <cell r="AN1469">
            <v>0</v>
          </cell>
          <cell r="AR1469">
            <v>0</v>
          </cell>
          <cell r="AV1469">
            <v>0</v>
          </cell>
          <cell r="AZ1469">
            <v>0</v>
          </cell>
        </row>
        <row r="1470">
          <cell r="Q1470">
            <v>0</v>
          </cell>
          <cell r="S1470">
            <v>0</v>
          </cell>
          <cell r="U1470">
            <v>0</v>
          </cell>
          <cell r="V1470">
            <v>0</v>
          </cell>
          <cell r="W1470">
            <v>0</v>
          </cell>
          <cell r="Y1470">
            <v>0</v>
          </cell>
          <cell r="AA1470">
            <v>0</v>
          </cell>
          <cell r="AJ1470">
            <v>0</v>
          </cell>
          <cell r="AN1470">
            <v>0</v>
          </cell>
          <cell r="AR1470">
            <v>0</v>
          </cell>
          <cell r="AV1470">
            <v>0</v>
          </cell>
          <cell r="AZ1470">
            <v>0</v>
          </cell>
        </row>
        <row r="1471">
          <cell r="Q1471">
            <v>-3858235</v>
          </cell>
          <cell r="S1471">
            <v>0</v>
          </cell>
          <cell r="U1471">
            <v>0</v>
          </cell>
          <cell r="V1471">
            <v>0</v>
          </cell>
          <cell r="W1471">
            <v>0</v>
          </cell>
          <cell r="Y1471">
            <v>0</v>
          </cell>
          <cell r="AA1471">
            <v>0</v>
          </cell>
          <cell r="AJ1471">
            <v>-335751.0416666667</v>
          </cell>
          <cell r="AN1471">
            <v>-496510.8333333333</v>
          </cell>
          <cell r="AR1471">
            <v>-496510.8333333333</v>
          </cell>
          <cell r="AV1471">
            <v>-160759.79166666666</v>
          </cell>
          <cell r="AZ1471">
            <v>0</v>
          </cell>
        </row>
        <row r="1472">
          <cell r="Q1472">
            <v>0</v>
          </cell>
          <cell r="S1472">
            <v>0</v>
          </cell>
          <cell r="U1472">
            <v>0</v>
          </cell>
          <cell r="V1472">
            <v>0</v>
          </cell>
          <cell r="W1472">
            <v>0</v>
          </cell>
          <cell r="Y1472">
            <v>0</v>
          </cell>
          <cell r="AA1472">
            <v>0</v>
          </cell>
          <cell r="AJ1472">
            <v>496.1666666666667</v>
          </cell>
          <cell r="AN1472">
            <v>0</v>
          </cell>
          <cell r="AR1472">
            <v>0</v>
          </cell>
          <cell r="AV1472">
            <v>0</v>
          </cell>
          <cell r="AZ1472">
            <v>0</v>
          </cell>
        </row>
        <row r="1473">
          <cell r="Q1473">
            <v>322134</v>
          </cell>
          <cell r="S1473">
            <v>322134</v>
          </cell>
          <cell r="U1473">
            <v>0</v>
          </cell>
          <cell r="V1473">
            <v>0</v>
          </cell>
          <cell r="W1473">
            <v>0</v>
          </cell>
          <cell r="Y1473">
            <v>0</v>
          </cell>
          <cell r="AA1473">
            <v>0</v>
          </cell>
          <cell r="AJ1473">
            <v>143802</v>
          </cell>
          <cell r="AN1473">
            <v>210868.125</v>
          </cell>
          <cell r="AR1473">
            <v>210808.41666666666</v>
          </cell>
          <cell r="AV1473">
            <v>67111.25</v>
          </cell>
          <cell r="AZ1473">
            <v>0</v>
          </cell>
        </row>
        <row r="1474">
          <cell r="Q1474">
            <v>596946</v>
          </cell>
          <cell r="S1474">
            <v>596946</v>
          </cell>
          <cell r="U1474">
            <v>0</v>
          </cell>
          <cell r="V1474">
            <v>0</v>
          </cell>
          <cell r="W1474">
            <v>0</v>
          </cell>
          <cell r="Y1474">
            <v>0</v>
          </cell>
          <cell r="AA1474">
            <v>0</v>
          </cell>
          <cell r="AJ1474">
            <v>128731.25</v>
          </cell>
          <cell r="AN1474">
            <v>251938.625</v>
          </cell>
          <cell r="AR1474">
            <v>250346.83333333334</v>
          </cell>
          <cell r="AV1474">
            <v>124363.75</v>
          </cell>
          <cell r="AZ1474">
            <v>0</v>
          </cell>
        </row>
        <row r="1475">
          <cell r="Q1475">
            <v>0</v>
          </cell>
          <cell r="S1475">
            <v>0</v>
          </cell>
          <cell r="U1475">
            <v>0</v>
          </cell>
          <cell r="V1475">
            <v>0</v>
          </cell>
          <cell r="W1475">
            <v>0</v>
          </cell>
          <cell r="Y1475">
            <v>0</v>
          </cell>
          <cell r="AA1475">
            <v>0</v>
          </cell>
          <cell r="AJ1475">
            <v>0</v>
          </cell>
          <cell r="AN1475">
            <v>0</v>
          </cell>
          <cell r="AR1475">
            <v>0</v>
          </cell>
          <cell r="AV1475">
            <v>0</v>
          </cell>
          <cell r="AZ1475">
            <v>0</v>
          </cell>
        </row>
        <row r="1476">
          <cell r="Q1476">
            <v>0</v>
          </cell>
          <cell r="S1476">
            <v>0</v>
          </cell>
          <cell r="U1476">
            <v>0</v>
          </cell>
          <cell r="V1476">
            <v>0</v>
          </cell>
          <cell r="W1476">
            <v>0</v>
          </cell>
          <cell r="Y1476">
            <v>0</v>
          </cell>
          <cell r="AA1476">
            <v>0</v>
          </cell>
          <cell r="AJ1476">
            <v>0</v>
          </cell>
          <cell r="AN1476">
            <v>0</v>
          </cell>
          <cell r="AR1476">
            <v>0</v>
          </cell>
          <cell r="AV1476">
            <v>0</v>
          </cell>
          <cell r="AZ1476">
            <v>0</v>
          </cell>
        </row>
        <row r="1477">
          <cell r="Q1477">
            <v>0</v>
          </cell>
          <cell r="S1477">
            <v>0</v>
          </cell>
          <cell r="U1477">
            <v>0</v>
          </cell>
          <cell r="V1477">
            <v>0</v>
          </cell>
          <cell r="W1477">
            <v>0</v>
          </cell>
          <cell r="Y1477">
            <v>0</v>
          </cell>
          <cell r="AA1477">
            <v>0</v>
          </cell>
          <cell r="AJ1477">
            <v>0</v>
          </cell>
          <cell r="AN1477">
            <v>0</v>
          </cell>
          <cell r="AR1477">
            <v>0</v>
          </cell>
          <cell r="AV1477">
            <v>0</v>
          </cell>
          <cell r="AZ1477">
            <v>0</v>
          </cell>
        </row>
        <row r="1478">
          <cell r="Q1478">
            <v>0</v>
          </cell>
          <cell r="S1478">
            <v>0</v>
          </cell>
          <cell r="U1478">
            <v>0</v>
          </cell>
          <cell r="V1478">
            <v>0</v>
          </cell>
          <cell r="W1478">
            <v>0</v>
          </cell>
          <cell r="Y1478">
            <v>0</v>
          </cell>
          <cell r="AA1478">
            <v>0</v>
          </cell>
          <cell r="AJ1478">
            <v>0</v>
          </cell>
          <cell r="AN1478">
            <v>0</v>
          </cell>
          <cell r="AR1478">
            <v>0</v>
          </cell>
          <cell r="AV1478">
            <v>0</v>
          </cell>
          <cell r="AZ1478">
            <v>0</v>
          </cell>
          <cell r="BD1478">
            <v>30</v>
          </cell>
        </row>
        <row r="1479">
          <cell r="Q1479">
            <v>-5703829.35</v>
          </cell>
          <cell r="S1479">
            <v>-5703829.35</v>
          </cell>
          <cell r="U1479">
            <v>-5538136.61</v>
          </cell>
          <cell r="V1479">
            <v>-5334768.82</v>
          </cell>
          <cell r="W1479">
            <v>-5330002.57</v>
          </cell>
          <cell r="Y1479">
            <v>-5748539.37</v>
          </cell>
          <cell r="AA1479">
            <v>-5748539.37</v>
          </cell>
          <cell r="AJ1479">
            <v>-7046691.607916667</v>
          </cell>
          <cell r="AN1479">
            <v>-6577921.217083334</v>
          </cell>
          <cell r="AR1479">
            <v>-6044138.839583334</v>
          </cell>
          <cell r="AV1479">
            <v>-5645895.669583332</v>
          </cell>
          <cell r="AZ1479">
            <v>-5659567.896666667</v>
          </cell>
          <cell r="BD1479">
            <v>30</v>
          </cell>
        </row>
        <row r="1480">
          <cell r="Q1480">
            <v>-2180468.58</v>
          </cell>
          <cell r="S1480">
            <v>-2164411.83</v>
          </cell>
          <cell r="U1480">
            <v>-2155602.66</v>
          </cell>
          <cell r="V1480">
            <v>-2155602.66</v>
          </cell>
          <cell r="W1480">
            <v>-2155602.66</v>
          </cell>
          <cell r="Y1480">
            <v>-2159969.66</v>
          </cell>
          <cell r="AA1480">
            <v>-2141041.99</v>
          </cell>
          <cell r="AJ1480">
            <v>-4189567.519999998</v>
          </cell>
          <cell r="AN1480">
            <v>-3478449.2999999993</v>
          </cell>
          <cell r="AR1480">
            <v>-2771708.0716666663</v>
          </cell>
          <cell r="AV1480">
            <v>-2097476.559583334</v>
          </cell>
          <cell r="AZ1480">
            <v>-1721835.175833333</v>
          </cell>
          <cell r="BD1480" t="str">
            <v> </v>
          </cell>
        </row>
        <row r="1481">
          <cell r="Q1481">
            <v>-96358.61</v>
          </cell>
          <cell r="S1481">
            <v>-92105.61</v>
          </cell>
          <cell r="U1481">
            <v>-90828.61</v>
          </cell>
          <cell r="V1481">
            <v>-90828.61</v>
          </cell>
          <cell r="W1481">
            <v>-90828.61</v>
          </cell>
          <cell r="Y1481">
            <v>-77696.61</v>
          </cell>
          <cell r="AA1481">
            <v>-77696.61</v>
          </cell>
          <cell r="AJ1481">
            <v>-147304.80166666667</v>
          </cell>
          <cell r="AN1481">
            <v>-123679.13500000005</v>
          </cell>
          <cell r="AR1481">
            <v>-102195.84541666666</v>
          </cell>
          <cell r="AV1481">
            <v>-84457.19333333333</v>
          </cell>
          <cell r="AZ1481">
            <v>-70434.40166666666</v>
          </cell>
        </row>
        <row r="1482">
          <cell r="Q1482">
            <v>0</v>
          </cell>
          <cell r="S1482">
            <v>0</v>
          </cell>
          <cell r="U1482">
            <v>0</v>
          </cell>
          <cell r="V1482">
            <v>0</v>
          </cell>
          <cell r="W1482">
            <v>0</v>
          </cell>
          <cell r="Y1482">
            <v>0</v>
          </cell>
          <cell r="AA1482">
            <v>0</v>
          </cell>
          <cell r="AJ1482">
            <v>0</v>
          </cell>
          <cell r="AN1482">
            <v>0</v>
          </cell>
          <cell r="AR1482">
            <v>0</v>
          </cell>
          <cell r="AV1482">
            <v>0</v>
          </cell>
          <cell r="AZ1482">
            <v>0</v>
          </cell>
          <cell r="BD1482">
            <v>30</v>
          </cell>
        </row>
        <row r="1483">
          <cell r="Q1483">
            <v>-156915.16</v>
          </cell>
          <cell r="S1483">
            <v>-157071.22</v>
          </cell>
          <cell r="U1483">
            <v>-147703.68</v>
          </cell>
          <cell r="V1483">
            <v>-147753.01</v>
          </cell>
          <cell r="W1483">
            <v>-148147.14</v>
          </cell>
          <cell r="Y1483">
            <v>-148183.21</v>
          </cell>
          <cell r="AA1483">
            <v>-146145.63</v>
          </cell>
          <cell r="AJ1483">
            <v>-165375.01625000002</v>
          </cell>
          <cell r="AN1483">
            <v>-155593.65208333332</v>
          </cell>
          <cell r="AR1483">
            <v>-152024.71333333335</v>
          </cell>
          <cell r="AV1483">
            <v>-143251.4808333333</v>
          </cell>
          <cell r="AZ1483">
            <v>-92196.88333333332</v>
          </cell>
        </row>
        <row r="1484">
          <cell r="Q1484">
            <v>-493325.13</v>
          </cell>
          <cell r="S1484">
            <v>-446077.1</v>
          </cell>
          <cell r="U1484">
            <v>-406580.41</v>
          </cell>
          <cell r="V1484">
            <v>-404482.26</v>
          </cell>
          <cell r="W1484">
            <v>-448891.57</v>
          </cell>
          <cell r="Y1484">
            <v>-485771.23</v>
          </cell>
          <cell r="AA1484">
            <v>-530124.58</v>
          </cell>
          <cell r="AJ1484">
            <v>-421708.8133333333</v>
          </cell>
          <cell r="AN1484">
            <v>-467797.61833333323</v>
          </cell>
          <cell r="AR1484">
            <v>-464473.02083333343</v>
          </cell>
          <cell r="AV1484">
            <v>-448426.2570833333</v>
          </cell>
          <cell r="AZ1484">
            <v>-325382.53875</v>
          </cell>
        </row>
        <row r="1485">
          <cell r="Q1485">
            <v>-9814381.76</v>
          </cell>
          <cell r="S1485">
            <v>-9958249.7</v>
          </cell>
          <cell r="U1485">
            <v>-10148679.85</v>
          </cell>
          <cell r="V1485">
            <v>-10183766.1</v>
          </cell>
          <cell r="W1485">
            <v>-10300305.71</v>
          </cell>
          <cell r="Y1485">
            <v>-10562930.16</v>
          </cell>
          <cell r="AA1485">
            <v>-10853505.69</v>
          </cell>
          <cell r="AJ1485">
            <v>-9877708.2725</v>
          </cell>
          <cell r="AN1485">
            <v>-10085280.320000002</v>
          </cell>
          <cell r="AR1485">
            <v>-10223412.430833332</v>
          </cell>
          <cell r="AV1485">
            <v>-10301385.624583334</v>
          </cell>
          <cell r="AZ1485">
            <v>-10211877.561666667</v>
          </cell>
          <cell r="BD1485">
            <v>30</v>
          </cell>
        </row>
        <row r="1486">
          <cell r="Q1486">
            <v>-38407724.19</v>
          </cell>
          <cell r="S1486">
            <v>-37862453.9</v>
          </cell>
          <cell r="U1486">
            <v>-37217649.63</v>
          </cell>
          <cell r="V1486">
            <v>-36898152.02</v>
          </cell>
          <cell r="W1486">
            <v>-36897762.96</v>
          </cell>
          <cell r="Y1486">
            <v>-36494878.21</v>
          </cell>
          <cell r="AA1486">
            <v>-36252905.82</v>
          </cell>
          <cell r="AJ1486">
            <v>-39741337.699999996</v>
          </cell>
          <cell r="AN1486">
            <v>-39220873.08208333</v>
          </cell>
          <cell r="AR1486">
            <v>-38308646.71583333</v>
          </cell>
          <cell r="AV1486">
            <v>-36827052.8325</v>
          </cell>
          <cell r="AZ1486">
            <v>-35008207.40208333</v>
          </cell>
          <cell r="BD1486">
            <v>30</v>
          </cell>
        </row>
        <row r="1487">
          <cell r="Q1487">
            <v>-18424349.27</v>
          </cell>
          <cell r="S1487">
            <v>-18762662.01</v>
          </cell>
          <cell r="U1487">
            <v>-19548287.32</v>
          </cell>
          <cell r="V1487">
            <v>-20517183.54</v>
          </cell>
          <cell r="W1487">
            <v>-21527662.64</v>
          </cell>
          <cell r="Y1487">
            <v>-21971183.54</v>
          </cell>
          <cell r="AA1487">
            <v>-22555322.11</v>
          </cell>
          <cell r="AJ1487">
            <v>-16867196.29375</v>
          </cell>
          <cell r="AN1487">
            <v>-18045655.948333334</v>
          </cell>
          <cell r="AR1487">
            <v>-19466867.16333333</v>
          </cell>
          <cell r="AV1487">
            <v>-20710784.743333332</v>
          </cell>
          <cell r="AZ1487">
            <v>-21235453.459166665</v>
          </cell>
          <cell r="BD1487">
            <v>30</v>
          </cell>
        </row>
        <row r="1488">
          <cell r="Q1488">
            <v>0</v>
          </cell>
          <cell r="S1488">
            <v>0</v>
          </cell>
          <cell r="U1488">
            <v>0</v>
          </cell>
          <cell r="V1488">
            <v>0</v>
          </cell>
          <cell r="W1488">
            <v>0</v>
          </cell>
          <cell r="Y1488">
            <v>0</v>
          </cell>
          <cell r="AA1488">
            <v>0</v>
          </cell>
          <cell r="AJ1488">
            <v>-305849.845</v>
          </cell>
          <cell r="AN1488">
            <v>0</v>
          </cell>
          <cell r="AR1488">
            <v>0</v>
          </cell>
          <cell r="AV1488">
            <v>0</v>
          </cell>
          <cell r="AZ1488">
            <v>0</v>
          </cell>
          <cell r="BD1488">
            <v>30</v>
          </cell>
        </row>
        <row r="1489">
          <cell r="Q1489">
            <v>-20298892.4</v>
          </cell>
          <cell r="S1489">
            <v>-21179628.65</v>
          </cell>
          <cell r="U1489">
            <v>-22944967.27</v>
          </cell>
          <cell r="V1489">
            <v>-23365290.36</v>
          </cell>
          <cell r="W1489">
            <v>-23484038.18</v>
          </cell>
          <cell r="Y1489">
            <v>-24168660.72</v>
          </cell>
          <cell r="AA1489">
            <v>-24744281.83</v>
          </cell>
          <cell r="AJ1489">
            <v>-17200543.9275</v>
          </cell>
          <cell r="AN1489">
            <v>-19244718.727500003</v>
          </cell>
          <cell r="AR1489">
            <v>-21366762.397916667</v>
          </cell>
          <cell r="AV1489">
            <v>-23150241.051666666</v>
          </cell>
          <cell r="AZ1489">
            <v>-24340624.89291667</v>
          </cell>
        </row>
        <row r="1490">
          <cell r="Q1490">
            <v>-3375333.02</v>
          </cell>
          <cell r="S1490">
            <v>-3375333.02</v>
          </cell>
          <cell r="U1490">
            <v>-3369236.18</v>
          </cell>
          <cell r="V1490">
            <v>-3374983.18</v>
          </cell>
          <cell r="W1490">
            <v>-3374983.18</v>
          </cell>
          <cell r="Y1490">
            <v>-3374983.18</v>
          </cell>
          <cell r="AA1490">
            <v>-3374983.18</v>
          </cell>
          <cell r="AJ1490">
            <v>-3375352.3079166673</v>
          </cell>
          <cell r="AN1490">
            <v>-3374259.14</v>
          </cell>
          <cell r="AR1490">
            <v>-3372436.598333333</v>
          </cell>
          <cell r="AV1490">
            <v>-3374098.2300000004</v>
          </cell>
          <cell r="AZ1490">
            <v>-3374784.47</v>
          </cell>
        </row>
        <row r="1491">
          <cell r="Q1491">
            <v>-1561823.95</v>
          </cell>
          <cell r="S1491">
            <v>-1548865.95</v>
          </cell>
          <cell r="U1491">
            <v>-1653833.95</v>
          </cell>
          <cell r="V1491">
            <v>-1664735.95</v>
          </cell>
          <cell r="W1491">
            <v>-1647253.95</v>
          </cell>
          <cell r="Y1491">
            <v>-1628234.95</v>
          </cell>
          <cell r="AA1491">
            <v>-1632176.95</v>
          </cell>
          <cell r="AJ1491">
            <v>-1516607.0391666663</v>
          </cell>
          <cell r="AN1491">
            <v>-1550014.5624999998</v>
          </cell>
          <cell r="AR1491">
            <v>-1590715.1274999997</v>
          </cell>
          <cell r="AV1491">
            <v>-1608556.678333333</v>
          </cell>
          <cell r="AZ1491">
            <v>-1591925.0466666666</v>
          </cell>
        </row>
        <row r="1492">
          <cell r="Q1492">
            <v>-20968.5</v>
          </cell>
          <cell r="S1492">
            <v>-20968.5</v>
          </cell>
          <cell r="U1492">
            <v>-20968.5</v>
          </cell>
          <cell r="V1492">
            <v>-20968.5</v>
          </cell>
          <cell r="W1492">
            <v>-20968.5</v>
          </cell>
          <cell r="Y1492">
            <v>-20968.5</v>
          </cell>
          <cell r="AA1492">
            <v>-20968.5</v>
          </cell>
          <cell r="AJ1492">
            <v>-20941.8</v>
          </cell>
          <cell r="AN1492">
            <v>-21039.89833333333</v>
          </cell>
          <cell r="AR1492">
            <v>-21016.611666666668</v>
          </cell>
          <cell r="AV1492">
            <v>-20864.270833333332</v>
          </cell>
          <cell r="AZ1492">
            <v>-20030.4375</v>
          </cell>
        </row>
        <row r="1493">
          <cell r="Q1493">
            <v>-12063.15</v>
          </cell>
          <cell r="S1493">
            <v>-12063.15</v>
          </cell>
          <cell r="U1493">
            <v>-12063.15</v>
          </cell>
          <cell r="V1493">
            <v>-12063.15</v>
          </cell>
          <cell r="W1493">
            <v>-12063.15</v>
          </cell>
          <cell r="Y1493">
            <v>-12063.15</v>
          </cell>
          <cell r="AA1493">
            <v>-13547.57</v>
          </cell>
          <cell r="AJ1493">
            <v>-12063.149999999996</v>
          </cell>
          <cell r="AN1493">
            <v>-12063.149999999996</v>
          </cell>
          <cell r="AR1493">
            <v>-12063.149999999996</v>
          </cell>
          <cell r="AV1493">
            <v>-13065.6075</v>
          </cell>
          <cell r="AZ1493">
            <v>-18116.4275</v>
          </cell>
        </row>
        <row r="1494">
          <cell r="Q1494">
            <v>-338</v>
          </cell>
          <cell r="S1494">
            <v>-338</v>
          </cell>
          <cell r="U1494">
            <v>-338</v>
          </cell>
          <cell r="V1494">
            <v>-338</v>
          </cell>
          <cell r="W1494">
            <v>-338</v>
          </cell>
          <cell r="Y1494">
            <v>-338</v>
          </cell>
          <cell r="AA1494">
            <v>-338</v>
          </cell>
          <cell r="AJ1494">
            <v>-338</v>
          </cell>
          <cell r="AN1494">
            <v>-338</v>
          </cell>
          <cell r="AR1494">
            <v>-338</v>
          </cell>
          <cell r="AV1494">
            <v>-338</v>
          </cell>
          <cell r="AZ1494">
            <v>-338</v>
          </cell>
        </row>
        <row r="1495">
          <cell r="Q1495">
            <v>-156752.21</v>
          </cell>
          <cell r="S1495">
            <v>-137372.69</v>
          </cell>
          <cell r="U1495">
            <v>-53846.38</v>
          </cell>
          <cell r="V1495">
            <v>-47025.33</v>
          </cell>
          <cell r="W1495">
            <v>-52226.72</v>
          </cell>
          <cell r="Y1495">
            <v>-70259.08</v>
          </cell>
          <cell r="AA1495">
            <v>-70263.96</v>
          </cell>
          <cell r="AJ1495">
            <v>-138342.32416666663</v>
          </cell>
          <cell r="AN1495">
            <v>-132643.47874999998</v>
          </cell>
          <cell r="AR1495">
            <v>-111391.26749999997</v>
          </cell>
          <cell r="AV1495">
            <v>-93822.72375</v>
          </cell>
          <cell r="AZ1495">
            <v>-93356.09125000001</v>
          </cell>
        </row>
        <row r="1496">
          <cell r="Q1496">
            <v>0</v>
          </cell>
          <cell r="S1496">
            <v>0</v>
          </cell>
          <cell r="U1496">
            <v>0</v>
          </cell>
          <cell r="V1496">
            <v>0</v>
          </cell>
          <cell r="W1496">
            <v>0</v>
          </cell>
          <cell r="Y1496">
            <v>0</v>
          </cell>
          <cell r="AA1496">
            <v>0</v>
          </cell>
          <cell r="AJ1496">
            <v>-44443.38041666666</v>
          </cell>
          <cell r="AN1496">
            <v>-22158.974999999995</v>
          </cell>
          <cell r="AR1496">
            <v>-3667.188333333333</v>
          </cell>
          <cell r="AV1496">
            <v>0</v>
          </cell>
          <cell r="AZ1496">
            <v>0</v>
          </cell>
        </row>
        <row r="1497">
          <cell r="Q1497">
            <v>-5000</v>
          </cell>
          <cell r="S1497">
            <v>-5000</v>
          </cell>
          <cell r="U1497">
            <v>-5000</v>
          </cell>
          <cell r="V1497">
            <v>-5000</v>
          </cell>
          <cell r="W1497">
            <v>-5000</v>
          </cell>
          <cell r="Y1497">
            <v>-5000</v>
          </cell>
          <cell r="AA1497">
            <v>-5000</v>
          </cell>
          <cell r="AJ1497">
            <v>-5000</v>
          </cell>
          <cell r="AN1497">
            <v>-5000</v>
          </cell>
          <cell r="AR1497">
            <v>-5000</v>
          </cell>
          <cell r="AV1497">
            <v>-5000</v>
          </cell>
          <cell r="AZ1497">
            <v>-5000</v>
          </cell>
        </row>
        <row r="1498">
          <cell r="Q1498">
            <v>0</v>
          </cell>
          <cell r="S1498">
            <v>0</v>
          </cell>
          <cell r="U1498">
            <v>0</v>
          </cell>
          <cell r="V1498">
            <v>0</v>
          </cell>
          <cell r="W1498">
            <v>0</v>
          </cell>
          <cell r="Y1498">
            <v>0</v>
          </cell>
          <cell r="AA1498">
            <v>0</v>
          </cell>
          <cell r="AJ1498">
            <v>0</v>
          </cell>
          <cell r="AN1498">
            <v>0</v>
          </cell>
          <cell r="AR1498">
            <v>0</v>
          </cell>
          <cell r="AV1498">
            <v>0</v>
          </cell>
          <cell r="AZ1498">
            <v>0</v>
          </cell>
        </row>
        <row r="1499">
          <cell r="Q1499">
            <v>-1948000</v>
          </cell>
          <cell r="S1499">
            <v>-1948000</v>
          </cell>
          <cell r="U1499">
            <v>-1948000</v>
          </cell>
          <cell r="V1499">
            <v>-1948000</v>
          </cell>
          <cell r="W1499">
            <v>-1948000</v>
          </cell>
          <cell r="Y1499">
            <v>-275000</v>
          </cell>
          <cell r="AA1499">
            <v>0</v>
          </cell>
          <cell r="AJ1499">
            <v>-2078634.375</v>
          </cell>
          <cell r="AN1499">
            <v>-2053435.625</v>
          </cell>
          <cell r="AR1499">
            <v>-1805921.0416666667</v>
          </cell>
          <cell r="AV1499">
            <v>-1101000</v>
          </cell>
          <cell r="AZ1499">
            <v>-451666.6666666667</v>
          </cell>
        </row>
        <row r="1500">
          <cell r="Q1500">
            <v>-30851482.61</v>
          </cell>
          <cell r="S1500">
            <v>-34234965.18</v>
          </cell>
          <cell r="U1500">
            <v>-35299440</v>
          </cell>
          <cell r="V1500">
            <v>-34869554.36</v>
          </cell>
          <cell r="W1500">
            <v>-34852355.3</v>
          </cell>
          <cell r="Y1500">
            <v>-34607370.18</v>
          </cell>
          <cell r="AA1500">
            <v>-34675694.85</v>
          </cell>
          <cell r="AJ1500">
            <v>-32704944.824583333</v>
          </cell>
          <cell r="AN1500">
            <v>-32417860.783333335</v>
          </cell>
          <cell r="AR1500">
            <v>-33204812.60333334</v>
          </cell>
          <cell r="AV1500">
            <v>-34225881.30041667</v>
          </cell>
          <cell r="AZ1500">
            <v>-33834356.53041667</v>
          </cell>
        </row>
        <row r="1501">
          <cell r="Q1501">
            <v>-151595</v>
          </cell>
          <cell r="S1501">
            <v>-151595</v>
          </cell>
          <cell r="U1501">
            <v>-151595</v>
          </cell>
          <cell r="V1501">
            <v>-151595</v>
          </cell>
          <cell r="W1501">
            <v>-70275</v>
          </cell>
          <cell r="Y1501">
            <v>-70275</v>
          </cell>
          <cell r="AA1501">
            <v>-70275</v>
          </cell>
          <cell r="AJ1501">
            <v>-151595</v>
          </cell>
          <cell r="AN1501">
            <v>-151595</v>
          </cell>
          <cell r="AR1501">
            <v>-134653.33333333334</v>
          </cell>
          <cell r="AV1501">
            <v>-107546.66666666667</v>
          </cell>
          <cell r="AZ1501">
            <v>-80440</v>
          </cell>
        </row>
        <row r="1502">
          <cell r="Q1502">
            <v>-2776000</v>
          </cell>
          <cell r="S1502">
            <v>-2776000</v>
          </cell>
          <cell r="U1502">
            <v>-2776000</v>
          </cell>
          <cell r="V1502">
            <v>-2776000</v>
          </cell>
          <cell r="W1502">
            <v>-2776000</v>
          </cell>
          <cell r="Y1502">
            <v>-156765.63</v>
          </cell>
          <cell r="AA1502">
            <v>0</v>
          </cell>
          <cell r="AJ1502">
            <v>-919000</v>
          </cell>
          <cell r="AN1502">
            <v>-1844333.3333333333</v>
          </cell>
          <cell r="AR1502">
            <v>-2192262.370416667</v>
          </cell>
          <cell r="AV1502">
            <v>-1529794.2716666665</v>
          </cell>
          <cell r="AZ1502">
            <v>-604460.9383333334</v>
          </cell>
        </row>
        <row r="1503">
          <cell r="Q1503">
            <v>0</v>
          </cell>
          <cell r="S1503">
            <v>0</v>
          </cell>
          <cell r="U1503">
            <v>0</v>
          </cell>
          <cell r="V1503">
            <v>0</v>
          </cell>
          <cell r="W1503">
            <v>0</v>
          </cell>
          <cell r="Y1503">
            <v>0</v>
          </cell>
          <cell r="AA1503">
            <v>0</v>
          </cell>
          <cell r="AJ1503">
            <v>0</v>
          </cell>
          <cell r="AN1503">
            <v>0</v>
          </cell>
          <cell r="AR1503">
            <v>0</v>
          </cell>
          <cell r="AV1503">
            <v>0</v>
          </cell>
          <cell r="AZ1503">
            <v>0</v>
          </cell>
        </row>
        <row r="1504">
          <cell r="Q1504">
            <v>-1656522.76</v>
          </cell>
          <cell r="S1504">
            <v>-1404536.98</v>
          </cell>
          <cell r="U1504">
            <v>-1252677.41</v>
          </cell>
          <cell r="V1504">
            <v>-1403362.33</v>
          </cell>
          <cell r="W1504">
            <v>-1279150.87</v>
          </cell>
          <cell r="Y1504">
            <v>-3974484.47</v>
          </cell>
          <cell r="AA1504">
            <v>-2795694.06</v>
          </cell>
          <cell r="AJ1504">
            <v>-1612519.05375</v>
          </cell>
          <cell r="AN1504">
            <v>-1638366.555</v>
          </cell>
          <cell r="AR1504">
            <v>-1936568.9645833336</v>
          </cell>
          <cell r="AV1504">
            <v>-2179111.4529166664</v>
          </cell>
          <cell r="AZ1504">
            <v>-2206500.2745833336</v>
          </cell>
        </row>
        <row r="1505">
          <cell r="Q1505">
            <v>0</v>
          </cell>
          <cell r="S1505">
            <v>0</v>
          </cell>
          <cell r="U1505">
            <v>0</v>
          </cell>
          <cell r="V1505">
            <v>0</v>
          </cell>
          <cell r="W1505">
            <v>0</v>
          </cell>
          <cell r="Y1505">
            <v>0</v>
          </cell>
          <cell r="AA1505">
            <v>0</v>
          </cell>
          <cell r="AJ1505">
            <v>0</v>
          </cell>
          <cell r="AN1505">
            <v>0</v>
          </cell>
          <cell r="AR1505">
            <v>0</v>
          </cell>
          <cell r="AV1505">
            <v>0</v>
          </cell>
          <cell r="AZ1505">
            <v>0</v>
          </cell>
        </row>
        <row r="1506">
          <cell r="Q1506">
            <v>-6145815.34</v>
          </cell>
          <cell r="S1506">
            <v>-6289315.68</v>
          </cell>
          <cell r="U1506">
            <v>-6561471.52</v>
          </cell>
          <cell r="V1506">
            <v>-6574889.02</v>
          </cell>
          <cell r="W1506">
            <v>-6648068.6</v>
          </cell>
          <cell r="Y1506">
            <v>-6709544.72</v>
          </cell>
          <cell r="AA1506">
            <v>-6884927.1</v>
          </cell>
          <cell r="AJ1506">
            <v>-5392785.3862499995</v>
          </cell>
          <cell r="AN1506">
            <v>-5843228.594583333</v>
          </cell>
          <cell r="AR1506">
            <v>-6262244.552499999</v>
          </cell>
          <cell r="AV1506">
            <v>-6594866.078749999</v>
          </cell>
          <cell r="AZ1506">
            <v>-6807892.8975</v>
          </cell>
        </row>
        <row r="1507">
          <cell r="Q1507">
            <v>-1059385.5</v>
          </cell>
          <cell r="S1507">
            <v>-1035456.14</v>
          </cell>
          <cell r="U1507">
            <v>-984554.79</v>
          </cell>
          <cell r="V1507">
            <v>-963429.88</v>
          </cell>
          <cell r="W1507">
            <v>-1090066.9</v>
          </cell>
          <cell r="Y1507">
            <v>-736117.3</v>
          </cell>
          <cell r="AA1507">
            <v>0</v>
          </cell>
          <cell r="AJ1507">
            <v>-946955.6062500001</v>
          </cell>
          <cell r="AN1507">
            <v>-1040569.4704166665</v>
          </cell>
          <cell r="AR1507">
            <v>-1032111.8816666667</v>
          </cell>
          <cell r="AV1507">
            <v>-736394.8741666665</v>
          </cell>
          <cell r="AZ1507">
            <v>-406474.1429166666</v>
          </cell>
        </row>
        <row r="1508">
          <cell r="Q1508">
            <v>0</v>
          </cell>
          <cell r="S1508">
            <v>0</v>
          </cell>
          <cell r="U1508">
            <v>0</v>
          </cell>
          <cell r="V1508">
            <v>0</v>
          </cell>
          <cell r="W1508">
            <v>0</v>
          </cell>
          <cell r="Y1508">
            <v>0</v>
          </cell>
          <cell r="AA1508">
            <v>0</v>
          </cell>
          <cell r="AJ1508">
            <v>0</v>
          </cell>
          <cell r="AN1508">
            <v>0</v>
          </cell>
          <cell r="AR1508">
            <v>0</v>
          </cell>
          <cell r="AV1508">
            <v>0</v>
          </cell>
          <cell r="AZ1508">
            <v>0</v>
          </cell>
        </row>
        <row r="1509">
          <cell r="Q1509">
            <v>0</v>
          </cell>
          <cell r="S1509">
            <v>0</v>
          </cell>
          <cell r="U1509">
            <v>0</v>
          </cell>
          <cell r="V1509">
            <v>0</v>
          </cell>
          <cell r="W1509">
            <v>0</v>
          </cell>
          <cell r="Y1509">
            <v>0</v>
          </cell>
          <cell r="AA1509">
            <v>0</v>
          </cell>
          <cell r="AJ1509">
            <v>0</v>
          </cell>
          <cell r="AN1509">
            <v>0</v>
          </cell>
          <cell r="AR1509">
            <v>0</v>
          </cell>
          <cell r="AV1509">
            <v>0</v>
          </cell>
          <cell r="AZ1509">
            <v>0</v>
          </cell>
        </row>
        <row r="1510">
          <cell r="Q1510">
            <v>0</v>
          </cell>
          <cell r="S1510">
            <v>0</v>
          </cell>
          <cell r="U1510">
            <v>0</v>
          </cell>
          <cell r="V1510">
            <v>0</v>
          </cell>
          <cell r="W1510">
            <v>0</v>
          </cell>
          <cell r="Y1510">
            <v>0</v>
          </cell>
          <cell r="AA1510">
            <v>0</v>
          </cell>
          <cell r="AJ1510">
            <v>-75863.58333333333</v>
          </cell>
          <cell r="AN1510">
            <v>-49476.25</v>
          </cell>
          <cell r="AR1510">
            <v>-23088.916666666668</v>
          </cell>
          <cell r="AV1510">
            <v>0</v>
          </cell>
          <cell r="AZ1510">
            <v>0</v>
          </cell>
        </row>
        <row r="1511">
          <cell r="AV1511">
            <v>0</v>
          </cell>
          <cell r="AZ1511">
            <v>-63847.28958333333</v>
          </cell>
          <cell r="BD1511" t="str">
            <v> </v>
          </cell>
        </row>
        <row r="1512">
          <cell r="AA1512">
            <v>0</v>
          </cell>
          <cell r="AJ1512">
            <v>0</v>
          </cell>
          <cell r="AN1512">
            <v>0</v>
          </cell>
          <cell r="AR1512">
            <v>0</v>
          </cell>
          <cell r="AV1512">
            <v>-84285.13666666667</v>
          </cell>
          <cell r="AZ1512">
            <v>-583319.08</v>
          </cell>
        </row>
        <row r="1513">
          <cell r="Q1513">
            <v>0</v>
          </cell>
          <cell r="S1513">
            <v>0</v>
          </cell>
          <cell r="U1513">
            <v>0</v>
          </cell>
          <cell r="V1513">
            <v>0</v>
          </cell>
          <cell r="W1513">
            <v>0</v>
          </cell>
          <cell r="Y1513">
            <v>0</v>
          </cell>
          <cell r="AA1513">
            <v>0</v>
          </cell>
          <cell r="AJ1513">
            <v>0</v>
          </cell>
          <cell r="AN1513">
            <v>0</v>
          </cell>
          <cell r="AR1513">
            <v>0</v>
          </cell>
          <cell r="AV1513">
            <v>0</v>
          </cell>
          <cell r="AZ1513">
            <v>0</v>
          </cell>
        </row>
        <row r="1514">
          <cell r="AA1514">
            <v>0</v>
          </cell>
          <cell r="AJ1514">
            <v>0</v>
          </cell>
          <cell r="AN1514">
            <v>0</v>
          </cell>
          <cell r="AR1514">
            <v>0</v>
          </cell>
          <cell r="AV1514">
            <v>938.0375</v>
          </cell>
          <cell r="AZ1514">
            <v>-2791.3299999999995</v>
          </cell>
        </row>
        <row r="1515">
          <cell r="Q1515">
            <v>0</v>
          </cell>
          <cell r="S1515">
            <v>0</v>
          </cell>
          <cell r="U1515">
            <v>0</v>
          </cell>
          <cell r="V1515">
            <v>0</v>
          </cell>
          <cell r="W1515">
            <v>0</v>
          </cell>
          <cell r="Y1515">
            <v>0</v>
          </cell>
          <cell r="AA1515">
            <v>0</v>
          </cell>
          <cell r="AJ1515">
            <v>0</v>
          </cell>
          <cell r="AN1515">
            <v>0</v>
          </cell>
          <cell r="AR1515">
            <v>0</v>
          </cell>
          <cell r="AV1515">
            <v>0</v>
          </cell>
          <cell r="AZ1515">
            <v>0</v>
          </cell>
        </row>
        <row r="1516">
          <cell r="Q1516">
            <v>0</v>
          </cell>
          <cell r="S1516">
            <v>0</v>
          </cell>
          <cell r="U1516">
            <v>0</v>
          </cell>
          <cell r="V1516">
            <v>0</v>
          </cell>
          <cell r="W1516">
            <v>-395600</v>
          </cell>
          <cell r="Y1516">
            <v>-527400</v>
          </cell>
          <cell r="AA1516">
            <v>-671583</v>
          </cell>
          <cell r="AJ1516">
            <v>0.25</v>
          </cell>
          <cell r="AN1516">
            <v>0</v>
          </cell>
          <cell r="AR1516">
            <v>-93400</v>
          </cell>
          <cell r="AV1516">
            <v>-316849.875</v>
          </cell>
          <cell r="AZ1516">
            <v>-674272.625</v>
          </cell>
        </row>
        <row r="1517">
          <cell r="Q1517">
            <v>-11112</v>
          </cell>
          <cell r="S1517">
            <v>-16668</v>
          </cell>
          <cell r="U1517">
            <v>-22224</v>
          </cell>
          <cell r="V1517">
            <v>-25002</v>
          </cell>
          <cell r="W1517">
            <v>-32761</v>
          </cell>
          <cell r="Y1517">
            <v>-41651</v>
          </cell>
          <cell r="AA1517">
            <v>-50541</v>
          </cell>
          <cell r="AJ1517">
            <v>-1852</v>
          </cell>
          <cell r="AN1517">
            <v>-7408</v>
          </cell>
          <cell r="AR1517">
            <v>-17983.541666666668</v>
          </cell>
          <cell r="AV1517">
            <v>-32978.541666666664</v>
          </cell>
          <cell r="AZ1517">
            <v>-50196.208333333336</v>
          </cell>
        </row>
        <row r="1518">
          <cell r="Q1518">
            <v>0</v>
          </cell>
          <cell r="S1518">
            <v>0</v>
          </cell>
          <cell r="U1518">
            <v>0</v>
          </cell>
          <cell r="V1518">
            <v>0</v>
          </cell>
          <cell r="W1518">
            <v>0</v>
          </cell>
          <cell r="Y1518">
            <v>0</v>
          </cell>
          <cell r="AA1518">
            <v>0</v>
          </cell>
          <cell r="AJ1518">
            <v>-395.09833333333336</v>
          </cell>
          <cell r="AN1518">
            <v>-395.09833333333336</v>
          </cell>
          <cell r="AR1518">
            <v>-395.09833333333336</v>
          </cell>
          <cell r="AV1518">
            <v>-2724.1916666666666</v>
          </cell>
          <cell r="AZ1518">
            <v>-2724.1916666666666</v>
          </cell>
        </row>
        <row r="1519">
          <cell r="U1519">
            <v>0</v>
          </cell>
          <cell r="V1519">
            <v>0</v>
          </cell>
          <cell r="W1519">
            <v>0</v>
          </cell>
          <cell r="Y1519">
            <v>0</v>
          </cell>
          <cell r="AA1519">
            <v>0</v>
          </cell>
          <cell r="AJ1519">
            <v>0</v>
          </cell>
          <cell r="AN1519">
            <v>0</v>
          </cell>
          <cell r="AR1519">
            <v>0</v>
          </cell>
          <cell r="AV1519">
            <v>0</v>
          </cell>
          <cell r="AZ1519">
            <v>0</v>
          </cell>
        </row>
        <row r="1520">
          <cell r="Q1520">
            <v>-150622.04</v>
          </cell>
          <cell r="S1520">
            <v>-148330.38</v>
          </cell>
          <cell r="U1520">
            <v>-146038.72</v>
          </cell>
          <cell r="V1520">
            <v>-144892.89</v>
          </cell>
          <cell r="W1520">
            <v>-143747.06</v>
          </cell>
          <cell r="Y1520">
            <v>-141455.4</v>
          </cell>
          <cell r="AA1520">
            <v>-139163.74</v>
          </cell>
          <cell r="AJ1520">
            <v>-157497.02000000002</v>
          </cell>
          <cell r="AN1520">
            <v>-152913.69999999998</v>
          </cell>
          <cell r="AR1520">
            <v>-148330.38</v>
          </cell>
          <cell r="AV1520">
            <v>-143747.06</v>
          </cell>
          <cell r="AZ1520">
            <v>-139163.74000000002</v>
          </cell>
        </row>
        <row r="1521">
          <cell r="Q1521">
            <v>-7404933.47</v>
          </cell>
          <cell r="S1521">
            <v>-7217466.81</v>
          </cell>
          <cell r="U1521">
            <v>-7030000.15</v>
          </cell>
          <cell r="V1521">
            <v>-6936266.82</v>
          </cell>
          <cell r="W1521">
            <v>-6842533.49</v>
          </cell>
          <cell r="Y1521">
            <v>-6655066.83</v>
          </cell>
          <cell r="AA1521">
            <v>-6467600.17</v>
          </cell>
          <cell r="AJ1521">
            <v>-7967333.449999999</v>
          </cell>
          <cell r="AN1521">
            <v>-7592400.13</v>
          </cell>
          <cell r="AR1521">
            <v>-7217466.81</v>
          </cell>
          <cell r="AV1521">
            <v>-6842533.489999999</v>
          </cell>
          <cell r="AZ1521">
            <v>-6467600.170000001</v>
          </cell>
          <cell r="BD1521">
            <v>5</v>
          </cell>
        </row>
        <row r="1522">
          <cell r="Q1522">
            <v>-2571574.26</v>
          </cell>
          <cell r="S1522">
            <v>-2478062.48</v>
          </cell>
          <cell r="U1522">
            <v>-2384550.7</v>
          </cell>
          <cell r="V1522">
            <v>-2337794.81</v>
          </cell>
          <cell r="W1522">
            <v>-2291038.92</v>
          </cell>
          <cell r="Y1522">
            <v>-2197527.14</v>
          </cell>
          <cell r="AA1522">
            <v>-2104015.36</v>
          </cell>
          <cell r="AJ1522">
            <v>-2852109.5999999996</v>
          </cell>
          <cell r="AN1522">
            <v>-2665086.04</v>
          </cell>
          <cell r="AR1522">
            <v>-2478062.48</v>
          </cell>
          <cell r="AV1522">
            <v>-2291038.92</v>
          </cell>
          <cell r="AZ1522">
            <v>-2104015.3600000003</v>
          </cell>
          <cell r="BD1522">
            <v>5</v>
          </cell>
        </row>
        <row r="1523">
          <cell r="Q1523">
            <v>0</v>
          </cell>
          <cell r="S1523">
            <v>-5984536.95</v>
          </cell>
          <cell r="U1523">
            <v>-5984536.95</v>
          </cell>
          <cell r="V1523">
            <v>-5984536.95</v>
          </cell>
          <cell r="W1523">
            <v>-4308944.53</v>
          </cell>
          <cell r="Y1523">
            <v>0</v>
          </cell>
          <cell r="AA1523">
            <v>0</v>
          </cell>
          <cell r="AJ1523">
            <v>-5071020.907500001</v>
          </cell>
          <cell r="AN1523">
            <v>-3851349.8212500005</v>
          </cell>
          <cell r="AR1523">
            <v>-2728786.6358333332</v>
          </cell>
          <cell r="AV1523">
            <v>-2728786.6358333332</v>
          </cell>
          <cell r="AZ1523">
            <v>-2433229.703333333</v>
          </cell>
        </row>
        <row r="1524">
          <cell r="Q1524">
            <v>-8124679.99</v>
          </cell>
          <cell r="S1524">
            <v>0</v>
          </cell>
          <cell r="U1524">
            <v>0</v>
          </cell>
          <cell r="V1524">
            <v>0</v>
          </cell>
          <cell r="W1524">
            <v>0</v>
          </cell>
          <cell r="Y1524">
            <v>0</v>
          </cell>
          <cell r="AA1524">
            <v>0</v>
          </cell>
          <cell r="AJ1524">
            <v>-4446683.2025000015</v>
          </cell>
          <cell r="AN1524">
            <v>-3756188.5754166674</v>
          </cell>
          <cell r="AR1524">
            <v>-2621156.120416667</v>
          </cell>
          <cell r="AV1524">
            <v>-1015584.9987499999</v>
          </cell>
          <cell r="AZ1524">
            <v>0</v>
          </cell>
        </row>
        <row r="1525">
          <cell r="Q1525">
            <v>-21742.99</v>
          </cell>
          <cell r="S1525">
            <v>-32174.6</v>
          </cell>
          <cell r="U1525">
            <v>-104127.54</v>
          </cell>
          <cell r="V1525">
            <v>-252935.03</v>
          </cell>
          <cell r="W1525">
            <v>-261544.25</v>
          </cell>
          <cell r="Y1525">
            <v>-261544.25</v>
          </cell>
          <cell r="AA1525">
            <v>-17909.69</v>
          </cell>
          <cell r="AJ1525">
            <v>-126423.34791666665</v>
          </cell>
          <cell r="AN1525">
            <v>-122157.96208333335</v>
          </cell>
          <cell r="AR1525">
            <v>-128779.52666666666</v>
          </cell>
          <cell r="AV1525">
            <v>-142073.81041666665</v>
          </cell>
          <cell r="AZ1525">
            <v>-218217.9725</v>
          </cell>
        </row>
        <row r="1526">
          <cell r="Q1526">
            <v>-454094.6</v>
          </cell>
          <cell r="S1526">
            <v>-423821.64</v>
          </cell>
          <cell r="U1526">
            <v>-393548.68</v>
          </cell>
          <cell r="V1526">
            <v>-378412.2</v>
          </cell>
          <cell r="W1526">
            <v>-363275.72</v>
          </cell>
          <cell r="Y1526">
            <v>-333002.76</v>
          </cell>
          <cell r="AA1526">
            <v>-302729.8</v>
          </cell>
          <cell r="AJ1526">
            <v>-544913.48</v>
          </cell>
          <cell r="AN1526">
            <v>-484367.56</v>
          </cell>
          <cell r="AR1526">
            <v>-423821.6400000001</v>
          </cell>
          <cell r="AV1526">
            <v>-363275.72</v>
          </cell>
          <cell r="AZ1526">
            <v>-302729.79999999993</v>
          </cell>
        </row>
        <row r="1527">
          <cell r="Q1527">
            <v>-526317.36</v>
          </cell>
          <cell r="S1527">
            <v>-1592852.4</v>
          </cell>
          <cell r="U1527">
            <v>-1719931.68</v>
          </cell>
          <cell r="V1527">
            <v>-2229050.9</v>
          </cell>
          <cell r="W1527">
            <v>-2208786.8</v>
          </cell>
          <cell r="Y1527">
            <v>-2168258.6</v>
          </cell>
          <cell r="AA1527">
            <v>-2127730.4</v>
          </cell>
          <cell r="AJ1527">
            <v>-172412.87916666668</v>
          </cell>
          <cell r="AN1527">
            <v>-603841.7358333332</v>
          </cell>
          <cell r="AR1527">
            <v>-1298038.707083333</v>
          </cell>
          <cell r="AV1527">
            <v>-1854876.951666667</v>
          </cell>
          <cell r="AZ1527">
            <v>-2105672.7616666663</v>
          </cell>
          <cell r="BD1527">
            <v>5</v>
          </cell>
        </row>
        <row r="1528">
          <cell r="AV1528">
            <v>-3002.7983333333336</v>
          </cell>
          <cell r="AZ1528">
            <v>-6005.596666666667</v>
          </cell>
        </row>
        <row r="1529">
          <cell r="Q1529">
            <v>-4619653</v>
          </cell>
          <cell r="S1529">
            <v>-4327987</v>
          </cell>
          <cell r="U1529">
            <v>-4036321</v>
          </cell>
          <cell r="V1529">
            <v>-3890488</v>
          </cell>
          <cell r="W1529">
            <v>-3744655</v>
          </cell>
          <cell r="Y1529">
            <v>-3452989</v>
          </cell>
          <cell r="AA1529">
            <v>-3161323</v>
          </cell>
          <cell r="AJ1529">
            <v>-5494651</v>
          </cell>
          <cell r="AN1529">
            <v>-4911319</v>
          </cell>
          <cell r="AR1529">
            <v>-4327987</v>
          </cell>
          <cell r="AV1529">
            <v>-3744655</v>
          </cell>
          <cell r="AZ1529">
            <v>-3161323</v>
          </cell>
        </row>
        <row r="1530">
          <cell r="Q1530">
            <v>0</v>
          </cell>
          <cell r="S1530">
            <v>0</v>
          </cell>
          <cell r="U1530">
            <v>0</v>
          </cell>
          <cell r="V1530">
            <v>0</v>
          </cell>
          <cell r="W1530">
            <v>0</v>
          </cell>
          <cell r="Y1530">
            <v>0</v>
          </cell>
          <cell r="AA1530">
            <v>0</v>
          </cell>
          <cell r="AJ1530">
            <v>0</v>
          </cell>
          <cell r="AN1530">
            <v>0</v>
          </cell>
          <cell r="AR1530">
            <v>0</v>
          </cell>
          <cell r="AV1530">
            <v>0</v>
          </cell>
          <cell r="AZ1530">
            <v>0</v>
          </cell>
        </row>
        <row r="1531">
          <cell r="Q1531">
            <v>0</v>
          </cell>
          <cell r="S1531">
            <v>0</v>
          </cell>
          <cell r="U1531">
            <v>0</v>
          </cell>
          <cell r="V1531">
            <v>0</v>
          </cell>
          <cell r="W1531">
            <v>0</v>
          </cell>
          <cell r="Y1531">
            <v>-3393.04</v>
          </cell>
          <cell r="AA1531">
            <v>0</v>
          </cell>
          <cell r="AJ1531">
            <v>-17127.990833333333</v>
          </cell>
          <cell r="AN1531">
            <v>-17124.865833333333</v>
          </cell>
          <cell r="AR1531">
            <v>-17210.6975</v>
          </cell>
          <cell r="AV1531">
            <v>-18043.30916666667</v>
          </cell>
          <cell r="AZ1531">
            <v>-18043.30916666667</v>
          </cell>
        </row>
        <row r="1532">
          <cell r="AR1532">
            <v>0</v>
          </cell>
          <cell r="AV1532">
            <v>-71410.95125</v>
          </cell>
          <cell r="AZ1532">
            <v>-288593.2408333334</v>
          </cell>
        </row>
        <row r="1533">
          <cell r="Q1533">
            <v>0</v>
          </cell>
          <cell r="S1533">
            <v>0</v>
          </cell>
          <cell r="U1533">
            <v>0</v>
          </cell>
          <cell r="V1533">
            <v>0</v>
          </cell>
          <cell r="W1533">
            <v>-248.9</v>
          </cell>
          <cell r="Y1533">
            <v>-248.9</v>
          </cell>
          <cell r="AA1533">
            <v>0</v>
          </cell>
          <cell r="AJ1533">
            <v>0</v>
          </cell>
          <cell r="AN1533">
            <v>0</v>
          </cell>
          <cell r="AR1533">
            <v>-51.854166666666664</v>
          </cell>
          <cell r="AV1533">
            <v>-82.96666666666667</v>
          </cell>
          <cell r="AZ1533">
            <v>-122.21916666666668</v>
          </cell>
        </row>
        <row r="1534">
          <cell r="Q1534">
            <v>0</v>
          </cell>
          <cell r="S1534">
            <v>0</v>
          </cell>
          <cell r="U1534">
            <v>0</v>
          </cell>
          <cell r="V1534">
            <v>0</v>
          </cell>
          <cell r="W1534">
            <v>0</v>
          </cell>
          <cell r="Y1534">
            <v>0</v>
          </cell>
          <cell r="AA1534">
            <v>0</v>
          </cell>
          <cell r="AJ1534">
            <v>0</v>
          </cell>
          <cell r="AN1534">
            <v>0</v>
          </cell>
          <cell r="AR1534">
            <v>0</v>
          </cell>
          <cell r="AV1534">
            <v>0</v>
          </cell>
          <cell r="AZ1534">
            <v>0</v>
          </cell>
        </row>
        <row r="1535">
          <cell r="Q1535">
            <v>0</v>
          </cell>
          <cell r="S1535">
            <v>0</v>
          </cell>
          <cell r="U1535">
            <v>0</v>
          </cell>
          <cell r="V1535">
            <v>0</v>
          </cell>
          <cell r="W1535">
            <v>0</v>
          </cell>
          <cell r="Y1535">
            <v>0</v>
          </cell>
          <cell r="AA1535">
            <v>0</v>
          </cell>
          <cell r="AJ1535">
            <v>0</v>
          </cell>
          <cell r="AN1535">
            <v>0</v>
          </cell>
          <cell r="AR1535">
            <v>0</v>
          </cell>
          <cell r="AV1535">
            <v>0</v>
          </cell>
          <cell r="AZ1535">
            <v>0</v>
          </cell>
        </row>
        <row r="1536">
          <cell r="Q1536">
            <v>-4923783.32</v>
          </cell>
          <cell r="S1536">
            <v>-9484838.93</v>
          </cell>
          <cell r="U1536">
            <v>-12917162.03</v>
          </cell>
          <cell r="V1536">
            <v>-14476793.81</v>
          </cell>
          <cell r="W1536">
            <v>-5845923.27</v>
          </cell>
          <cell r="Y1536">
            <v>-5113690.21</v>
          </cell>
          <cell r="AA1536">
            <v>-3995554.2</v>
          </cell>
          <cell r="AJ1536">
            <v>-6259406.556666666</v>
          </cell>
          <cell r="AN1536">
            <v>-4580676.851666667</v>
          </cell>
          <cell r="AR1536">
            <v>-7227685.121250001</v>
          </cell>
          <cell r="AV1536">
            <v>-7098980.397083335</v>
          </cell>
          <cell r="AZ1536">
            <v>-4699578.205833334</v>
          </cell>
        </row>
        <row r="1537">
          <cell r="Q1537">
            <v>-174.29</v>
          </cell>
          <cell r="S1537">
            <v>-174.29</v>
          </cell>
          <cell r="U1537">
            <v>-174.29</v>
          </cell>
          <cell r="V1537">
            <v>-174.29</v>
          </cell>
          <cell r="W1537">
            <v>0</v>
          </cell>
          <cell r="Y1537">
            <v>0</v>
          </cell>
          <cell r="AA1537">
            <v>0</v>
          </cell>
          <cell r="AJ1537">
            <v>-1228.2070833333337</v>
          </cell>
          <cell r="AN1537">
            <v>-419.66375</v>
          </cell>
          <cell r="AR1537">
            <v>-130.7175</v>
          </cell>
          <cell r="AV1537">
            <v>-79.88291666666666</v>
          </cell>
          <cell r="AZ1537">
            <v>-21.78625</v>
          </cell>
        </row>
        <row r="1538">
          <cell r="Q1538">
            <v>0</v>
          </cell>
          <cell r="S1538">
            <v>0</v>
          </cell>
          <cell r="U1538">
            <v>0</v>
          </cell>
          <cell r="V1538">
            <v>0</v>
          </cell>
          <cell r="W1538">
            <v>0</v>
          </cell>
          <cell r="Y1538">
            <v>0</v>
          </cell>
          <cell r="AA1538">
            <v>0</v>
          </cell>
          <cell r="AJ1538">
            <v>0</v>
          </cell>
          <cell r="AN1538">
            <v>0</v>
          </cell>
          <cell r="AR1538">
            <v>0</v>
          </cell>
          <cell r="AV1538">
            <v>0</v>
          </cell>
          <cell r="AZ1538">
            <v>0</v>
          </cell>
        </row>
        <row r="1539">
          <cell r="Q1539">
            <v>-2514.42</v>
          </cell>
          <cell r="S1539">
            <v>-2514.42</v>
          </cell>
          <cell r="U1539">
            <v>-2514.42</v>
          </cell>
          <cell r="V1539">
            <v>-2514.42</v>
          </cell>
          <cell r="W1539">
            <v>0</v>
          </cell>
          <cell r="Y1539">
            <v>0</v>
          </cell>
          <cell r="AA1539">
            <v>-2756.61</v>
          </cell>
          <cell r="AJ1539">
            <v>-1833.9841666666664</v>
          </cell>
          <cell r="AN1539">
            <v>-1710.2212500000003</v>
          </cell>
          <cell r="AR1539">
            <v>-1676.28</v>
          </cell>
          <cell r="AV1539">
            <v>-1726.73625</v>
          </cell>
          <cell r="AZ1539">
            <v>-1807.4662500000002</v>
          </cell>
        </row>
        <row r="1540">
          <cell r="Q1540">
            <v>-9569652</v>
          </cell>
          <cell r="S1540">
            <v>-9569652</v>
          </cell>
          <cell r="U1540">
            <v>-9474576</v>
          </cell>
          <cell r="V1540">
            <v>-9474576</v>
          </cell>
          <cell r="W1540">
            <v>-9346571</v>
          </cell>
          <cell r="Y1540">
            <v>-9346571</v>
          </cell>
          <cell r="AA1540">
            <v>-9180611</v>
          </cell>
          <cell r="AJ1540">
            <v>-1914838.375</v>
          </cell>
          <cell r="AN1540">
            <v>-4524461.375</v>
          </cell>
          <cell r="AR1540">
            <v>-7123704.583333333</v>
          </cell>
          <cell r="AV1540">
            <v>-9370496.458333334</v>
          </cell>
          <cell r="AZ1540">
            <v>-9186160.625</v>
          </cell>
        </row>
        <row r="1541">
          <cell r="Q1541">
            <v>-158750</v>
          </cell>
          <cell r="S1541">
            <v>0</v>
          </cell>
          <cell r="U1541">
            <v>0</v>
          </cell>
          <cell r="V1541">
            <v>0</v>
          </cell>
          <cell r="W1541">
            <v>0</v>
          </cell>
          <cell r="Y1541">
            <v>0</v>
          </cell>
          <cell r="AA1541">
            <v>0</v>
          </cell>
          <cell r="AJ1541">
            <v>-112447.91666666667</v>
          </cell>
          <cell r="AN1541">
            <v>-119062.5</v>
          </cell>
          <cell r="AR1541">
            <v>-59531.25</v>
          </cell>
          <cell r="AV1541">
            <v>-6614.583333333333</v>
          </cell>
          <cell r="AZ1541">
            <v>0</v>
          </cell>
        </row>
        <row r="1542">
          <cell r="Q1542">
            <v>0</v>
          </cell>
          <cell r="S1542">
            <v>0</v>
          </cell>
          <cell r="U1542">
            <v>0</v>
          </cell>
          <cell r="V1542">
            <v>0</v>
          </cell>
          <cell r="W1542">
            <v>0</v>
          </cell>
          <cell r="Y1542">
            <v>0</v>
          </cell>
          <cell r="AA1542">
            <v>0</v>
          </cell>
          <cell r="AJ1542">
            <v>-1608.34</v>
          </cell>
          <cell r="AN1542">
            <v>0</v>
          </cell>
          <cell r="AR1542">
            <v>0</v>
          </cell>
          <cell r="AV1542">
            <v>0</v>
          </cell>
          <cell r="AZ1542">
            <v>0</v>
          </cell>
        </row>
        <row r="1543">
          <cell r="Q1543">
            <v>-610736.85</v>
          </cell>
          <cell r="S1543">
            <v>-679132.36</v>
          </cell>
          <cell r="U1543">
            <v>-679132.36</v>
          </cell>
          <cell r="V1543">
            <v>-679132.36</v>
          </cell>
          <cell r="W1543">
            <v>-679132.36</v>
          </cell>
          <cell r="Y1543">
            <v>-679132.36</v>
          </cell>
          <cell r="AA1543">
            <v>-679132.36</v>
          </cell>
          <cell r="AJ1543">
            <v>-56757.50625</v>
          </cell>
          <cell r="AN1543">
            <v>-280285.14666666667</v>
          </cell>
          <cell r="AR1543">
            <v>-506662.60000000003</v>
          </cell>
          <cell r="AV1543">
            <v>-739144.95125</v>
          </cell>
          <cell r="AZ1543">
            <v>-949902.6841666669</v>
          </cell>
        </row>
        <row r="1544">
          <cell r="Q1544">
            <v>-219193.89</v>
          </cell>
          <cell r="S1544">
            <v>-241992.39</v>
          </cell>
          <cell r="U1544">
            <v>-241992.39</v>
          </cell>
          <cell r="V1544">
            <v>-241992.39</v>
          </cell>
          <cell r="W1544">
            <v>-241992.39</v>
          </cell>
          <cell r="Y1544">
            <v>-241992.39</v>
          </cell>
          <cell r="AA1544">
            <v>-241992.39</v>
          </cell>
          <cell r="AJ1544">
            <v>-22172.282083333335</v>
          </cell>
          <cell r="AN1544">
            <v>-101886.47458333334</v>
          </cell>
          <cell r="AR1544">
            <v>-182550.60458333336</v>
          </cell>
          <cell r="AV1544">
            <v>-261996.58750000005</v>
          </cell>
          <cell r="AZ1544">
            <v>-332249.16500000004</v>
          </cell>
        </row>
        <row r="1545">
          <cell r="S1545">
            <v>-23907955</v>
          </cell>
          <cell r="W1545">
            <v>0</v>
          </cell>
          <cell r="Y1545">
            <v>0</v>
          </cell>
          <cell r="AA1545">
            <v>0</v>
          </cell>
          <cell r="AJ1545">
            <v>0</v>
          </cell>
          <cell r="AN1545">
            <v>-3990315.473333333</v>
          </cell>
          <cell r="AR1545">
            <v>-3990315.473333333</v>
          </cell>
          <cell r="AV1545">
            <v>-3990315.473333333</v>
          </cell>
          <cell r="AZ1545">
            <v>0</v>
          </cell>
        </row>
        <row r="1546">
          <cell r="Q1546">
            <v>610736.85</v>
          </cell>
          <cell r="S1546">
            <v>679132.36</v>
          </cell>
          <cell r="U1546">
            <v>679132.36</v>
          </cell>
          <cell r="V1546">
            <v>679132.36</v>
          </cell>
          <cell r="W1546">
            <v>679132.36</v>
          </cell>
          <cell r="Y1546">
            <v>679132.36</v>
          </cell>
          <cell r="AA1546">
            <v>679132.36</v>
          </cell>
          <cell r="AJ1546">
            <v>56757.50625</v>
          </cell>
          <cell r="AN1546">
            <v>280285.14666666667</v>
          </cell>
          <cell r="AR1546">
            <v>506662.60000000003</v>
          </cell>
          <cell r="AV1546">
            <v>739144.95125</v>
          </cell>
          <cell r="AZ1546">
            <v>949902.6841666669</v>
          </cell>
        </row>
        <row r="1547">
          <cell r="Q1547">
            <v>219193.89</v>
          </cell>
          <cell r="S1547">
            <v>241992.39</v>
          </cell>
          <cell r="U1547">
            <v>241992.39</v>
          </cell>
          <cell r="V1547">
            <v>241992.39</v>
          </cell>
          <cell r="W1547">
            <v>241992.39</v>
          </cell>
          <cell r="Y1547">
            <v>241992.39</v>
          </cell>
          <cell r="AA1547">
            <v>241992.39</v>
          </cell>
          <cell r="AJ1547">
            <v>22172.282083333335</v>
          </cell>
          <cell r="AN1547">
            <v>101886.47458333334</v>
          </cell>
          <cell r="AR1547">
            <v>182550.60458333336</v>
          </cell>
          <cell r="AV1547">
            <v>261996.58750000005</v>
          </cell>
          <cell r="AZ1547">
            <v>332249.16500000004</v>
          </cell>
        </row>
        <row r="1548">
          <cell r="Q1548">
            <v>-3529527.68</v>
          </cell>
          <cell r="S1548">
            <v>-3529527.68</v>
          </cell>
          <cell r="U1548">
            <v>-3529527.68</v>
          </cell>
          <cell r="V1548">
            <v>-3529527.68</v>
          </cell>
          <cell r="W1548">
            <v>-3529527.68</v>
          </cell>
          <cell r="Y1548">
            <v>-3529527.68</v>
          </cell>
          <cell r="AA1548">
            <v>-3529527.68</v>
          </cell>
          <cell r="AJ1548">
            <v>-764729.5166666667</v>
          </cell>
          <cell r="AN1548">
            <v>-1941238.7433333334</v>
          </cell>
          <cell r="AR1548">
            <v>-3117747.9700000007</v>
          </cell>
          <cell r="AV1548">
            <v>-3529527.68</v>
          </cell>
          <cell r="AZ1548">
            <v>-3382464.0266666673</v>
          </cell>
          <cell r="BD1548" t="str">
            <v>29.1</v>
          </cell>
        </row>
        <row r="1549">
          <cell r="Q1549">
            <v>0</v>
          </cell>
          <cell r="S1549">
            <v>0</v>
          </cell>
          <cell r="U1549">
            <v>0</v>
          </cell>
          <cell r="V1549">
            <v>0</v>
          </cell>
          <cell r="W1549">
            <v>0</v>
          </cell>
          <cell r="Y1549">
            <v>0</v>
          </cell>
          <cell r="AA1549">
            <v>0</v>
          </cell>
          <cell r="AJ1549">
            <v>0</v>
          </cell>
          <cell r="AN1549">
            <v>0</v>
          </cell>
          <cell r="AR1549">
            <v>0</v>
          </cell>
          <cell r="AV1549">
            <v>0</v>
          </cell>
          <cell r="AZ1549">
            <v>0</v>
          </cell>
        </row>
        <row r="1550">
          <cell r="Q1550">
            <v>-73864542</v>
          </cell>
          <cell r="S1550">
            <v>-73864542</v>
          </cell>
          <cell r="U1550">
            <v>-73078749</v>
          </cell>
          <cell r="V1550">
            <v>-73078749</v>
          </cell>
          <cell r="W1550">
            <v>-71870994</v>
          </cell>
          <cell r="Y1550">
            <v>-71870994</v>
          </cell>
          <cell r="AA1550">
            <v>-71352663</v>
          </cell>
          <cell r="AJ1550">
            <v>-3077689.25</v>
          </cell>
          <cell r="AN1550">
            <v>-27600979.125</v>
          </cell>
          <cell r="AR1550">
            <v>-51708946.5</v>
          </cell>
          <cell r="AV1550">
            <v>-72380202.54166667</v>
          </cell>
          <cell r="AZ1550">
            <v>-71021880.25</v>
          </cell>
        </row>
        <row r="1551">
          <cell r="Q1551">
            <v>0</v>
          </cell>
          <cell r="S1551">
            <v>0</v>
          </cell>
          <cell r="U1551">
            <v>0</v>
          </cell>
          <cell r="V1551">
            <v>0</v>
          </cell>
          <cell r="W1551">
            <v>0</v>
          </cell>
          <cell r="Y1551">
            <v>0</v>
          </cell>
          <cell r="AA1551">
            <v>0</v>
          </cell>
          <cell r="AJ1551">
            <v>0</v>
          </cell>
          <cell r="AN1551">
            <v>0</v>
          </cell>
          <cell r="AR1551">
            <v>0</v>
          </cell>
          <cell r="AV1551">
            <v>0</v>
          </cell>
          <cell r="AZ1551">
            <v>0</v>
          </cell>
        </row>
        <row r="1552">
          <cell r="Q1552">
            <v>-712862</v>
          </cell>
          <cell r="S1552">
            <v>-2384440</v>
          </cell>
          <cell r="U1552">
            <v>-4054359</v>
          </cell>
          <cell r="V1552">
            <v>-4885903</v>
          </cell>
          <cell r="W1552">
            <v>-5717695</v>
          </cell>
          <cell r="Y1552">
            <v>-7378596</v>
          </cell>
          <cell r="AA1552">
            <v>-9034605</v>
          </cell>
          <cell r="AJ1552">
            <v>-29702.583333333332</v>
          </cell>
          <cell r="AN1552">
            <v>-824443.9583333334</v>
          </cell>
          <cell r="AR1552">
            <v>-2730168.25</v>
          </cell>
          <cell r="AV1552">
            <v>-5708900.19</v>
          </cell>
          <cell r="AZ1552">
            <v>-8972724.478333334</v>
          </cell>
        </row>
        <row r="1553">
          <cell r="AR1553">
            <v>0</v>
          </cell>
          <cell r="AV1553">
            <v>-19383.083333333332</v>
          </cell>
          <cell r="AZ1553">
            <v>-331289.4941666667</v>
          </cell>
        </row>
        <row r="1554">
          <cell r="Q1554">
            <v>0</v>
          </cell>
          <cell r="S1554">
            <v>0</v>
          </cell>
          <cell r="U1554">
            <v>0</v>
          </cell>
          <cell r="V1554">
            <v>0</v>
          </cell>
          <cell r="W1554">
            <v>0</v>
          </cell>
          <cell r="Y1554">
            <v>0</v>
          </cell>
          <cell r="AA1554">
            <v>0</v>
          </cell>
          <cell r="AJ1554">
            <v>0</v>
          </cell>
          <cell r="AN1554">
            <v>0</v>
          </cell>
          <cell r="AR1554">
            <v>0</v>
          </cell>
          <cell r="AV1554">
            <v>0</v>
          </cell>
          <cell r="AZ1554">
            <v>0</v>
          </cell>
        </row>
        <row r="1555">
          <cell r="AV1555">
            <v>0</v>
          </cell>
          <cell r="AZ1555">
            <v>0</v>
          </cell>
        </row>
        <row r="1556">
          <cell r="Q1556">
            <v>-371750.69</v>
          </cell>
          <cell r="S1556">
            <v>-367257.81</v>
          </cell>
          <cell r="U1556">
            <v>-362764.93</v>
          </cell>
          <cell r="V1556">
            <v>-360518.49</v>
          </cell>
          <cell r="W1556">
            <v>-358272.05</v>
          </cell>
          <cell r="Y1556">
            <v>-353779.17</v>
          </cell>
          <cell r="AA1556">
            <v>-349286.29</v>
          </cell>
          <cell r="AJ1556">
            <v>-385229.3300000001</v>
          </cell>
          <cell r="AN1556">
            <v>-376243.57</v>
          </cell>
          <cell r="AR1556">
            <v>-367257.81</v>
          </cell>
          <cell r="AV1556">
            <v>-358272.05</v>
          </cell>
          <cell r="AZ1556">
            <v>-349286.29000000004</v>
          </cell>
        </row>
        <row r="1557">
          <cell r="Q1557">
            <v>-1186297.41</v>
          </cell>
          <cell r="S1557">
            <v>-1302066.26</v>
          </cell>
          <cell r="U1557">
            <v>-1476939.66</v>
          </cell>
          <cell r="V1557">
            <v>-1299122.24</v>
          </cell>
          <cell r="W1557">
            <v>-1436910.19</v>
          </cell>
          <cell r="Y1557">
            <v>-1279027.46</v>
          </cell>
          <cell r="AA1557">
            <v>-1598408.13</v>
          </cell>
          <cell r="AJ1557">
            <v>-1139547.6220833333</v>
          </cell>
          <cell r="AN1557">
            <v>-1223282.2583333333</v>
          </cell>
          <cell r="AR1557">
            <v>-1287734.70125</v>
          </cell>
          <cell r="AV1557">
            <v>-1422753.3541666663</v>
          </cell>
          <cell r="AZ1557">
            <v>-1492860.9395833332</v>
          </cell>
        </row>
        <row r="1558">
          <cell r="Q1558">
            <v>-5838217.03</v>
          </cell>
          <cell r="S1558">
            <v>-7107226.5</v>
          </cell>
          <cell r="U1558">
            <v>-7907672.87</v>
          </cell>
          <cell r="V1558">
            <v>-7896094.51</v>
          </cell>
          <cell r="W1558">
            <v>-7889331.3</v>
          </cell>
          <cell r="Y1558">
            <v>-8393034.13</v>
          </cell>
          <cell r="AA1558">
            <v>-10696176.41</v>
          </cell>
          <cell r="AJ1558">
            <v>-3954826.37875</v>
          </cell>
          <cell r="AN1558">
            <v>-5341845.364999999</v>
          </cell>
          <cell r="AR1558">
            <v>-6773199.118749999</v>
          </cell>
          <cell r="AV1558">
            <v>-8098421.834166667</v>
          </cell>
          <cell r="AZ1558">
            <v>-8923384.86875</v>
          </cell>
        </row>
        <row r="1559">
          <cell r="Q1559">
            <v>0</v>
          </cell>
          <cell r="S1559">
            <v>0</v>
          </cell>
          <cell r="U1559">
            <v>0</v>
          </cell>
          <cell r="V1559">
            <v>0</v>
          </cell>
          <cell r="W1559">
            <v>0</v>
          </cell>
          <cell r="Y1559">
            <v>0</v>
          </cell>
          <cell r="AA1559">
            <v>0</v>
          </cell>
          <cell r="AJ1559">
            <v>49852.01</v>
          </cell>
          <cell r="AN1559">
            <v>49852.01</v>
          </cell>
          <cell r="AR1559">
            <v>0</v>
          </cell>
          <cell r="AV1559">
            <v>0</v>
          </cell>
          <cell r="AZ1559">
            <v>0</v>
          </cell>
        </row>
        <row r="1560">
          <cell r="Q1560">
            <v>0</v>
          </cell>
          <cell r="S1560">
            <v>0</v>
          </cell>
          <cell r="U1560">
            <v>0</v>
          </cell>
          <cell r="V1560">
            <v>0</v>
          </cell>
          <cell r="W1560">
            <v>0</v>
          </cell>
          <cell r="Y1560">
            <v>0</v>
          </cell>
          <cell r="AA1560">
            <v>0</v>
          </cell>
          <cell r="AJ1560">
            <v>0</v>
          </cell>
          <cell r="AN1560">
            <v>0</v>
          </cell>
          <cell r="AR1560">
            <v>0</v>
          </cell>
          <cell r="AV1560">
            <v>0</v>
          </cell>
          <cell r="AZ1560">
            <v>0</v>
          </cell>
        </row>
        <row r="1561">
          <cell r="Q1561">
            <v>0</v>
          </cell>
          <cell r="S1561">
            <v>0</v>
          </cell>
          <cell r="U1561">
            <v>0</v>
          </cell>
          <cell r="V1561">
            <v>0</v>
          </cell>
          <cell r="W1561">
            <v>0</v>
          </cell>
          <cell r="Y1561">
            <v>0</v>
          </cell>
          <cell r="AA1561">
            <v>0</v>
          </cell>
          <cell r="AJ1561">
            <v>-16501795.45875</v>
          </cell>
          <cell r="AN1561">
            <v>-10216485.367916666</v>
          </cell>
          <cell r="AR1561">
            <v>-3934973.420833333</v>
          </cell>
          <cell r="AV1561">
            <v>0</v>
          </cell>
          <cell r="AZ1561">
            <v>0</v>
          </cell>
        </row>
        <row r="1562">
          <cell r="Q1562">
            <v>0</v>
          </cell>
          <cell r="S1562">
            <v>0</v>
          </cell>
          <cell r="U1562">
            <v>0</v>
          </cell>
          <cell r="V1562">
            <v>0</v>
          </cell>
          <cell r="W1562">
            <v>0</v>
          </cell>
          <cell r="Y1562">
            <v>0</v>
          </cell>
          <cell r="AA1562">
            <v>0</v>
          </cell>
          <cell r="AJ1562">
            <v>-725750</v>
          </cell>
          <cell r="AN1562">
            <v>-725750</v>
          </cell>
          <cell r="AR1562">
            <v>-604791.6666666666</v>
          </cell>
          <cell r="AV1562">
            <v>0</v>
          </cell>
          <cell r="AZ1562">
            <v>0</v>
          </cell>
          <cell r="BD1562" t="str">
            <v>6g</v>
          </cell>
        </row>
        <row r="1563">
          <cell r="U1563">
            <v>-658335</v>
          </cell>
          <cell r="V1563">
            <v>-658335</v>
          </cell>
          <cell r="W1563">
            <v>-684640</v>
          </cell>
          <cell r="Y1563">
            <v>-706070</v>
          </cell>
          <cell r="AA1563">
            <v>-722145</v>
          </cell>
          <cell r="AJ1563">
            <v>0</v>
          </cell>
          <cell r="AN1563">
            <v>-67233.95833333333</v>
          </cell>
          <cell r="AR1563">
            <v>-294837.9166666667</v>
          </cell>
          <cell r="AV1563">
            <v>-538911.0416666666</v>
          </cell>
          <cell r="AZ1563">
            <v>-726555.4166666666</v>
          </cell>
        </row>
        <row r="1564">
          <cell r="AA1564">
            <v>-19555784.96</v>
          </cell>
          <cell r="AR1564">
            <v>0</v>
          </cell>
          <cell r="AV1564">
            <v>-5907444.920416667</v>
          </cell>
          <cell r="AZ1564">
            <v>-15193583.160000002</v>
          </cell>
        </row>
        <row r="1565">
          <cell r="AR1565">
            <v>0</v>
          </cell>
          <cell r="AV1565">
            <v>-297759.4725</v>
          </cell>
          <cell r="AZ1565">
            <v>-1477783.7916666667</v>
          </cell>
        </row>
        <row r="1566">
          <cell r="Q1566">
            <v>0</v>
          </cell>
          <cell r="S1566">
            <v>0</v>
          </cell>
          <cell r="U1566">
            <v>0</v>
          </cell>
          <cell r="V1566">
            <v>0</v>
          </cell>
          <cell r="W1566">
            <v>0</v>
          </cell>
          <cell r="Y1566">
            <v>0</v>
          </cell>
          <cell r="AA1566">
            <v>0</v>
          </cell>
          <cell r="AJ1566">
            <v>0</v>
          </cell>
          <cell r="AN1566">
            <v>0</v>
          </cell>
          <cell r="AR1566">
            <v>0</v>
          </cell>
          <cell r="AV1566">
            <v>0</v>
          </cell>
          <cell r="AZ1566">
            <v>0</v>
          </cell>
        </row>
        <row r="1567">
          <cell r="Q1567">
            <v>0</v>
          </cell>
          <cell r="S1567">
            <v>0</v>
          </cell>
          <cell r="U1567">
            <v>0</v>
          </cell>
          <cell r="V1567">
            <v>0</v>
          </cell>
          <cell r="W1567">
            <v>0</v>
          </cell>
          <cell r="Y1567">
            <v>0</v>
          </cell>
          <cell r="AA1567">
            <v>0</v>
          </cell>
          <cell r="AJ1567">
            <v>0</v>
          </cell>
          <cell r="AN1567">
            <v>0</v>
          </cell>
          <cell r="AR1567">
            <v>0</v>
          </cell>
          <cell r="AV1567">
            <v>0</v>
          </cell>
          <cell r="AZ1567">
            <v>0</v>
          </cell>
        </row>
        <row r="1568">
          <cell r="Q1568">
            <v>0</v>
          </cell>
          <cell r="S1568">
            <v>0</v>
          </cell>
          <cell r="U1568">
            <v>0</v>
          </cell>
          <cell r="V1568">
            <v>0</v>
          </cell>
          <cell r="W1568">
            <v>0</v>
          </cell>
          <cell r="Y1568">
            <v>0</v>
          </cell>
          <cell r="AA1568">
            <v>0</v>
          </cell>
          <cell r="AJ1568">
            <v>0</v>
          </cell>
          <cell r="AN1568">
            <v>0</v>
          </cell>
          <cell r="AR1568">
            <v>0</v>
          </cell>
          <cell r="AV1568">
            <v>0</v>
          </cell>
          <cell r="AZ1568">
            <v>0</v>
          </cell>
        </row>
        <row r="1569">
          <cell r="Q1569">
            <v>0</v>
          </cell>
          <cell r="S1569">
            <v>0</v>
          </cell>
          <cell r="U1569">
            <v>0</v>
          </cell>
          <cell r="V1569">
            <v>0</v>
          </cell>
          <cell r="W1569">
            <v>0</v>
          </cell>
          <cell r="Y1569">
            <v>0</v>
          </cell>
          <cell r="AA1569">
            <v>0</v>
          </cell>
          <cell r="AJ1569">
            <v>0</v>
          </cell>
          <cell r="AN1569">
            <v>0</v>
          </cell>
          <cell r="AR1569">
            <v>0</v>
          </cell>
          <cell r="AV1569">
            <v>0</v>
          </cell>
          <cell r="AZ1569">
            <v>0</v>
          </cell>
        </row>
        <row r="1570">
          <cell r="Q1570">
            <v>0</v>
          </cell>
          <cell r="S1570">
            <v>0</v>
          </cell>
          <cell r="U1570">
            <v>0</v>
          </cell>
          <cell r="V1570">
            <v>0</v>
          </cell>
          <cell r="W1570">
            <v>0</v>
          </cell>
          <cell r="Y1570">
            <v>0</v>
          </cell>
          <cell r="AA1570">
            <v>0</v>
          </cell>
          <cell r="AJ1570">
            <v>0</v>
          </cell>
          <cell r="AN1570">
            <v>0</v>
          </cell>
          <cell r="AR1570">
            <v>0</v>
          </cell>
          <cell r="AV1570">
            <v>0</v>
          </cell>
          <cell r="AZ1570">
            <v>0</v>
          </cell>
        </row>
        <row r="1571">
          <cell r="Q1571">
            <v>0</v>
          </cell>
          <cell r="S1571">
            <v>0</v>
          </cell>
          <cell r="U1571">
            <v>0</v>
          </cell>
          <cell r="V1571">
            <v>0</v>
          </cell>
          <cell r="W1571">
            <v>0</v>
          </cell>
          <cell r="Y1571">
            <v>0</v>
          </cell>
          <cell r="AA1571">
            <v>0</v>
          </cell>
          <cell r="AJ1571">
            <v>0</v>
          </cell>
          <cell r="AN1571">
            <v>0</v>
          </cell>
          <cell r="AR1571">
            <v>0</v>
          </cell>
          <cell r="AV1571">
            <v>0</v>
          </cell>
          <cell r="AZ1571">
            <v>0</v>
          </cell>
        </row>
        <row r="1572">
          <cell r="Q1572">
            <v>0</v>
          </cell>
          <cell r="S1572">
            <v>0</v>
          </cell>
          <cell r="U1572">
            <v>0</v>
          </cell>
          <cell r="V1572">
            <v>0</v>
          </cell>
          <cell r="W1572">
            <v>0</v>
          </cell>
          <cell r="Y1572">
            <v>0</v>
          </cell>
          <cell r="AA1572">
            <v>0</v>
          </cell>
          <cell r="AJ1572">
            <v>0</v>
          </cell>
          <cell r="AN1572">
            <v>0</v>
          </cell>
          <cell r="AR1572">
            <v>0</v>
          </cell>
          <cell r="AV1572">
            <v>0</v>
          </cell>
          <cell r="AZ1572">
            <v>0</v>
          </cell>
        </row>
        <row r="1573">
          <cell r="Q1573">
            <v>0</v>
          </cell>
          <cell r="S1573">
            <v>0</v>
          </cell>
          <cell r="U1573">
            <v>0</v>
          </cell>
          <cell r="V1573">
            <v>0</v>
          </cell>
          <cell r="W1573">
            <v>0</v>
          </cell>
          <cell r="Y1573">
            <v>0</v>
          </cell>
          <cell r="AA1573">
            <v>0</v>
          </cell>
          <cell r="AJ1573">
            <v>0</v>
          </cell>
          <cell r="AN1573">
            <v>0</v>
          </cell>
          <cell r="AR1573">
            <v>0</v>
          </cell>
          <cell r="AV1573">
            <v>0</v>
          </cell>
          <cell r="AZ1573">
            <v>0</v>
          </cell>
        </row>
        <row r="1574">
          <cell r="Q1574">
            <v>0</v>
          </cell>
          <cell r="S1574">
            <v>0</v>
          </cell>
          <cell r="U1574">
            <v>0</v>
          </cell>
          <cell r="V1574">
            <v>0</v>
          </cell>
          <cell r="W1574">
            <v>0</v>
          </cell>
          <cell r="Y1574">
            <v>0</v>
          </cell>
          <cell r="AA1574">
            <v>0</v>
          </cell>
          <cell r="AJ1574">
            <v>0</v>
          </cell>
          <cell r="AN1574">
            <v>0</v>
          </cell>
          <cell r="AR1574">
            <v>0</v>
          </cell>
          <cell r="AV1574">
            <v>0</v>
          </cell>
          <cell r="AZ1574">
            <v>0</v>
          </cell>
        </row>
        <row r="1575">
          <cell r="Q1575">
            <v>0</v>
          </cell>
          <cell r="S1575">
            <v>0</v>
          </cell>
          <cell r="U1575">
            <v>0</v>
          </cell>
          <cell r="V1575">
            <v>0</v>
          </cell>
          <cell r="W1575">
            <v>0</v>
          </cell>
          <cell r="Y1575">
            <v>0</v>
          </cell>
          <cell r="AA1575">
            <v>0</v>
          </cell>
          <cell r="AJ1575">
            <v>0</v>
          </cell>
          <cell r="AN1575">
            <v>0</v>
          </cell>
          <cell r="AR1575">
            <v>0</v>
          </cell>
          <cell r="AV1575">
            <v>0</v>
          </cell>
          <cell r="AZ1575">
            <v>0</v>
          </cell>
        </row>
        <row r="1576">
          <cell r="Q1576">
            <v>0</v>
          </cell>
          <cell r="S1576">
            <v>-122.09</v>
          </cell>
          <cell r="U1576">
            <v>-329.5</v>
          </cell>
          <cell r="V1576">
            <v>-410.97</v>
          </cell>
          <cell r="W1576">
            <v>-451.17</v>
          </cell>
          <cell r="Y1576">
            <v>-581.81</v>
          </cell>
          <cell r="AA1576">
            <v>-802.43</v>
          </cell>
          <cell r="AJ1576">
            <v>-1186.2070833333332</v>
          </cell>
          <cell r="AN1576">
            <v>-768.3637499999999</v>
          </cell>
          <cell r="AR1576">
            <v>-593.5475</v>
          </cell>
          <cell r="AV1576">
            <v>-413.9133333333334</v>
          </cell>
          <cell r="AZ1576">
            <v>-538.4912499999999</v>
          </cell>
        </row>
        <row r="1577">
          <cell r="Q1577">
            <v>-652254.21</v>
          </cell>
          <cell r="S1577">
            <v>-640062.55</v>
          </cell>
          <cell r="U1577">
            <v>-627870.89</v>
          </cell>
          <cell r="V1577">
            <v>-621775.06</v>
          </cell>
          <cell r="W1577">
            <v>-615679.23</v>
          </cell>
          <cell r="Y1577">
            <v>-760897.57</v>
          </cell>
          <cell r="AA1577">
            <v>-745525.91</v>
          </cell>
          <cell r="AJ1577">
            <v>-691115.1262500001</v>
          </cell>
          <cell r="AN1577">
            <v>-664699.8629166667</v>
          </cell>
          <cell r="AR1577">
            <v>-659871.3</v>
          </cell>
          <cell r="AV1577">
            <v>-686897.9800000001</v>
          </cell>
          <cell r="AZ1577">
            <v>-711804.66</v>
          </cell>
          <cell r="BD1577">
            <v>5</v>
          </cell>
        </row>
        <row r="1578">
          <cell r="Q1578">
            <v>0</v>
          </cell>
          <cell r="S1578">
            <v>0</v>
          </cell>
          <cell r="U1578">
            <v>0</v>
          </cell>
          <cell r="V1578">
            <v>0</v>
          </cell>
          <cell r="W1578">
            <v>0</v>
          </cell>
          <cell r="Y1578">
            <v>0</v>
          </cell>
          <cell r="AA1578">
            <v>0</v>
          </cell>
          <cell r="AJ1578">
            <v>0</v>
          </cell>
          <cell r="AN1578">
            <v>0</v>
          </cell>
          <cell r="AR1578">
            <v>0</v>
          </cell>
          <cell r="AV1578">
            <v>0</v>
          </cell>
          <cell r="AZ1578">
            <v>0</v>
          </cell>
        </row>
        <row r="1579">
          <cell r="Q1579">
            <v>0</v>
          </cell>
          <cell r="S1579">
            <v>0</v>
          </cell>
          <cell r="U1579">
            <v>0</v>
          </cell>
          <cell r="V1579">
            <v>0</v>
          </cell>
          <cell r="W1579">
            <v>0</v>
          </cell>
          <cell r="Y1579">
            <v>0</v>
          </cell>
          <cell r="AA1579">
            <v>0</v>
          </cell>
          <cell r="AJ1579">
            <v>0</v>
          </cell>
          <cell r="AN1579">
            <v>0</v>
          </cell>
          <cell r="AR1579">
            <v>0</v>
          </cell>
          <cell r="AV1579">
            <v>0</v>
          </cell>
          <cell r="AZ1579">
            <v>0</v>
          </cell>
        </row>
        <row r="1580">
          <cell r="Q1580">
            <v>0</v>
          </cell>
          <cell r="S1580">
            <v>0</v>
          </cell>
          <cell r="U1580">
            <v>0</v>
          </cell>
          <cell r="V1580">
            <v>0</v>
          </cell>
          <cell r="W1580">
            <v>0</v>
          </cell>
          <cell r="Y1580">
            <v>0</v>
          </cell>
          <cell r="AA1580">
            <v>0</v>
          </cell>
          <cell r="AJ1580">
            <v>0</v>
          </cell>
          <cell r="AN1580">
            <v>0</v>
          </cell>
          <cell r="AR1580">
            <v>0</v>
          </cell>
          <cell r="AV1580">
            <v>0</v>
          </cell>
          <cell r="AZ1580">
            <v>0</v>
          </cell>
        </row>
        <row r="1581">
          <cell r="Q1581">
            <v>0</v>
          </cell>
          <cell r="S1581">
            <v>0</v>
          </cell>
          <cell r="U1581">
            <v>0</v>
          </cell>
          <cell r="V1581">
            <v>0</v>
          </cell>
          <cell r="W1581">
            <v>0</v>
          </cell>
          <cell r="Y1581">
            <v>0</v>
          </cell>
          <cell r="AA1581">
            <v>0</v>
          </cell>
          <cell r="AJ1581">
            <v>0</v>
          </cell>
          <cell r="AN1581">
            <v>0</v>
          </cell>
          <cell r="AR1581">
            <v>0</v>
          </cell>
          <cell r="AV1581">
            <v>0</v>
          </cell>
          <cell r="AZ1581">
            <v>0</v>
          </cell>
        </row>
        <row r="1582">
          <cell r="Q1582">
            <v>0</v>
          </cell>
          <cell r="S1582">
            <v>0</v>
          </cell>
          <cell r="U1582">
            <v>0</v>
          </cell>
          <cell r="V1582">
            <v>0</v>
          </cell>
          <cell r="W1582">
            <v>0</v>
          </cell>
          <cell r="Y1582">
            <v>0</v>
          </cell>
          <cell r="AA1582">
            <v>0</v>
          </cell>
          <cell r="AJ1582">
            <v>0</v>
          </cell>
          <cell r="AN1582">
            <v>0</v>
          </cell>
          <cell r="AR1582">
            <v>0</v>
          </cell>
          <cell r="AV1582">
            <v>0</v>
          </cell>
          <cell r="AZ1582">
            <v>0</v>
          </cell>
        </row>
        <row r="1583">
          <cell r="Q1583">
            <v>0</v>
          </cell>
          <cell r="S1583">
            <v>0</v>
          </cell>
          <cell r="U1583">
            <v>0</v>
          </cell>
          <cell r="V1583">
            <v>0</v>
          </cell>
          <cell r="W1583">
            <v>0</v>
          </cell>
          <cell r="Y1583">
            <v>0</v>
          </cell>
          <cell r="AA1583">
            <v>0</v>
          </cell>
          <cell r="AJ1583">
            <v>0</v>
          </cell>
          <cell r="AN1583">
            <v>0</v>
          </cell>
          <cell r="AR1583">
            <v>0</v>
          </cell>
          <cell r="AV1583">
            <v>0</v>
          </cell>
          <cell r="AZ1583">
            <v>0</v>
          </cell>
        </row>
        <row r="1584">
          <cell r="Q1584">
            <v>0</v>
          </cell>
          <cell r="S1584">
            <v>0</v>
          </cell>
          <cell r="U1584">
            <v>0</v>
          </cell>
          <cell r="V1584">
            <v>0</v>
          </cell>
          <cell r="W1584">
            <v>0</v>
          </cell>
          <cell r="Y1584">
            <v>0</v>
          </cell>
          <cell r="AA1584">
            <v>0</v>
          </cell>
          <cell r="AJ1584">
            <v>0</v>
          </cell>
          <cell r="AN1584">
            <v>0</v>
          </cell>
          <cell r="AR1584">
            <v>0</v>
          </cell>
          <cell r="AV1584">
            <v>0</v>
          </cell>
          <cell r="AZ1584">
            <v>0</v>
          </cell>
        </row>
        <row r="1585">
          <cell r="Q1585">
            <v>0</v>
          </cell>
          <cell r="S1585">
            <v>0</v>
          </cell>
          <cell r="U1585">
            <v>0</v>
          </cell>
          <cell r="V1585">
            <v>0</v>
          </cell>
          <cell r="W1585">
            <v>0</v>
          </cell>
          <cell r="Y1585">
            <v>0</v>
          </cell>
          <cell r="AA1585">
            <v>0</v>
          </cell>
          <cell r="AJ1585">
            <v>0</v>
          </cell>
          <cell r="AN1585">
            <v>0</v>
          </cell>
          <cell r="AR1585">
            <v>0</v>
          </cell>
          <cell r="AV1585">
            <v>0</v>
          </cell>
          <cell r="AZ1585">
            <v>0</v>
          </cell>
        </row>
        <row r="1586">
          <cell r="Q1586">
            <v>0</v>
          </cell>
          <cell r="S1586">
            <v>0</v>
          </cell>
          <cell r="U1586">
            <v>0</v>
          </cell>
          <cell r="V1586">
            <v>-0.42</v>
          </cell>
          <cell r="W1586">
            <v>-6.01</v>
          </cell>
          <cell r="Y1586">
            <v>-99.28</v>
          </cell>
          <cell r="AA1586">
            <v>-111.7</v>
          </cell>
          <cell r="AJ1586">
            <v>-14.294166666666664</v>
          </cell>
          <cell r="AN1586">
            <v>-14.294166666666664</v>
          </cell>
          <cell r="AR1586">
            <v>-19.75916666666667</v>
          </cell>
          <cell r="AV1586">
            <v>-41.00416666666666</v>
          </cell>
          <cell r="AZ1586">
            <v>-41.00416666666666</v>
          </cell>
        </row>
        <row r="1587">
          <cell r="Q1587">
            <v>-135444.15</v>
          </cell>
          <cell r="S1587">
            <v>-105444.15</v>
          </cell>
          <cell r="U1587">
            <v>-105444.15</v>
          </cell>
          <cell r="V1587">
            <v>-55444.15</v>
          </cell>
          <cell r="W1587">
            <v>-55444.15</v>
          </cell>
          <cell r="Y1587">
            <v>-55444.15</v>
          </cell>
          <cell r="AA1587">
            <v>-55444.15</v>
          </cell>
          <cell r="AJ1587">
            <v>-146287.66499999995</v>
          </cell>
          <cell r="AN1587">
            <v>-127235.81666666664</v>
          </cell>
          <cell r="AR1587">
            <v>-102110.81666666665</v>
          </cell>
          <cell r="AV1587">
            <v>-75444.15000000001</v>
          </cell>
          <cell r="AZ1587">
            <v>-57527.483333333344</v>
          </cell>
        </row>
        <row r="1588">
          <cell r="AV1588">
            <v>0</v>
          </cell>
          <cell r="AZ1588">
            <v>-403779.6875</v>
          </cell>
          <cell r="BD1588" t="str">
            <v>29.1</v>
          </cell>
        </row>
        <row r="1589">
          <cell r="Q1589">
            <v>-2197040.91</v>
          </cell>
          <cell r="S1589">
            <v>-1722538.41</v>
          </cell>
          <cell r="U1589">
            <v>-2554040.5</v>
          </cell>
          <cell r="V1589">
            <v>-2017522.1</v>
          </cell>
          <cell r="W1589">
            <v>-845849.71</v>
          </cell>
          <cell r="Y1589">
            <v>0</v>
          </cell>
          <cell r="AA1589">
            <v>-563305.79</v>
          </cell>
          <cell r="AJ1589">
            <v>-565895.25875</v>
          </cell>
          <cell r="AN1589">
            <v>-1033453.5712499999</v>
          </cell>
          <cell r="AR1589">
            <v>-1396618.86375</v>
          </cell>
          <cell r="AV1589">
            <v>-1293923.5183333333</v>
          </cell>
          <cell r="AZ1589">
            <v>-642227.9566666667</v>
          </cell>
        </row>
        <row r="1590">
          <cell r="Q1590">
            <v>-1083075.74</v>
          </cell>
          <cell r="S1590">
            <v>-1322696.9</v>
          </cell>
          <cell r="U1590">
            <v>-1748446.9</v>
          </cell>
          <cell r="V1590">
            <v>-1520136.37</v>
          </cell>
          <cell r="W1590">
            <v>-1006637.48</v>
          </cell>
          <cell r="Y1590">
            <v>-485182.09</v>
          </cell>
          <cell r="AA1590">
            <v>-623552.09</v>
          </cell>
          <cell r="AJ1590">
            <v>-1058514.385</v>
          </cell>
          <cell r="AN1590">
            <v>-1093487.39875</v>
          </cell>
          <cell r="AR1590">
            <v>-1115845.0991666666</v>
          </cell>
          <cell r="AV1590">
            <v>-1027146.305</v>
          </cell>
          <cell r="AZ1590">
            <v>-638954.5741666667</v>
          </cell>
        </row>
        <row r="1591">
          <cell r="Q1591">
            <v>0</v>
          </cell>
          <cell r="S1591">
            <v>0</v>
          </cell>
          <cell r="U1591">
            <v>0</v>
          </cell>
          <cell r="V1591">
            <v>0</v>
          </cell>
          <cell r="W1591">
            <v>0</v>
          </cell>
          <cell r="Y1591">
            <v>0</v>
          </cell>
          <cell r="AA1591">
            <v>0</v>
          </cell>
          <cell r="AJ1591">
            <v>0</v>
          </cell>
          <cell r="AN1591">
            <v>0</v>
          </cell>
          <cell r="AR1591">
            <v>0</v>
          </cell>
          <cell r="AV1591">
            <v>0</v>
          </cell>
          <cell r="AZ1591">
            <v>0</v>
          </cell>
        </row>
        <row r="1592">
          <cell r="Q1592">
            <v>0</v>
          </cell>
          <cell r="S1592">
            <v>0</v>
          </cell>
          <cell r="U1592">
            <v>0</v>
          </cell>
          <cell r="V1592">
            <v>0</v>
          </cell>
          <cell r="W1592">
            <v>0</v>
          </cell>
          <cell r="Y1592">
            <v>0</v>
          </cell>
          <cell r="AA1592">
            <v>0</v>
          </cell>
          <cell r="AJ1592">
            <v>0</v>
          </cell>
          <cell r="AN1592">
            <v>0</v>
          </cell>
          <cell r="AR1592">
            <v>0</v>
          </cell>
          <cell r="AV1592">
            <v>0</v>
          </cell>
          <cell r="AZ1592">
            <v>0</v>
          </cell>
          <cell r="BD1592" t="str">
            <v> </v>
          </cell>
        </row>
        <row r="1593">
          <cell r="Q1593">
            <v>0</v>
          </cell>
          <cell r="S1593">
            <v>0</v>
          </cell>
          <cell r="U1593">
            <v>0</v>
          </cell>
          <cell r="V1593">
            <v>0</v>
          </cell>
          <cell r="W1593">
            <v>0</v>
          </cell>
          <cell r="Y1593">
            <v>0</v>
          </cell>
          <cell r="AA1593">
            <v>0</v>
          </cell>
          <cell r="AJ1593">
            <v>0</v>
          </cell>
          <cell r="AN1593">
            <v>0</v>
          </cell>
          <cell r="AR1593">
            <v>0</v>
          </cell>
          <cell r="AV1593">
            <v>0</v>
          </cell>
          <cell r="AZ1593">
            <v>0</v>
          </cell>
        </row>
        <row r="1594">
          <cell r="Q1594">
            <v>0</v>
          </cell>
          <cell r="S1594">
            <v>0</v>
          </cell>
          <cell r="U1594">
            <v>0</v>
          </cell>
          <cell r="V1594">
            <v>0</v>
          </cell>
          <cell r="W1594">
            <v>0</v>
          </cell>
          <cell r="Y1594">
            <v>0</v>
          </cell>
          <cell r="AA1594">
            <v>0</v>
          </cell>
          <cell r="AJ1594">
            <v>0</v>
          </cell>
          <cell r="AN1594">
            <v>0</v>
          </cell>
          <cell r="AR1594">
            <v>0</v>
          </cell>
          <cell r="AV1594">
            <v>0</v>
          </cell>
          <cell r="AZ1594">
            <v>0</v>
          </cell>
        </row>
        <row r="1595">
          <cell r="Q1595">
            <v>0</v>
          </cell>
          <cell r="S1595">
            <v>0</v>
          </cell>
          <cell r="U1595">
            <v>0</v>
          </cell>
          <cell r="V1595">
            <v>0</v>
          </cell>
          <cell r="W1595">
            <v>0</v>
          </cell>
          <cell r="Y1595">
            <v>0</v>
          </cell>
          <cell r="AA1595">
            <v>0</v>
          </cell>
          <cell r="AJ1595">
            <v>0</v>
          </cell>
          <cell r="AN1595">
            <v>0</v>
          </cell>
          <cell r="AR1595">
            <v>0</v>
          </cell>
          <cell r="AV1595">
            <v>0</v>
          </cell>
          <cell r="AZ1595">
            <v>0</v>
          </cell>
        </row>
        <row r="1596">
          <cell r="Q1596">
            <v>0</v>
          </cell>
          <cell r="S1596">
            <v>0</v>
          </cell>
          <cell r="U1596">
            <v>0</v>
          </cell>
          <cell r="V1596">
            <v>0</v>
          </cell>
          <cell r="W1596">
            <v>0</v>
          </cell>
          <cell r="Y1596">
            <v>0</v>
          </cell>
          <cell r="AA1596">
            <v>0</v>
          </cell>
          <cell r="AJ1596">
            <v>-474682.3125</v>
          </cell>
          <cell r="AN1596">
            <v>-52741.479166666664</v>
          </cell>
          <cell r="AR1596">
            <v>0</v>
          </cell>
          <cell r="AV1596">
            <v>0</v>
          </cell>
          <cell r="AZ1596">
            <v>0</v>
          </cell>
          <cell r="BD1596" t="str">
            <v>6e</v>
          </cell>
        </row>
        <row r="1597">
          <cell r="Q1597">
            <v>-603750.76</v>
          </cell>
          <cell r="S1597">
            <v>-574463.52</v>
          </cell>
          <cell r="U1597">
            <v>-545176.28</v>
          </cell>
          <cell r="V1597">
            <v>-530532.66</v>
          </cell>
          <cell r="W1597">
            <v>-515889.04</v>
          </cell>
          <cell r="Y1597">
            <v>-486601.8</v>
          </cell>
          <cell r="AA1597">
            <v>-457314.56</v>
          </cell>
          <cell r="AJ1597">
            <v>-691612.48</v>
          </cell>
          <cell r="AN1597">
            <v>-633038</v>
          </cell>
          <cell r="AR1597">
            <v>-574463.52</v>
          </cell>
          <cell r="AV1597">
            <v>-515889.04</v>
          </cell>
          <cell r="AZ1597">
            <v>-457314.56000000006</v>
          </cell>
        </row>
        <row r="1598">
          <cell r="Q1598">
            <v>0</v>
          </cell>
          <cell r="S1598">
            <v>0</v>
          </cell>
          <cell r="U1598">
            <v>0</v>
          </cell>
          <cell r="V1598">
            <v>0</v>
          </cell>
          <cell r="W1598">
            <v>0</v>
          </cell>
          <cell r="Y1598">
            <v>0</v>
          </cell>
          <cell r="AA1598">
            <v>0</v>
          </cell>
          <cell r="AJ1598">
            <v>0</v>
          </cell>
          <cell r="AN1598">
            <v>0</v>
          </cell>
          <cell r="AR1598">
            <v>0</v>
          </cell>
          <cell r="AV1598">
            <v>0</v>
          </cell>
          <cell r="AZ1598">
            <v>0</v>
          </cell>
        </row>
        <row r="1599">
          <cell r="Q1599">
            <v>0</v>
          </cell>
          <cell r="S1599">
            <v>0</v>
          </cell>
          <cell r="U1599">
            <v>0</v>
          </cell>
          <cell r="V1599">
            <v>0</v>
          </cell>
          <cell r="W1599">
            <v>0</v>
          </cell>
          <cell r="Y1599">
            <v>0</v>
          </cell>
          <cell r="AA1599">
            <v>0</v>
          </cell>
          <cell r="AJ1599">
            <v>0</v>
          </cell>
          <cell r="AN1599">
            <v>0</v>
          </cell>
          <cell r="AR1599">
            <v>0</v>
          </cell>
          <cell r="AV1599">
            <v>0</v>
          </cell>
          <cell r="AZ1599">
            <v>0</v>
          </cell>
        </row>
        <row r="1600">
          <cell r="Q1600">
            <v>0</v>
          </cell>
          <cell r="S1600">
            <v>0</v>
          </cell>
          <cell r="U1600">
            <v>0</v>
          </cell>
          <cell r="V1600">
            <v>0</v>
          </cell>
          <cell r="W1600">
            <v>0</v>
          </cell>
          <cell r="Y1600">
            <v>0</v>
          </cell>
          <cell r="AA1600">
            <v>0</v>
          </cell>
          <cell r="AJ1600">
            <v>0</v>
          </cell>
          <cell r="AN1600">
            <v>0</v>
          </cell>
          <cell r="AR1600">
            <v>0</v>
          </cell>
          <cell r="AV1600">
            <v>0</v>
          </cell>
          <cell r="AZ1600">
            <v>0</v>
          </cell>
        </row>
        <row r="1601">
          <cell r="Q1601">
            <v>0</v>
          </cell>
          <cell r="S1601">
            <v>0</v>
          </cell>
          <cell r="U1601">
            <v>0</v>
          </cell>
          <cell r="V1601">
            <v>0</v>
          </cell>
          <cell r="W1601">
            <v>0</v>
          </cell>
          <cell r="Y1601">
            <v>0</v>
          </cell>
          <cell r="AA1601">
            <v>0</v>
          </cell>
          <cell r="AJ1601">
            <v>0</v>
          </cell>
          <cell r="AN1601">
            <v>0</v>
          </cell>
          <cell r="AR1601">
            <v>0</v>
          </cell>
          <cell r="AV1601">
            <v>0</v>
          </cell>
          <cell r="AZ1601">
            <v>0</v>
          </cell>
        </row>
        <row r="1602">
          <cell r="Q1602">
            <v>-7833.48</v>
          </cell>
          <cell r="S1602">
            <v>-7121.34</v>
          </cell>
          <cell r="U1602">
            <v>-6409.2</v>
          </cell>
          <cell r="V1602">
            <v>-6053.13</v>
          </cell>
          <cell r="W1602">
            <v>-5697.06</v>
          </cell>
          <cell r="Y1602">
            <v>-4984.92</v>
          </cell>
          <cell r="AA1602">
            <v>-4272.78</v>
          </cell>
          <cell r="AJ1602">
            <v>-9969.895416666666</v>
          </cell>
          <cell r="AN1602">
            <v>-8545.618750000001</v>
          </cell>
          <cell r="AR1602">
            <v>-7121.34</v>
          </cell>
          <cell r="AV1602">
            <v>-5697.059999999999</v>
          </cell>
          <cell r="AZ1602">
            <v>-4272.78</v>
          </cell>
        </row>
        <row r="1603">
          <cell r="Q1603">
            <v>-1087281.32</v>
          </cell>
          <cell r="S1603">
            <v>-1020097.94</v>
          </cell>
          <cell r="U1603">
            <v>-952914.56</v>
          </cell>
          <cell r="V1603">
            <v>-919322.87</v>
          </cell>
          <cell r="W1603">
            <v>-893865.18</v>
          </cell>
          <cell r="Y1603">
            <v>-826478.42</v>
          </cell>
          <cell r="AA1603">
            <v>-759159.48</v>
          </cell>
          <cell r="AJ1603">
            <v>-1262680.55375</v>
          </cell>
          <cell r="AN1603">
            <v>-1147445.7570833333</v>
          </cell>
          <cell r="AR1603">
            <v>-1021772.7491666666</v>
          </cell>
          <cell r="AV1603">
            <v>-890004.3424999999</v>
          </cell>
          <cell r="AZ1603">
            <v>-758145.5624999999</v>
          </cell>
        </row>
        <row r="1604">
          <cell r="Q1604">
            <v>-76768.37</v>
          </cell>
          <cell r="S1604">
            <v>-74548.85</v>
          </cell>
          <cell r="U1604">
            <v>-72329.33</v>
          </cell>
          <cell r="V1604">
            <v>-71219.57</v>
          </cell>
          <cell r="W1604">
            <v>-71932.81</v>
          </cell>
          <cell r="Y1604">
            <v>-69667.81</v>
          </cell>
          <cell r="AA1604">
            <v>-67417.91</v>
          </cell>
          <cell r="AJ1604">
            <v>-77568.67</v>
          </cell>
          <cell r="AN1604">
            <v>-77415.52333333333</v>
          </cell>
          <cell r="AR1604">
            <v>-74924.2225</v>
          </cell>
          <cell r="AV1604">
            <v>-71067.5625</v>
          </cell>
          <cell r="AZ1604">
            <v>-67190.64916666667</v>
          </cell>
        </row>
        <row r="1605">
          <cell r="Q1605">
            <v>-26957.31</v>
          </cell>
          <cell r="S1605">
            <v>-24883.67</v>
          </cell>
          <cell r="U1605">
            <v>-22810.03</v>
          </cell>
          <cell r="V1605">
            <v>-21773.21</v>
          </cell>
          <cell r="W1605">
            <v>-20736.39</v>
          </cell>
          <cell r="Y1605">
            <v>-18662.75</v>
          </cell>
          <cell r="AA1605">
            <v>-16589.11</v>
          </cell>
          <cell r="AJ1605">
            <v>-33178.22541666667</v>
          </cell>
          <cell r="AN1605">
            <v>-29030.94875</v>
          </cell>
          <cell r="AR1605">
            <v>-24883.67</v>
          </cell>
          <cell r="AV1605">
            <v>-20736.39</v>
          </cell>
          <cell r="AZ1605">
            <v>-16589.11</v>
          </cell>
        </row>
        <row r="1606">
          <cell r="Q1606">
            <v>-1735183.24</v>
          </cell>
          <cell r="S1606">
            <v>-1633113.64</v>
          </cell>
          <cell r="U1606">
            <v>-1531044.04</v>
          </cell>
          <cell r="V1606">
            <v>-1480009.24</v>
          </cell>
          <cell r="W1606">
            <v>-1428974.44</v>
          </cell>
          <cell r="Y1606">
            <v>-1326904.84</v>
          </cell>
          <cell r="AA1606">
            <v>-1224835.24</v>
          </cell>
          <cell r="AJ1606">
            <v>-2354470.965833333</v>
          </cell>
          <cell r="AN1606">
            <v>-1945872.059166667</v>
          </cell>
          <cell r="AR1606">
            <v>-1639503.0058333334</v>
          </cell>
          <cell r="AV1606">
            <v>-1428974.4400000002</v>
          </cell>
          <cell r="AZ1606">
            <v>-1186559.1383333332</v>
          </cell>
        </row>
        <row r="1607">
          <cell r="Q1607">
            <v>-965070.64</v>
          </cell>
          <cell r="S1607">
            <v>-908301.78</v>
          </cell>
          <cell r="U1607">
            <v>-851532.92</v>
          </cell>
          <cell r="V1607">
            <v>-823148.49</v>
          </cell>
          <cell r="W1607">
            <v>-794764.06</v>
          </cell>
          <cell r="Y1607">
            <v>-737995.2</v>
          </cell>
          <cell r="AA1607">
            <v>-681226.34</v>
          </cell>
          <cell r="AJ1607">
            <v>-1309504.8858333332</v>
          </cell>
          <cell r="AN1607">
            <v>-1082251.1391666667</v>
          </cell>
          <cell r="AR1607">
            <v>-911855.4058333333</v>
          </cell>
          <cell r="AV1607">
            <v>-794764.06</v>
          </cell>
          <cell r="AZ1607">
            <v>-659938.0166666667</v>
          </cell>
        </row>
        <row r="1608">
          <cell r="Q1608">
            <v>-245876.41</v>
          </cell>
          <cell r="S1608">
            <v>-231413.09</v>
          </cell>
          <cell r="U1608">
            <v>-216949.77</v>
          </cell>
          <cell r="V1608">
            <v>-209718.11</v>
          </cell>
          <cell r="W1608">
            <v>-202486.45</v>
          </cell>
          <cell r="Y1608">
            <v>-188023.13</v>
          </cell>
          <cell r="AA1608">
            <v>-173559.81</v>
          </cell>
          <cell r="AJ1608">
            <v>-334519.05416666664</v>
          </cell>
          <cell r="AN1608">
            <v>-276039.64083333337</v>
          </cell>
          <cell r="AR1608">
            <v>-232336.61416666667</v>
          </cell>
          <cell r="AV1608">
            <v>-202486.45000000004</v>
          </cell>
          <cell r="AZ1608">
            <v>-168136.06625</v>
          </cell>
        </row>
        <row r="1609">
          <cell r="Q1609">
            <v>-136751.2</v>
          </cell>
          <cell r="S1609">
            <v>-128707.02</v>
          </cell>
          <cell r="U1609">
            <v>-120662.84</v>
          </cell>
          <cell r="V1609">
            <v>-116640.75</v>
          </cell>
          <cell r="W1609">
            <v>-112618.66</v>
          </cell>
          <cell r="Y1609">
            <v>-104574.48</v>
          </cell>
          <cell r="AA1609">
            <v>-96530.3</v>
          </cell>
          <cell r="AJ1609">
            <v>-186052.26333333334</v>
          </cell>
          <cell r="AN1609">
            <v>-153527.31666666668</v>
          </cell>
          <cell r="AR1609">
            <v>-129220.66333333334</v>
          </cell>
          <cell r="AV1609">
            <v>-112618.65999999999</v>
          </cell>
          <cell r="AZ1609">
            <v>-93513.72666666667</v>
          </cell>
        </row>
        <row r="1610">
          <cell r="Q1610">
            <v>-3980451.34</v>
          </cell>
          <cell r="S1610">
            <v>-3746307.14</v>
          </cell>
          <cell r="U1610">
            <v>-3512162.94</v>
          </cell>
          <cell r="V1610">
            <v>-3395090.84</v>
          </cell>
          <cell r="W1610">
            <v>-3278018.74</v>
          </cell>
          <cell r="Y1610">
            <v>-3043874.54</v>
          </cell>
          <cell r="AA1610">
            <v>-2809730.34</v>
          </cell>
          <cell r="AJ1610">
            <v>-4205732.919166666</v>
          </cell>
          <cell r="AN1610">
            <v>-4048743.3983333334</v>
          </cell>
          <cell r="AR1610">
            <v>-3736551.1316666673</v>
          </cell>
          <cell r="AV1610">
            <v>-3278018.7400000007</v>
          </cell>
          <cell r="AZ1610">
            <v>-2721926.2675</v>
          </cell>
        </row>
        <row r="1611">
          <cell r="Q1611">
            <v>-2661083.56</v>
          </cell>
          <cell r="S1611">
            <v>-2419167.12</v>
          </cell>
          <cell r="U1611">
            <v>-2177250.68</v>
          </cell>
          <cell r="V1611">
            <v>-2056292.46</v>
          </cell>
          <cell r="W1611">
            <v>-1935334.24</v>
          </cell>
          <cell r="Y1611">
            <v>-1693417.8</v>
          </cell>
          <cell r="AA1611">
            <v>-1451501.36</v>
          </cell>
          <cell r="AJ1611">
            <v>-342715.29666666663</v>
          </cell>
          <cell r="AN1611">
            <v>-1149104.3366666667</v>
          </cell>
          <cell r="AR1611">
            <v>-1794215.7499999998</v>
          </cell>
          <cell r="AV1611">
            <v>-1935334.24</v>
          </cell>
          <cell r="AZ1611">
            <v>-1451501.36</v>
          </cell>
          <cell r="BD1611" t="str">
            <v>6g</v>
          </cell>
        </row>
        <row r="1612">
          <cell r="Q1612">
            <v>-12142332</v>
          </cell>
          <cell r="S1612">
            <v>-11971314</v>
          </cell>
          <cell r="U1612">
            <v>-11800296</v>
          </cell>
          <cell r="V1612">
            <v>-11714787</v>
          </cell>
          <cell r="W1612">
            <v>-11629278</v>
          </cell>
          <cell r="Y1612">
            <v>-11458260</v>
          </cell>
          <cell r="AA1612">
            <v>-11287242</v>
          </cell>
          <cell r="AJ1612">
            <v>-1524917.25</v>
          </cell>
          <cell r="AN1612">
            <v>-5515355.25</v>
          </cell>
          <cell r="AR1612">
            <v>-9391781.25</v>
          </cell>
          <cell r="AV1612">
            <v>-11629278</v>
          </cell>
          <cell r="AZ1612">
            <v>-11287242</v>
          </cell>
        </row>
        <row r="1613">
          <cell r="Q1613">
            <v>-6495168</v>
          </cell>
          <cell r="S1613">
            <v>-6403686</v>
          </cell>
          <cell r="U1613">
            <v>-6312204</v>
          </cell>
          <cell r="V1613">
            <v>-6266463</v>
          </cell>
          <cell r="W1613">
            <v>-6220722</v>
          </cell>
          <cell r="Y1613">
            <v>-6129240</v>
          </cell>
          <cell r="AA1613">
            <v>-6037758</v>
          </cell>
          <cell r="AJ1613">
            <v>-815707.75</v>
          </cell>
          <cell r="AN1613">
            <v>-2950269.75</v>
          </cell>
          <cell r="AR1613">
            <v>-5023843.75</v>
          </cell>
          <cell r="AV1613">
            <v>-6220722</v>
          </cell>
          <cell r="AZ1613">
            <v>-6037758</v>
          </cell>
        </row>
        <row r="1614">
          <cell r="AV1614">
            <v>0</v>
          </cell>
          <cell r="AZ1614">
            <v>-190409.28416666668</v>
          </cell>
          <cell r="BD1614" t="str">
            <v>29.1</v>
          </cell>
        </row>
        <row r="1615">
          <cell r="AV1615">
            <v>0</v>
          </cell>
          <cell r="AZ1615">
            <v>-138893.45083333334</v>
          </cell>
          <cell r="BD1615" t="str">
            <v>29.1</v>
          </cell>
        </row>
        <row r="1616">
          <cell r="Q1616">
            <v>-18763387.65</v>
          </cell>
          <cell r="S1616">
            <v>-17527010.65</v>
          </cell>
          <cell r="U1616">
            <v>-16248721.65</v>
          </cell>
          <cell r="V1616">
            <v>-15599099.65</v>
          </cell>
          <cell r="W1616">
            <v>-14970432.65</v>
          </cell>
          <cell r="Y1616">
            <v>-13671188.65</v>
          </cell>
          <cell r="AA1616">
            <v>-12392899.65</v>
          </cell>
          <cell r="AJ1616">
            <v>-22038678.858333338</v>
          </cell>
          <cell r="AN1616">
            <v>-19718629.19166667</v>
          </cell>
          <cell r="AR1616">
            <v>-17464134.025000002</v>
          </cell>
          <cell r="AV1616">
            <v>-14955589.275000004</v>
          </cell>
          <cell r="AZ1616">
            <v>-12405996.94166667</v>
          </cell>
        </row>
        <row r="1617">
          <cell r="Q1617">
            <v>-4069475.84</v>
          </cell>
          <cell r="S1617">
            <v>-3972185.41</v>
          </cell>
          <cell r="U1617">
            <v>-3860489.97</v>
          </cell>
          <cell r="V1617">
            <v>-3800387.97</v>
          </cell>
          <cell r="W1617">
            <v>-3743967.97</v>
          </cell>
          <cell r="Y1617">
            <v>-3625593.88</v>
          </cell>
          <cell r="AA1617">
            <v>-3503941.73</v>
          </cell>
          <cell r="AJ1617">
            <v>-4440597.637916666</v>
          </cell>
          <cell r="AN1617">
            <v>-4192514.8200000003</v>
          </cell>
          <cell r="AR1617">
            <v>-3963671.467083333</v>
          </cell>
          <cell r="AV1617">
            <v>-3738513.0516666663</v>
          </cell>
          <cell r="AZ1617">
            <v>-3500501.2120833336</v>
          </cell>
        </row>
        <row r="1618">
          <cell r="Q1618">
            <v>-1247864</v>
          </cell>
          <cell r="S1618">
            <v>-1074252</v>
          </cell>
          <cell r="U1618">
            <v>-839540</v>
          </cell>
          <cell r="V1618">
            <v>-803534</v>
          </cell>
          <cell r="W1618">
            <v>-715256</v>
          </cell>
          <cell r="Y1618">
            <v>-532816</v>
          </cell>
          <cell r="AA1618">
            <v>-353318</v>
          </cell>
          <cell r="AJ1618">
            <v>-2005745.0416666667</v>
          </cell>
          <cell r="AN1618">
            <v>-1524217.875</v>
          </cell>
          <cell r="AR1618">
            <v>-1090927.0833333333</v>
          </cell>
          <cell r="AV1618">
            <v>-708570.6666666666</v>
          </cell>
          <cell r="AZ1618">
            <v>-402183.7083333333</v>
          </cell>
        </row>
        <row r="1619">
          <cell r="AV1619">
            <v>0</v>
          </cell>
          <cell r="AZ1619">
            <v>0</v>
          </cell>
        </row>
        <row r="1620">
          <cell r="Q1620">
            <v>-8165809</v>
          </cell>
          <cell r="S1620">
            <v>-8165809</v>
          </cell>
          <cell r="U1620">
            <v>-8165809</v>
          </cell>
          <cell r="V1620">
            <v>-8165809</v>
          </cell>
          <cell r="W1620">
            <v>-8165809</v>
          </cell>
          <cell r="Y1620">
            <v>-8165809</v>
          </cell>
          <cell r="AA1620">
            <v>-8165809</v>
          </cell>
          <cell r="AJ1620">
            <v>-8165809</v>
          </cell>
          <cell r="AN1620">
            <v>-8165809</v>
          </cell>
          <cell r="AR1620">
            <v>-8165809</v>
          </cell>
          <cell r="AV1620">
            <v>-8165809</v>
          </cell>
          <cell r="AZ1620">
            <v>-8165809</v>
          </cell>
        </row>
        <row r="1621">
          <cell r="Q1621">
            <v>7497843</v>
          </cell>
          <cell r="S1621">
            <v>7638843</v>
          </cell>
          <cell r="U1621">
            <v>7722843</v>
          </cell>
          <cell r="V1621">
            <v>7749843</v>
          </cell>
          <cell r="W1621">
            <v>7789843</v>
          </cell>
          <cell r="Y1621">
            <v>7774843</v>
          </cell>
          <cell r="AA1621">
            <v>7752843</v>
          </cell>
          <cell r="AJ1621">
            <v>7106477.541666667</v>
          </cell>
          <cell r="AN1621">
            <v>7318628.208333333</v>
          </cell>
          <cell r="AR1621">
            <v>7540987.208333333</v>
          </cell>
          <cell r="AV1621">
            <v>7726253.333333333</v>
          </cell>
          <cell r="AZ1621">
            <v>7797327.666666667</v>
          </cell>
        </row>
        <row r="1622">
          <cell r="Q1622">
            <v>-802274.98</v>
          </cell>
          <cell r="S1622">
            <v>-755082.34</v>
          </cell>
          <cell r="U1622">
            <v>-707889.7</v>
          </cell>
          <cell r="V1622">
            <v>-684293.38</v>
          </cell>
          <cell r="W1622">
            <v>-660697.06</v>
          </cell>
          <cell r="Y1622">
            <v>-613504.42</v>
          </cell>
          <cell r="AA1622">
            <v>-566311.78</v>
          </cell>
          <cell r="AJ1622">
            <v>-1094283.8391666666</v>
          </cell>
          <cell r="AN1622">
            <v>-901657.9458333334</v>
          </cell>
          <cell r="AR1622">
            <v>-758152.3591666667</v>
          </cell>
          <cell r="AV1622">
            <v>-660697.06</v>
          </cell>
          <cell r="AZ1622">
            <v>-548614.5358333333</v>
          </cell>
        </row>
        <row r="1623">
          <cell r="Q1623">
            <v>-161712.83</v>
          </cell>
          <cell r="S1623">
            <v>-152200.31</v>
          </cell>
          <cell r="U1623">
            <v>-142687.79</v>
          </cell>
          <cell r="V1623">
            <v>-137931.53</v>
          </cell>
          <cell r="W1623">
            <v>-133175.27</v>
          </cell>
          <cell r="Y1623">
            <v>-123662.75</v>
          </cell>
          <cell r="AA1623">
            <v>-114150.23</v>
          </cell>
          <cell r="AJ1623">
            <v>-219426.25583333333</v>
          </cell>
          <cell r="AN1623">
            <v>-181347.5891666667</v>
          </cell>
          <cell r="AR1623">
            <v>-152795.73583333334</v>
          </cell>
          <cell r="AV1623">
            <v>-133175.27</v>
          </cell>
          <cell r="AZ1623">
            <v>-110583.03541666665</v>
          </cell>
        </row>
        <row r="1624">
          <cell r="Q1624">
            <v>-5851.43</v>
          </cell>
          <cell r="S1624">
            <v>-5507.23</v>
          </cell>
          <cell r="U1624">
            <v>-5163.03</v>
          </cell>
          <cell r="V1624">
            <v>-4990.93</v>
          </cell>
          <cell r="W1624">
            <v>-4818.83</v>
          </cell>
          <cell r="Y1624">
            <v>-4474.63</v>
          </cell>
          <cell r="AA1624">
            <v>-4130.43</v>
          </cell>
          <cell r="AJ1624">
            <v>-6181.288333333333</v>
          </cell>
          <cell r="AN1624">
            <v>-5951.821666666667</v>
          </cell>
          <cell r="AR1624">
            <v>-5492.888333333333</v>
          </cell>
          <cell r="AV1624">
            <v>-4818.829999999999</v>
          </cell>
          <cell r="AZ1624">
            <v>-4001.3537499999998</v>
          </cell>
        </row>
        <row r="1625">
          <cell r="Q1625">
            <v>-1245502.86</v>
          </cell>
          <cell r="S1625">
            <v>-1240219.77</v>
          </cell>
          <cell r="U1625">
            <v>-1366269.66</v>
          </cell>
          <cell r="V1625">
            <v>-952259.06</v>
          </cell>
          <cell r="W1625">
            <v>-919422.54</v>
          </cell>
          <cell r="Y1625">
            <v>-853749.5</v>
          </cell>
          <cell r="AA1625">
            <v>-788076.46</v>
          </cell>
          <cell r="AJ1625">
            <v>-1226867.93875</v>
          </cell>
          <cell r="AN1625">
            <v>-1266022.7133333334</v>
          </cell>
          <cell r="AR1625">
            <v>-1181303.1916666667</v>
          </cell>
          <cell r="AV1625">
            <v>-1014938.42</v>
          </cell>
          <cell r="AZ1625">
            <v>-779331.3241666667</v>
          </cell>
        </row>
        <row r="1626">
          <cell r="V1626">
            <v>-819929.85</v>
          </cell>
          <cell r="W1626">
            <v>-830133.46</v>
          </cell>
          <cell r="Y1626">
            <v>-1170132.25</v>
          </cell>
          <cell r="AA1626">
            <v>-1524478.16</v>
          </cell>
          <cell r="AJ1626">
            <v>0</v>
          </cell>
          <cell r="AN1626">
            <v>0</v>
          </cell>
          <cell r="AR1626">
            <v>-283769.8754166667</v>
          </cell>
          <cell r="AV1626">
            <v>-748208.6958333333</v>
          </cell>
          <cell r="AZ1626">
            <v>-1198280.91</v>
          </cell>
        </row>
        <row r="1627">
          <cell r="V1627">
            <v>0</v>
          </cell>
          <cell r="W1627">
            <v>0</v>
          </cell>
          <cell r="Y1627">
            <v>0</v>
          </cell>
          <cell r="AA1627">
            <v>0</v>
          </cell>
          <cell r="AJ1627">
            <v>0</v>
          </cell>
          <cell r="AN1627">
            <v>0</v>
          </cell>
          <cell r="AR1627">
            <v>0</v>
          </cell>
          <cell r="AV1627">
            <v>0</v>
          </cell>
          <cell r="AZ1627">
            <v>0</v>
          </cell>
        </row>
        <row r="1628">
          <cell r="AV1628">
            <v>0</v>
          </cell>
          <cell r="AZ1628">
            <v>-880.7329166666667</v>
          </cell>
        </row>
        <row r="1629">
          <cell r="AV1629">
            <v>0</v>
          </cell>
          <cell r="AZ1629">
            <v>-24925.417083333334</v>
          </cell>
        </row>
        <row r="1630">
          <cell r="AV1630">
            <v>0</v>
          </cell>
          <cell r="AZ1630">
            <v>-243130.92041666666</v>
          </cell>
        </row>
        <row r="1631">
          <cell r="Q1631">
            <v>-252077.73</v>
          </cell>
          <cell r="S1631">
            <v>-231911.51</v>
          </cell>
          <cell r="U1631">
            <v>-211745.29</v>
          </cell>
          <cell r="V1631">
            <v>-201662.18</v>
          </cell>
          <cell r="W1631">
            <v>-191579.07</v>
          </cell>
          <cell r="Y1631">
            <v>-171412.85</v>
          </cell>
          <cell r="AA1631">
            <v>-151246.63</v>
          </cell>
          <cell r="AJ1631">
            <v>-312576.3229166667</v>
          </cell>
          <cell r="AN1631">
            <v>-272243.90625000006</v>
          </cell>
          <cell r="AR1631">
            <v>-231911.48958333334</v>
          </cell>
          <cell r="AV1631">
            <v>-191579.06999999998</v>
          </cell>
          <cell r="AZ1631">
            <v>-151246.63</v>
          </cell>
        </row>
        <row r="1632">
          <cell r="Q1632">
            <v>0</v>
          </cell>
          <cell r="S1632">
            <v>0</v>
          </cell>
          <cell r="U1632">
            <v>0</v>
          </cell>
          <cell r="V1632">
            <v>0</v>
          </cell>
          <cell r="W1632">
            <v>0</v>
          </cell>
          <cell r="Y1632">
            <v>0</v>
          </cell>
          <cell r="AA1632">
            <v>0</v>
          </cell>
          <cell r="AJ1632">
            <v>0</v>
          </cell>
          <cell r="AN1632">
            <v>0</v>
          </cell>
          <cell r="AR1632">
            <v>0</v>
          </cell>
          <cell r="AV1632">
            <v>0</v>
          </cell>
          <cell r="AZ1632">
            <v>0</v>
          </cell>
        </row>
        <row r="1633">
          <cell r="Q1633">
            <v>0</v>
          </cell>
          <cell r="S1633">
            <v>0</v>
          </cell>
          <cell r="U1633">
            <v>0</v>
          </cell>
          <cell r="V1633">
            <v>0</v>
          </cell>
          <cell r="W1633">
            <v>0</v>
          </cell>
          <cell r="Y1633">
            <v>0</v>
          </cell>
          <cell r="AA1633">
            <v>0</v>
          </cell>
          <cell r="AJ1633">
            <v>0</v>
          </cell>
          <cell r="AN1633">
            <v>0</v>
          </cell>
          <cell r="AR1633">
            <v>0</v>
          </cell>
          <cell r="AV1633">
            <v>0</v>
          </cell>
          <cell r="AZ1633">
            <v>0</v>
          </cell>
        </row>
        <row r="1634">
          <cell r="Q1634">
            <v>-225923376.67</v>
          </cell>
          <cell r="S1634">
            <v>-232441376.67</v>
          </cell>
          <cell r="U1634">
            <v>-241815376.67</v>
          </cell>
          <cell r="V1634">
            <v>-245795376.67</v>
          </cell>
          <cell r="W1634">
            <v>-250495376.67</v>
          </cell>
          <cell r="Y1634">
            <v>-258707376.67</v>
          </cell>
          <cell r="AA1634">
            <v>-284209376.67</v>
          </cell>
          <cell r="AJ1634">
            <v>-207837310.37833336</v>
          </cell>
          <cell r="AN1634">
            <v>-221234700.37833336</v>
          </cell>
          <cell r="AR1634">
            <v>-234723882.04500005</v>
          </cell>
          <cell r="AV1634">
            <v>-254824698.50333336</v>
          </cell>
          <cell r="AZ1634">
            <v>-273380273.17</v>
          </cell>
        </row>
        <row r="1635">
          <cell r="Q1635">
            <v>-17674062</v>
          </cell>
          <cell r="S1635">
            <v>-17433062</v>
          </cell>
          <cell r="U1635">
            <v>-19715062</v>
          </cell>
          <cell r="V1635">
            <v>-20244062</v>
          </cell>
          <cell r="W1635">
            <v>-20770062</v>
          </cell>
          <cell r="Y1635">
            <v>-21803062</v>
          </cell>
          <cell r="AA1635">
            <v>-17119324</v>
          </cell>
          <cell r="AJ1635">
            <v>5348064.791666667</v>
          </cell>
          <cell r="AN1635">
            <v>-3094959.2083333335</v>
          </cell>
          <cell r="AR1635">
            <v>-12672024.875</v>
          </cell>
          <cell r="AV1635">
            <v>-18651692.541666668</v>
          </cell>
          <cell r="AZ1635">
            <v>-16263796.208333334</v>
          </cell>
          <cell r="BD1635" t="str">
            <v>35a</v>
          </cell>
        </row>
        <row r="1636">
          <cell r="Q1636">
            <v>0</v>
          </cell>
          <cell r="S1636">
            <v>0</v>
          </cell>
          <cell r="U1636">
            <v>0</v>
          </cell>
          <cell r="V1636">
            <v>0</v>
          </cell>
          <cell r="W1636">
            <v>0</v>
          </cell>
          <cell r="Y1636">
            <v>0</v>
          </cell>
          <cell r="AA1636">
            <v>0</v>
          </cell>
          <cell r="AJ1636">
            <v>-2571208.3333333335</v>
          </cell>
          <cell r="AN1636">
            <v>-1676875</v>
          </cell>
          <cell r="AR1636">
            <v>-782541.6666666666</v>
          </cell>
          <cell r="AV1636">
            <v>0</v>
          </cell>
          <cell r="AZ1636">
            <v>0</v>
          </cell>
          <cell r="BD1636">
            <v>31</v>
          </cell>
        </row>
        <row r="1637">
          <cell r="Q1637">
            <v>0</v>
          </cell>
          <cell r="S1637">
            <v>0</v>
          </cell>
          <cell r="U1637">
            <v>0</v>
          </cell>
          <cell r="V1637">
            <v>0</v>
          </cell>
          <cell r="W1637">
            <v>0</v>
          </cell>
          <cell r="Y1637">
            <v>0</v>
          </cell>
          <cell r="AA1637">
            <v>0</v>
          </cell>
          <cell r="AJ1637">
            <v>-322613.3333333333</v>
          </cell>
          <cell r="AN1637">
            <v>-210400</v>
          </cell>
          <cell r="AR1637">
            <v>-98186.66666666667</v>
          </cell>
          <cell r="AV1637">
            <v>0</v>
          </cell>
          <cell r="AZ1637">
            <v>0</v>
          </cell>
          <cell r="BD1637">
            <v>32</v>
          </cell>
        </row>
        <row r="1638">
          <cell r="Q1638">
            <v>-562517040</v>
          </cell>
          <cell r="S1638">
            <v>-574468040</v>
          </cell>
          <cell r="U1638">
            <v>-599703040</v>
          </cell>
          <cell r="V1638">
            <v>-608888040</v>
          </cell>
          <cell r="W1638">
            <v>-618047040</v>
          </cell>
          <cell r="Y1638">
            <v>-636557040</v>
          </cell>
          <cell r="AA1638">
            <v>-715888218.42</v>
          </cell>
          <cell r="AJ1638">
            <v>-526735779.1666667</v>
          </cell>
          <cell r="AN1638">
            <v>-555405387.1666666</v>
          </cell>
          <cell r="AR1638">
            <v>-583946245.1666666</v>
          </cell>
          <cell r="AV1638">
            <v>-634515744.8308333</v>
          </cell>
          <cell r="AZ1638">
            <v>-686361855.4708334</v>
          </cell>
          <cell r="BD1638">
            <v>33</v>
          </cell>
        </row>
        <row r="1639">
          <cell r="Q1639">
            <v>0</v>
          </cell>
          <cell r="S1639">
            <v>0</v>
          </cell>
          <cell r="U1639">
            <v>0</v>
          </cell>
          <cell r="V1639">
            <v>0</v>
          </cell>
          <cell r="W1639">
            <v>0</v>
          </cell>
          <cell r="Y1639">
            <v>0</v>
          </cell>
          <cell r="AA1639">
            <v>0</v>
          </cell>
          <cell r="AJ1639">
            <v>-708208.3333333334</v>
          </cell>
          <cell r="AN1639">
            <v>-461875</v>
          </cell>
          <cell r="AR1639">
            <v>-215541.66666666666</v>
          </cell>
          <cell r="AV1639">
            <v>0</v>
          </cell>
          <cell r="AZ1639">
            <v>0</v>
          </cell>
          <cell r="BD1639">
            <v>34</v>
          </cell>
        </row>
        <row r="1640">
          <cell r="Q1640">
            <v>0</v>
          </cell>
          <cell r="S1640">
            <v>0</v>
          </cell>
          <cell r="U1640">
            <v>0</v>
          </cell>
          <cell r="V1640">
            <v>0</v>
          </cell>
          <cell r="W1640">
            <v>0</v>
          </cell>
          <cell r="Y1640">
            <v>0</v>
          </cell>
          <cell r="AA1640">
            <v>0</v>
          </cell>
          <cell r="AJ1640">
            <v>0</v>
          </cell>
          <cell r="AN1640">
            <v>0</v>
          </cell>
          <cell r="AR1640">
            <v>0</v>
          </cell>
          <cell r="AV1640">
            <v>0</v>
          </cell>
          <cell r="AZ1640">
            <v>0</v>
          </cell>
          <cell r="BD1640">
            <v>35</v>
          </cell>
        </row>
        <row r="1641">
          <cell r="Q1641">
            <v>0</v>
          </cell>
          <cell r="S1641">
            <v>0</v>
          </cell>
          <cell r="U1641">
            <v>0</v>
          </cell>
          <cell r="V1641">
            <v>0</v>
          </cell>
          <cell r="W1641">
            <v>0</v>
          </cell>
          <cell r="Y1641">
            <v>0</v>
          </cell>
          <cell r="AA1641">
            <v>0</v>
          </cell>
          <cell r="AJ1641">
            <v>0</v>
          </cell>
          <cell r="AN1641">
            <v>0</v>
          </cell>
          <cell r="AR1641">
            <v>0</v>
          </cell>
          <cell r="AV1641">
            <v>0</v>
          </cell>
          <cell r="AZ1641">
            <v>0</v>
          </cell>
        </row>
        <row r="1642">
          <cell r="Q1642">
            <v>0</v>
          </cell>
          <cell r="S1642">
            <v>0</v>
          </cell>
          <cell r="U1642">
            <v>0</v>
          </cell>
          <cell r="V1642">
            <v>0</v>
          </cell>
          <cell r="W1642">
            <v>0</v>
          </cell>
          <cell r="Y1642">
            <v>0</v>
          </cell>
          <cell r="AA1642">
            <v>0</v>
          </cell>
          <cell r="AJ1642">
            <v>0</v>
          </cell>
          <cell r="AN1642">
            <v>0</v>
          </cell>
          <cell r="AR1642">
            <v>0</v>
          </cell>
          <cell r="AV1642">
            <v>0</v>
          </cell>
          <cell r="AZ1642">
            <v>0</v>
          </cell>
        </row>
        <row r="1643">
          <cell r="Q1643">
            <v>0</v>
          </cell>
          <cell r="S1643">
            <v>0</v>
          </cell>
          <cell r="U1643">
            <v>0</v>
          </cell>
          <cell r="V1643">
            <v>0</v>
          </cell>
          <cell r="W1643">
            <v>0</v>
          </cell>
          <cell r="Y1643">
            <v>0</v>
          </cell>
          <cell r="AA1643">
            <v>0</v>
          </cell>
          <cell r="AJ1643">
            <v>0</v>
          </cell>
          <cell r="AN1643">
            <v>0</v>
          </cell>
          <cell r="AR1643">
            <v>0</v>
          </cell>
          <cell r="AV1643">
            <v>0</v>
          </cell>
          <cell r="AZ1643">
            <v>0</v>
          </cell>
        </row>
        <row r="1644">
          <cell r="Q1644">
            <v>-25900290</v>
          </cell>
          <cell r="S1644">
            <v>-25900290</v>
          </cell>
          <cell r="U1644">
            <v>-25900290</v>
          </cell>
          <cell r="V1644">
            <v>-25900290</v>
          </cell>
          <cell r="W1644">
            <v>-25900290</v>
          </cell>
          <cell r="Y1644">
            <v>-25900290</v>
          </cell>
          <cell r="AA1644">
            <v>0</v>
          </cell>
          <cell r="AJ1644">
            <v>-24424184.458333332</v>
          </cell>
          <cell r="AN1644">
            <v>-25152609.125</v>
          </cell>
          <cell r="AR1644">
            <v>-25482992.125</v>
          </cell>
          <cell r="AV1644">
            <v>-18346038.75</v>
          </cell>
          <cell r="AZ1644">
            <v>-9712608.75</v>
          </cell>
          <cell r="BD1644">
            <v>33</v>
          </cell>
        </row>
        <row r="1645">
          <cell r="Q1645">
            <v>-4155604</v>
          </cell>
          <cell r="S1645">
            <v>-4155604</v>
          </cell>
          <cell r="U1645">
            <v>-4155604</v>
          </cell>
          <cell r="V1645">
            <v>-4155604</v>
          </cell>
          <cell r="W1645">
            <v>-4155604</v>
          </cell>
          <cell r="Y1645">
            <v>-4155604</v>
          </cell>
          <cell r="AA1645">
            <v>-4155604</v>
          </cell>
          <cell r="AJ1645">
            <v>-4155604</v>
          </cell>
          <cell r="AN1645">
            <v>-4155604</v>
          </cell>
          <cell r="AR1645">
            <v>-4155604</v>
          </cell>
          <cell r="AV1645">
            <v>-4155604</v>
          </cell>
          <cell r="AZ1645">
            <v>-3982453.8333333335</v>
          </cell>
          <cell r="BD1645" t="str">
            <v>37c</v>
          </cell>
        </row>
        <row r="1646">
          <cell r="Q1646">
            <v>-65695820</v>
          </cell>
          <cell r="S1646">
            <v>-75695708.08</v>
          </cell>
          <cell r="U1646">
            <v>-63311188.69</v>
          </cell>
          <cell r="V1646">
            <v>-50040846.08</v>
          </cell>
          <cell r="W1646">
            <v>-46912634.08</v>
          </cell>
          <cell r="Y1646">
            <v>-53204812.5</v>
          </cell>
          <cell r="AA1646">
            <v>-36554730.11</v>
          </cell>
          <cell r="AJ1646">
            <v>-14981518.458333334</v>
          </cell>
          <cell r="AN1646">
            <v>-37796075.55125</v>
          </cell>
          <cell r="AR1646">
            <v>-54573698.56166667</v>
          </cell>
          <cell r="AV1646">
            <v>-51830974.96791667</v>
          </cell>
          <cell r="AZ1646">
            <v>-29556057.844583333</v>
          </cell>
        </row>
        <row r="1647">
          <cell r="Q1647">
            <v>0</v>
          </cell>
          <cell r="S1647">
            <v>0</v>
          </cell>
          <cell r="U1647">
            <v>0</v>
          </cell>
          <cell r="V1647">
            <v>0</v>
          </cell>
          <cell r="W1647">
            <v>0</v>
          </cell>
          <cell r="Y1647">
            <v>0</v>
          </cell>
          <cell r="AA1647">
            <v>-30000</v>
          </cell>
          <cell r="AJ1647">
            <v>-70166.66666666667</v>
          </cell>
          <cell r="AN1647">
            <v>0</v>
          </cell>
          <cell r="AR1647">
            <v>0</v>
          </cell>
          <cell r="AV1647">
            <v>-10000</v>
          </cell>
          <cell r="AZ1647">
            <v>-30000</v>
          </cell>
          <cell r="BD1647" t="str">
            <v>35a</v>
          </cell>
        </row>
        <row r="1648">
          <cell r="Q1648">
            <v>0</v>
          </cell>
          <cell r="S1648">
            <v>0</v>
          </cell>
          <cell r="U1648">
            <v>0</v>
          </cell>
          <cell r="V1648">
            <v>0</v>
          </cell>
          <cell r="W1648">
            <v>0</v>
          </cell>
          <cell r="Y1648">
            <v>0</v>
          </cell>
          <cell r="AA1648">
            <v>0</v>
          </cell>
          <cell r="AJ1648">
            <v>0</v>
          </cell>
          <cell r="AN1648">
            <v>0</v>
          </cell>
          <cell r="AR1648">
            <v>0</v>
          </cell>
          <cell r="AV1648">
            <v>0</v>
          </cell>
          <cell r="AZ1648">
            <v>0</v>
          </cell>
        </row>
        <row r="1649">
          <cell r="Q1649">
            <v>0</v>
          </cell>
          <cell r="S1649">
            <v>0</v>
          </cell>
          <cell r="U1649">
            <v>0</v>
          </cell>
          <cell r="V1649">
            <v>0</v>
          </cell>
          <cell r="W1649">
            <v>0</v>
          </cell>
          <cell r="Y1649">
            <v>0</v>
          </cell>
          <cell r="AA1649">
            <v>0</v>
          </cell>
          <cell r="AJ1649">
            <v>0</v>
          </cell>
          <cell r="AN1649">
            <v>0</v>
          </cell>
          <cell r="AR1649">
            <v>0</v>
          </cell>
          <cell r="AV1649">
            <v>0</v>
          </cell>
          <cell r="AZ1649">
            <v>0</v>
          </cell>
        </row>
        <row r="1650">
          <cell r="Q1650">
            <v>0</v>
          </cell>
          <cell r="S1650">
            <v>0</v>
          </cell>
          <cell r="U1650">
            <v>0</v>
          </cell>
          <cell r="V1650">
            <v>0</v>
          </cell>
          <cell r="W1650">
            <v>0</v>
          </cell>
          <cell r="Y1650">
            <v>0</v>
          </cell>
          <cell r="AA1650">
            <v>0</v>
          </cell>
          <cell r="AJ1650">
            <v>-19971312.083333332</v>
          </cell>
          <cell r="AN1650">
            <v>-13024768.75</v>
          </cell>
          <cell r="AR1650">
            <v>-6078225.416666667</v>
          </cell>
          <cell r="AV1650">
            <v>0</v>
          </cell>
          <cell r="AZ1650">
            <v>0</v>
          </cell>
          <cell r="BD1650" t="str">
            <v>35a</v>
          </cell>
        </row>
        <row r="1651">
          <cell r="Q1651">
            <v>-145379</v>
          </cell>
          <cell r="S1651">
            <v>-183846.74</v>
          </cell>
          <cell r="U1651">
            <v>-551394.42</v>
          </cell>
          <cell r="V1651">
            <v>-495204.95</v>
          </cell>
          <cell r="W1651">
            <v>-357899.51</v>
          </cell>
          <cell r="Y1651">
            <v>-476689.54</v>
          </cell>
          <cell r="AA1651">
            <v>-744413.88</v>
          </cell>
          <cell r="AJ1651">
            <v>-15685506.833333334</v>
          </cell>
          <cell r="AN1651">
            <v>-12517527.558333335</v>
          </cell>
          <cell r="AR1651">
            <v>-2054490.425</v>
          </cell>
          <cell r="AV1651">
            <v>-552155.8041666667</v>
          </cell>
          <cell r="AZ1651">
            <v>-791996.7408333333</v>
          </cell>
        </row>
        <row r="1652">
          <cell r="Q1652">
            <v>0</v>
          </cell>
          <cell r="S1652">
            <v>0</v>
          </cell>
          <cell r="U1652">
            <v>0</v>
          </cell>
          <cell r="V1652">
            <v>0</v>
          </cell>
          <cell r="W1652">
            <v>0</v>
          </cell>
          <cell r="Y1652">
            <v>0</v>
          </cell>
          <cell r="AA1652">
            <v>0</v>
          </cell>
          <cell r="AJ1652">
            <v>0</v>
          </cell>
          <cell r="AN1652">
            <v>0</v>
          </cell>
          <cell r="AR1652">
            <v>0</v>
          </cell>
          <cell r="AV1652">
            <v>0</v>
          </cell>
          <cell r="AZ1652">
            <v>0</v>
          </cell>
        </row>
        <row r="1653">
          <cell r="Q1653">
            <v>-46058869</v>
          </cell>
          <cell r="S1653">
            <v>-45977869</v>
          </cell>
          <cell r="U1653">
            <v>-45895869</v>
          </cell>
          <cell r="V1653">
            <v>-44928869</v>
          </cell>
          <cell r="W1653">
            <v>-47098869</v>
          </cell>
          <cell r="Y1653">
            <v>-49320869</v>
          </cell>
          <cell r="AA1653">
            <v>-56152607</v>
          </cell>
          <cell r="AJ1653">
            <v>-37530195.5</v>
          </cell>
          <cell r="AN1653">
            <v>-40546367.833333336</v>
          </cell>
          <cell r="AR1653">
            <v>-43880873.5</v>
          </cell>
          <cell r="AV1653">
            <v>-49476042.583333336</v>
          </cell>
          <cell r="AZ1653">
            <v>-53053580.25</v>
          </cell>
        </row>
        <row r="1654">
          <cell r="Q1654">
            <v>-187730</v>
          </cell>
          <cell r="S1654">
            <v>-303359.07</v>
          </cell>
          <cell r="U1654">
            <v>-417350.83</v>
          </cell>
          <cell r="V1654">
            <v>-1291557.27</v>
          </cell>
          <cell r="W1654">
            <v>-1137075.49</v>
          </cell>
          <cell r="Y1654">
            <v>-553801.24</v>
          </cell>
          <cell r="AA1654">
            <v>-1316105.46</v>
          </cell>
          <cell r="AJ1654">
            <v>-16529942.5</v>
          </cell>
          <cell r="AN1654">
            <v>-14287806.985416666</v>
          </cell>
          <cell r="AR1654">
            <v>-2747895.515</v>
          </cell>
          <cell r="AV1654">
            <v>-815731.5045833335</v>
          </cell>
          <cell r="AZ1654">
            <v>-780478.7045833332</v>
          </cell>
        </row>
        <row r="1655">
          <cell r="Q1655">
            <v>0</v>
          </cell>
          <cell r="S1655">
            <v>0</v>
          </cell>
          <cell r="U1655">
            <v>0</v>
          </cell>
          <cell r="V1655">
            <v>0</v>
          </cell>
          <cell r="W1655">
            <v>0</v>
          </cell>
          <cell r="Y1655">
            <v>0</v>
          </cell>
          <cell r="AA1655">
            <v>0</v>
          </cell>
          <cell r="AJ1655">
            <v>0</v>
          </cell>
          <cell r="AN1655">
            <v>0</v>
          </cell>
          <cell r="AR1655">
            <v>0</v>
          </cell>
          <cell r="AV1655">
            <v>0</v>
          </cell>
          <cell r="AZ1655">
            <v>0</v>
          </cell>
        </row>
        <row r="1656">
          <cell r="Q1656">
            <v>-7713943</v>
          </cell>
          <cell r="S1656">
            <v>-7649943</v>
          </cell>
          <cell r="U1656">
            <v>-7585943</v>
          </cell>
          <cell r="V1656">
            <v>-7553943</v>
          </cell>
          <cell r="W1656">
            <v>-7521943</v>
          </cell>
          <cell r="Y1656">
            <v>-7457943</v>
          </cell>
          <cell r="AA1656">
            <v>-7393943</v>
          </cell>
          <cell r="AJ1656">
            <v>-7904984.666666667</v>
          </cell>
          <cell r="AN1656">
            <v>-7777318</v>
          </cell>
          <cell r="AR1656">
            <v>-7649651.333333333</v>
          </cell>
          <cell r="AV1656">
            <v>-7521984.666666667</v>
          </cell>
          <cell r="AZ1656">
            <v>-7394318</v>
          </cell>
        </row>
        <row r="1657">
          <cell r="Q1657">
            <v>295</v>
          </cell>
          <cell r="S1657">
            <v>295</v>
          </cell>
          <cell r="U1657">
            <v>0</v>
          </cell>
          <cell r="V1657">
            <v>0</v>
          </cell>
          <cell r="W1657">
            <v>0</v>
          </cell>
          <cell r="Y1657">
            <v>0</v>
          </cell>
          <cell r="AA1657">
            <v>0</v>
          </cell>
          <cell r="AJ1657">
            <v>21889.791666666668</v>
          </cell>
          <cell r="AN1657">
            <v>12421.625</v>
          </cell>
          <cell r="AR1657">
            <v>544.2916666666666</v>
          </cell>
          <cell r="AV1657">
            <v>61.458333333333336</v>
          </cell>
          <cell r="AZ1657">
            <v>0</v>
          </cell>
        </row>
        <row r="1658">
          <cell r="Q1658">
            <v>0</v>
          </cell>
          <cell r="S1658">
            <v>0</v>
          </cell>
          <cell r="U1658">
            <v>0</v>
          </cell>
          <cell r="V1658">
            <v>0</v>
          </cell>
          <cell r="W1658">
            <v>0</v>
          </cell>
          <cell r="Y1658">
            <v>0</v>
          </cell>
          <cell r="AA1658">
            <v>0</v>
          </cell>
          <cell r="AJ1658">
            <v>0</v>
          </cell>
          <cell r="AN1658">
            <v>0</v>
          </cell>
          <cell r="AR1658">
            <v>0</v>
          </cell>
          <cell r="AV1658">
            <v>0</v>
          </cell>
          <cell r="AZ1658">
            <v>0</v>
          </cell>
        </row>
        <row r="1659">
          <cell r="Q1659">
            <v>-248764</v>
          </cell>
          <cell r="S1659">
            <v>-248764</v>
          </cell>
          <cell r="U1659">
            <v>-248764</v>
          </cell>
          <cell r="V1659">
            <v>-248764</v>
          </cell>
          <cell r="W1659">
            <v>-248764</v>
          </cell>
          <cell r="Y1659">
            <v>-248764</v>
          </cell>
          <cell r="AA1659">
            <v>-248764</v>
          </cell>
          <cell r="AJ1659">
            <v>-248764</v>
          </cell>
          <cell r="AN1659">
            <v>-248764</v>
          </cell>
          <cell r="AR1659">
            <v>-248764</v>
          </cell>
          <cell r="AV1659">
            <v>-248764</v>
          </cell>
          <cell r="AZ1659">
            <v>-248764</v>
          </cell>
        </row>
        <row r="1660">
          <cell r="Q1660">
            <v>349</v>
          </cell>
          <cell r="S1660">
            <v>349</v>
          </cell>
          <cell r="U1660">
            <v>0</v>
          </cell>
          <cell r="V1660">
            <v>0</v>
          </cell>
          <cell r="W1660">
            <v>0</v>
          </cell>
          <cell r="Y1660">
            <v>0</v>
          </cell>
          <cell r="AA1660">
            <v>0</v>
          </cell>
          <cell r="AJ1660">
            <v>68832.79166666667</v>
          </cell>
          <cell r="AN1660">
            <v>63291.5</v>
          </cell>
          <cell r="AR1660">
            <v>9686.25</v>
          </cell>
          <cell r="AV1660">
            <v>72.70833333333333</v>
          </cell>
          <cell r="AZ1660">
            <v>0</v>
          </cell>
        </row>
        <row r="1661">
          <cell r="Q1661">
            <v>0</v>
          </cell>
          <cell r="S1661">
            <v>0</v>
          </cell>
          <cell r="U1661">
            <v>0</v>
          </cell>
          <cell r="V1661">
            <v>0</v>
          </cell>
          <cell r="W1661">
            <v>0</v>
          </cell>
          <cell r="Y1661">
            <v>0</v>
          </cell>
          <cell r="AA1661">
            <v>0</v>
          </cell>
          <cell r="AJ1661">
            <v>0</v>
          </cell>
          <cell r="AN1661">
            <v>0</v>
          </cell>
          <cell r="AR1661">
            <v>0</v>
          </cell>
          <cell r="AV1661">
            <v>0</v>
          </cell>
          <cell r="AZ1661">
            <v>0</v>
          </cell>
        </row>
        <row r="1662">
          <cell r="Q1662">
            <v>0</v>
          </cell>
          <cell r="S1662">
            <v>0</v>
          </cell>
          <cell r="U1662">
            <v>0</v>
          </cell>
          <cell r="V1662">
            <v>0</v>
          </cell>
          <cell r="W1662">
            <v>0</v>
          </cell>
          <cell r="Y1662">
            <v>0</v>
          </cell>
          <cell r="AA1662">
            <v>0</v>
          </cell>
          <cell r="AJ1662">
            <v>-17448.204999999998</v>
          </cell>
          <cell r="AN1662">
            <v>-17448.204999999998</v>
          </cell>
          <cell r="AR1662">
            <v>0</v>
          </cell>
          <cell r="AV1662">
            <v>0</v>
          </cell>
          <cell r="AZ1662">
            <v>0</v>
          </cell>
        </row>
        <row r="1663">
          <cell r="Q1663">
            <v>0</v>
          </cell>
          <cell r="S1663">
            <v>0</v>
          </cell>
          <cell r="U1663">
            <v>0</v>
          </cell>
          <cell r="V1663">
            <v>0</v>
          </cell>
          <cell r="W1663">
            <v>0</v>
          </cell>
          <cell r="Y1663">
            <v>0</v>
          </cell>
          <cell r="AA1663">
            <v>0</v>
          </cell>
          <cell r="AJ1663">
            <v>0</v>
          </cell>
          <cell r="AN1663">
            <v>0</v>
          </cell>
          <cell r="AR1663">
            <v>0</v>
          </cell>
          <cell r="AV1663">
            <v>0</v>
          </cell>
          <cell r="AZ1663">
            <v>0</v>
          </cell>
        </row>
        <row r="1664">
          <cell r="Q1664">
            <v>0</v>
          </cell>
          <cell r="S1664">
            <v>0</v>
          </cell>
          <cell r="U1664">
            <v>0</v>
          </cell>
          <cell r="V1664">
            <v>0</v>
          </cell>
          <cell r="W1664">
            <v>0</v>
          </cell>
          <cell r="Y1664">
            <v>0</v>
          </cell>
          <cell r="AA1664">
            <v>0</v>
          </cell>
          <cell r="AJ1664">
            <v>0</v>
          </cell>
          <cell r="AN1664">
            <v>0</v>
          </cell>
          <cell r="AR1664">
            <v>0</v>
          </cell>
          <cell r="AV1664">
            <v>0</v>
          </cell>
          <cell r="AZ1664">
            <v>0</v>
          </cell>
        </row>
        <row r="1665">
          <cell r="Q1665">
            <v>0</v>
          </cell>
          <cell r="S1665">
            <v>0</v>
          </cell>
          <cell r="U1665">
            <v>0</v>
          </cell>
          <cell r="V1665">
            <v>0</v>
          </cell>
          <cell r="W1665">
            <v>0</v>
          </cell>
          <cell r="Y1665">
            <v>0</v>
          </cell>
          <cell r="AA1665">
            <v>0</v>
          </cell>
          <cell r="AJ1665">
            <v>0</v>
          </cell>
          <cell r="AN1665">
            <v>0</v>
          </cell>
          <cell r="AR1665">
            <v>0</v>
          </cell>
          <cell r="AV1665">
            <v>0</v>
          </cell>
          <cell r="AZ1665">
            <v>0</v>
          </cell>
        </row>
        <row r="1666">
          <cell r="Q1666">
            <v>0</v>
          </cell>
          <cell r="S1666">
            <v>0</v>
          </cell>
          <cell r="U1666">
            <v>0</v>
          </cell>
          <cell r="V1666">
            <v>0</v>
          </cell>
          <cell r="W1666">
            <v>0</v>
          </cell>
          <cell r="Y1666">
            <v>0</v>
          </cell>
          <cell r="AA1666">
            <v>0</v>
          </cell>
          <cell r="AJ1666">
            <v>0</v>
          </cell>
          <cell r="AN1666">
            <v>0</v>
          </cell>
          <cell r="AR1666">
            <v>0</v>
          </cell>
          <cell r="AV1666">
            <v>0</v>
          </cell>
          <cell r="AZ1666">
            <v>0</v>
          </cell>
        </row>
        <row r="1667">
          <cell r="Q1667">
            <v>0</v>
          </cell>
          <cell r="S1667">
            <v>0</v>
          </cell>
          <cell r="U1667">
            <v>0</v>
          </cell>
          <cell r="V1667">
            <v>0</v>
          </cell>
          <cell r="W1667">
            <v>0</v>
          </cell>
          <cell r="Y1667">
            <v>0</v>
          </cell>
          <cell r="AA1667">
            <v>0</v>
          </cell>
          <cell r="AJ1667">
            <v>0</v>
          </cell>
          <cell r="AN1667">
            <v>0</v>
          </cell>
          <cell r="AR1667">
            <v>0</v>
          </cell>
          <cell r="AV1667">
            <v>0</v>
          </cell>
          <cell r="AZ1667">
            <v>0</v>
          </cell>
        </row>
        <row r="1668">
          <cell r="Q1668">
            <v>0</v>
          </cell>
          <cell r="S1668">
            <v>0</v>
          </cell>
          <cell r="U1668">
            <v>0</v>
          </cell>
          <cell r="V1668">
            <v>0</v>
          </cell>
          <cell r="W1668">
            <v>0</v>
          </cell>
          <cell r="Y1668">
            <v>0</v>
          </cell>
          <cell r="AA1668">
            <v>0</v>
          </cell>
          <cell r="AJ1668">
            <v>0</v>
          </cell>
          <cell r="AN1668">
            <v>0</v>
          </cell>
          <cell r="AR1668">
            <v>0</v>
          </cell>
          <cell r="AV1668">
            <v>0</v>
          </cell>
          <cell r="AZ1668">
            <v>0</v>
          </cell>
        </row>
        <row r="1669">
          <cell r="Q1669">
            <v>0</v>
          </cell>
          <cell r="S1669">
            <v>0</v>
          </cell>
          <cell r="U1669">
            <v>0</v>
          </cell>
          <cell r="V1669">
            <v>0</v>
          </cell>
          <cell r="W1669">
            <v>0</v>
          </cell>
          <cell r="Y1669">
            <v>0</v>
          </cell>
          <cell r="AA1669">
            <v>0</v>
          </cell>
          <cell r="AJ1669">
            <v>0</v>
          </cell>
          <cell r="AN1669">
            <v>0</v>
          </cell>
          <cell r="AR1669">
            <v>0</v>
          </cell>
          <cell r="AV1669">
            <v>0</v>
          </cell>
          <cell r="AZ1669">
            <v>0</v>
          </cell>
        </row>
        <row r="1670">
          <cell r="Q1670">
            <v>0</v>
          </cell>
          <cell r="S1670">
            <v>0</v>
          </cell>
          <cell r="U1670">
            <v>0</v>
          </cell>
          <cell r="V1670">
            <v>0</v>
          </cell>
          <cell r="W1670">
            <v>0</v>
          </cell>
          <cell r="Y1670">
            <v>0</v>
          </cell>
          <cell r="AA1670">
            <v>0</v>
          </cell>
          <cell r="AJ1670">
            <v>0</v>
          </cell>
          <cell r="AN1670">
            <v>0</v>
          </cell>
          <cell r="AR1670">
            <v>0</v>
          </cell>
          <cell r="AV1670">
            <v>0</v>
          </cell>
          <cell r="AZ1670">
            <v>0</v>
          </cell>
        </row>
        <row r="1671">
          <cell r="Q1671">
            <v>0</v>
          </cell>
          <cell r="S1671">
            <v>0</v>
          </cell>
          <cell r="U1671">
            <v>0</v>
          </cell>
          <cell r="V1671">
            <v>0</v>
          </cell>
          <cell r="W1671">
            <v>0</v>
          </cell>
          <cell r="Y1671">
            <v>0</v>
          </cell>
          <cell r="AA1671">
            <v>0</v>
          </cell>
          <cell r="AJ1671">
            <v>0</v>
          </cell>
          <cell r="AN1671">
            <v>0</v>
          </cell>
          <cell r="AR1671">
            <v>0</v>
          </cell>
          <cell r="AV1671">
            <v>0</v>
          </cell>
          <cell r="AZ1671">
            <v>0</v>
          </cell>
        </row>
        <row r="1672">
          <cell r="Q1672">
            <v>-5331275</v>
          </cell>
          <cell r="S1672">
            <v>-7023226.19</v>
          </cell>
          <cell r="U1672">
            <v>-5367153.71</v>
          </cell>
          <cell r="V1672">
            <v>-4979877.13</v>
          </cell>
          <cell r="W1672">
            <v>-4459855.14</v>
          </cell>
          <cell r="Y1672">
            <v>-3884235.47</v>
          </cell>
          <cell r="AA1672">
            <v>-3608498.53</v>
          </cell>
          <cell r="AJ1672">
            <v>-17227517.458333332</v>
          </cell>
          <cell r="AN1672">
            <v>-17043051.71375</v>
          </cell>
          <cell r="AR1672">
            <v>-6994854.395416667</v>
          </cell>
          <cell r="AV1672">
            <v>-5006221.6362499995</v>
          </cell>
          <cell r="AZ1672">
            <v>-4048126.047916667</v>
          </cell>
        </row>
        <row r="1673">
          <cell r="Q1673">
            <v>0</v>
          </cell>
          <cell r="S1673">
            <v>0</v>
          </cell>
          <cell r="U1673">
            <v>0</v>
          </cell>
          <cell r="V1673">
            <v>0</v>
          </cell>
          <cell r="W1673">
            <v>0</v>
          </cell>
          <cell r="Y1673">
            <v>0</v>
          </cell>
          <cell r="AA1673">
            <v>0</v>
          </cell>
          <cell r="AJ1673">
            <v>0</v>
          </cell>
          <cell r="AN1673">
            <v>0</v>
          </cell>
          <cell r="AR1673">
            <v>0</v>
          </cell>
          <cell r="AV1673">
            <v>0</v>
          </cell>
          <cell r="AZ1673">
            <v>0</v>
          </cell>
        </row>
        <row r="1674">
          <cell r="Q1674">
            <v>-2165925</v>
          </cell>
          <cell r="S1674">
            <v>-3021165.15</v>
          </cell>
          <cell r="U1674">
            <v>-2876766.36</v>
          </cell>
          <cell r="V1674">
            <v>-3069104.86</v>
          </cell>
          <cell r="W1674">
            <v>-2530542.28</v>
          </cell>
          <cell r="Y1674">
            <v>-1291171.6</v>
          </cell>
          <cell r="AA1674">
            <v>-1837830.67</v>
          </cell>
          <cell r="AJ1674">
            <v>-6945527.875</v>
          </cell>
          <cell r="AN1674">
            <v>-6898498.945</v>
          </cell>
          <cell r="AR1674">
            <v>-3004875.7116666674</v>
          </cell>
          <cell r="AV1674">
            <v>-2453611.6137500005</v>
          </cell>
          <cell r="AZ1674">
            <v>-1663008.1616666664</v>
          </cell>
        </row>
        <row r="1675">
          <cell r="Q1675">
            <v>0</v>
          </cell>
          <cell r="S1675">
            <v>0</v>
          </cell>
          <cell r="U1675">
            <v>0</v>
          </cell>
          <cell r="V1675">
            <v>0</v>
          </cell>
          <cell r="W1675">
            <v>0</v>
          </cell>
          <cell r="Y1675">
            <v>0</v>
          </cell>
          <cell r="AA1675">
            <v>0</v>
          </cell>
          <cell r="AJ1675">
            <v>-1317708.3333333333</v>
          </cell>
          <cell r="AN1675">
            <v>-859375</v>
          </cell>
          <cell r="AR1675">
            <v>-401041.6666666667</v>
          </cell>
          <cell r="AV1675">
            <v>0</v>
          </cell>
          <cell r="AZ1675">
            <v>0</v>
          </cell>
        </row>
        <row r="1676">
          <cell r="Q1676">
            <v>9916</v>
          </cell>
          <cell r="S1676">
            <v>9916</v>
          </cell>
          <cell r="U1676">
            <v>0</v>
          </cell>
          <cell r="V1676">
            <v>0</v>
          </cell>
          <cell r="W1676">
            <v>0</v>
          </cell>
          <cell r="Y1676">
            <v>0</v>
          </cell>
          <cell r="AA1676">
            <v>0</v>
          </cell>
          <cell r="AJ1676">
            <v>19005.666666666668</v>
          </cell>
          <cell r="AN1676">
            <v>13199.75</v>
          </cell>
          <cell r="AR1676">
            <v>2956.9583333333335</v>
          </cell>
          <cell r="AV1676">
            <v>2065.8333333333335</v>
          </cell>
          <cell r="AZ1676">
            <v>0</v>
          </cell>
        </row>
        <row r="1677">
          <cell r="Q1677">
            <v>0</v>
          </cell>
          <cell r="S1677">
            <v>0</v>
          </cell>
          <cell r="U1677">
            <v>0</v>
          </cell>
          <cell r="V1677">
            <v>0</v>
          </cell>
          <cell r="W1677">
            <v>0</v>
          </cell>
          <cell r="Y1677">
            <v>0</v>
          </cell>
          <cell r="AA1677">
            <v>0</v>
          </cell>
          <cell r="AJ1677">
            <v>0</v>
          </cell>
          <cell r="AN1677">
            <v>0</v>
          </cell>
          <cell r="AR1677">
            <v>0</v>
          </cell>
          <cell r="AV1677">
            <v>0</v>
          </cell>
          <cell r="AZ1677">
            <v>0</v>
          </cell>
        </row>
        <row r="1678">
          <cell r="Q1678">
            <v>0</v>
          </cell>
          <cell r="S1678">
            <v>0</v>
          </cell>
          <cell r="U1678">
            <v>0</v>
          </cell>
          <cell r="V1678">
            <v>0</v>
          </cell>
          <cell r="W1678">
            <v>0</v>
          </cell>
          <cell r="Y1678">
            <v>0</v>
          </cell>
          <cell r="AA1678">
            <v>0</v>
          </cell>
          <cell r="AJ1678">
            <v>0</v>
          </cell>
          <cell r="AN1678">
            <v>0</v>
          </cell>
          <cell r="AR1678">
            <v>0</v>
          </cell>
          <cell r="AV1678">
            <v>0</v>
          </cell>
          <cell r="AZ1678">
            <v>0</v>
          </cell>
        </row>
        <row r="1679">
          <cell r="Q1679">
            <v>169525</v>
          </cell>
          <cell r="S1679">
            <v>169525</v>
          </cell>
          <cell r="U1679">
            <v>0</v>
          </cell>
          <cell r="V1679">
            <v>0</v>
          </cell>
          <cell r="W1679">
            <v>0</v>
          </cell>
          <cell r="Y1679">
            <v>0</v>
          </cell>
          <cell r="AA1679">
            <v>0</v>
          </cell>
          <cell r="AJ1679">
            <v>193528.04166666666</v>
          </cell>
          <cell r="AN1679">
            <v>228845.75</v>
          </cell>
          <cell r="AR1679">
            <v>232391.16666666666</v>
          </cell>
          <cell r="AV1679">
            <v>35317.708333333336</v>
          </cell>
          <cell r="AZ1679">
            <v>0</v>
          </cell>
        </row>
        <row r="1680">
          <cell r="Q1680">
            <v>0</v>
          </cell>
          <cell r="S1680">
            <v>0</v>
          </cell>
          <cell r="U1680">
            <v>0</v>
          </cell>
          <cell r="V1680">
            <v>0</v>
          </cell>
          <cell r="W1680">
            <v>0</v>
          </cell>
          <cell r="Y1680">
            <v>0</v>
          </cell>
          <cell r="AA1680">
            <v>0</v>
          </cell>
          <cell r="AJ1680">
            <v>-2482149.4583333335</v>
          </cell>
          <cell r="AN1680">
            <v>-1618793.125</v>
          </cell>
          <cell r="AR1680">
            <v>-755436.7916666666</v>
          </cell>
          <cell r="AV1680">
            <v>0</v>
          </cell>
          <cell r="AZ1680">
            <v>0</v>
          </cell>
          <cell r="BD1680" t="str">
            <v>35a</v>
          </cell>
        </row>
        <row r="1681">
          <cell r="Q1681">
            <v>4256</v>
          </cell>
          <cell r="S1681">
            <v>4256</v>
          </cell>
          <cell r="U1681">
            <v>0</v>
          </cell>
          <cell r="V1681">
            <v>0</v>
          </cell>
          <cell r="W1681">
            <v>0</v>
          </cell>
          <cell r="Y1681">
            <v>0</v>
          </cell>
          <cell r="AA1681">
            <v>0</v>
          </cell>
          <cell r="AJ1681">
            <v>9933.583333333334</v>
          </cell>
          <cell r="AN1681">
            <v>8360.625</v>
          </cell>
          <cell r="AR1681">
            <v>1871.2083333333333</v>
          </cell>
          <cell r="AV1681">
            <v>886.6666666666666</v>
          </cell>
          <cell r="AZ1681">
            <v>0</v>
          </cell>
        </row>
        <row r="1682">
          <cell r="Q1682">
            <v>-35980000</v>
          </cell>
          <cell r="S1682">
            <v>-35516000</v>
          </cell>
          <cell r="U1682">
            <v>-34964000</v>
          </cell>
          <cell r="V1682">
            <v>-34524000</v>
          </cell>
          <cell r="W1682">
            <v>-34084000</v>
          </cell>
          <cell r="Y1682">
            <v>-33204000</v>
          </cell>
          <cell r="AA1682">
            <v>-32324000</v>
          </cell>
          <cell r="AJ1682">
            <v>-36670041.666666664</v>
          </cell>
          <cell r="AN1682">
            <v>-36080875</v>
          </cell>
          <cell r="AR1682">
            <v>-35302541.666666664</v>
          </cell>
          <cell r="AV1682">
            <v>-33970958.333333336</v>
          </cell>
          <cell r="AZ1682">
            <v>-32322458.333333332</v>
          </cell>
        </row>
        <row r="1683">
          <cell r="Q1683">
            <v>-991187</v>
          </cell>
          <cell r="S1683">
            <v>-905187</v>
          </cell>
          <cell r="U1683">
            <v>-819187</v>
          </cell>
          <cell r="V1683">
            <v>-776187</v>
          </cell>
          <cell r="W1683">
            <v>-733187</v>
          </cell>
          <cell r="Y1683">
            <v>-647187</v>
          </cell>
          <cell r="AA1683">
            <v>-561187</v>
          </cell>
          <cell r="AJ1683">
            <v>-4455853.666666667</v>
          </cell>
          <cell r="AN1683">
            <v>-1012687</v>
          </cell>
          <cell r="AR1683">
            <v>-898020.3333333334</v>
          </cell>
          <cell r="AV1683">
            <v>-732978.6666666666</v>
          </cell>
          <cell r="AZ1683">
            <v>-560228.6666666666</v>
          </cell>
        </row>
        <row r="1684">
          <cell r="AV1684">
            <v>0</v>
          </cell>
          <cell r="AZ1684">
            <v>-10368586.075000001</v>
          </cell>
        </row>
        <row r="1685">
          <cell r="Q1685">
            <v>0</v>
          </cell>
          <cell r="S1685">
            <v>0</v>
          </cell>
          <cell r="U1685">
            <v>0</v>
          </cell>
          <cell r="V1685">
            <v>0</v>
          </cell>
          <cell r="W1685">
            <v>0</v>
          </cell>
          <cell r="Y1685">
            <v>0</v>
          </cell>
          <cell r="AA1685">
            <v>0</v>
          </cell>
          <cell r="AJ1685">
            <v>-3239.5833333333335</v>
          </cell>
          <cell r="AN1685">
            <v>-1656.25</v>
          </cell>
          <cell r="AR1685">
            <v>-72.91666666666667</v>
          </cell>
          <cell r="AV1685">
            <v>0</v>
          </cell>
          <cell r="AZ1685">
            <v>0</v>
          </cell>
        </row>
        <row r="1686">
          <cell r="Q1686">
            <v>0</v>
          </cell>
          <cell r="S1686">
            <v>0</v>
          </cell>
          <cell r="U1686">
            <v>0</v>
          </cell>
          <cell r="V1686">
            <v>0</v>
          </cell>
          <cell r="W1686">
            <v>0</v>
          </cell>
          <cell r="Y1686">
            <v>0</v>
          </cell>
          <cell r="AA1686">
            <v>0</v>
          </cell>
          <cell r="AJ1686">
            <v>-958.3333333333334</v>
          </cell>
          <cell r="AN1686">
            <v>-625</v>
          </cell>
          <cell r="AR1686">
            <v>-291.6666666666667</v>
          </cell>
          <cell r="AV1686">
            <v>0</v>
          </cell>
          <cell r="AZ1686">
            <v>0</v>
          </cell>
        </row>
        <row r="1687">
          <cell r="Q1687">
            <v>0</v>
          </cell>
          <cell r="S1687">
            <v>0</v>
          </cell>
          <cell r="U1687">
            <v>0</v>
          </cell>
          <cell r="V1687">
            <v>0</v>
          </cell>
          <cell r="W1687">
            <v>0</v>
          </cell>
          <cell r="Y1687">
            <v>0</v>
          </cell>
          <cell r="AA1687">
            <v>0</v>
          </cell>
          <cell r="AJ1687">
            <v>0</v>
          </cell>
          <cell r="AN1687">
            <v>0</v>
          </cell>
          <cell r="AR1687">
            <v>0</v>
          </cell>
          <cell r="AV1687">
            <v>0</v>
          </cell>
          <cell r="AZ1687">
            <v>0</v>
          </cell>
        </row>
        <row r="1688">
          <cell r="Q1688">
            <v>0</v>
          </cell>
          <cell r="S1688">
            <v>0</v>
          </cell>
          <cell r="U1688">
            <v>0</v>
          </cell>
          <cell r="V1688">
            <v>0</v>
          </cell>
          <cell r="W1688">
            <v>0</v>
          </cell>
          <cell r="Y1688">
            <v>0</v>
          </cell>
          <cell r="AA1688">
            <v>0</v>
          </cell>
          <cell r="AJ1688">
            <v>0</v>
          </cell>
          <cell r="AN1688">
            <v>0</v>
          </cell>
          <cell r="AR1688">
            <v>0</v>
          </cell>
          <cell r="AV1688">
            <v>0</v>
          </cell>
          <cell r="AZ1688">
            <v>0</v>
          </cell>
          <cell r="BD1688">
            <v>37</v>
          </cell>
        </row>
        <row r="1689">
          <cell r="Q1689">
            <v>-729674</v>
          </cell>
          <cell r="S1689">
            <v>-313674</v>
          </cell>
          <cell r="U1689">
            <v>0</v>
          </cell>
          <cell r="V1689">
            <v>0</v>
          </cell>
          <cell r="W1689">
            <v>0</v>
          </cell>
          <cell r="Y1689">
            <v>0</v>
          </cell>
          <cell r="AA1689">
            <v>0</v>
          </cell>
          <cell r="AJ1689">
            <v>-1469007.3333333333</v>
          </cell>
          <cell r="AN1689">
            <v>-967937.5833333334</v>
          </cell>
          <cell r="AR1689">
            <v>-471379.5833333333</v>
          </cell>
          <cell r="AV1689">
            <v>-108821.58333333333</v>
          </cell>
          <cell r="AZ1689">
            <v>0</v>
          </cell>
        </row>
        <row r="1690">
          <cell r="Q1690">
            <v>0</v>
          </cell>
          <cell r="S1690">
            <v>0</v>
          </cell>
          <cell r="U1690">
            <v>0</v>
          </cell>
          <cell r="V1690">
            <v>0</v>
          </cell>
          <cell r="W1690">
            <v>0</v>
          </cell>
          <cell r="Y1690">
            <v>0</v>
          </cell>
          <cell r="AA1690">
            <v>0</v>
          </cell>
          <cell r="AJ1690">
            <v>-6272.195833333334</v>
          </cell>
          <cell r="AN1690">
            <v>-4090.5625</v>
          </cell>
          <cell r="AR1690">
            <v>-1908.9291666666666</v>
          </cell>
          <cell r="AV1690">
            <v>0</v>
          </cell>
          <cell r="AZ1690">
            <v>0</v>
          </cell>
        </row>
        <row r="1691">
          <cell r="Q1691">
            <v>-27910</v>
          </cell>
          <cell r="S1691">
            <v>-27910</v>
          </cell>
          <cell r="U1691">
            <v>-26641</v>
          </cell>
          <cell r="V1691">
            <v>-26641</v>
          </cell>
          <cell r="W1691">
            <v>-25372</v>
          </cell>
          <cell r="Y1691">
            <v>-25372</v>
          </cell>
          <cell r="AA1691">
            <v>-24104</v>
          </cell>
          <cell r="AJ1691">
            <v>-30871</v>
          </cell>
          <cell r="AN1691">
            <v>-29179</v>
          </cell>
          <cell r="AR1691">
            <v>-27487</v>
          </cell>
          <cell r="AV1691">
            <v>-25795.333333333332</v>
          </cell>
          <cell r="AZ1691">
            <v>-24104</v>
          </cell>
        </row>
        <row r="1692">
          <cell r="Q1692">
            <v>0</v>
          </cell>
          <cell r="S1692">
            <v>0</v>
          </cell>
          <cell r="U1692">
            <v>0</v>
          </cell>
          <cell r="V1692">
            <v>0</v>
          </cell>
          <cell r="W1692">
            <v>0</v>
          </cell>
          <cell r="Y1692">
            <v>0</v>
          </cell>
          <cell r="AA1692">
            <v>0</v>
          </cell>
          <cell r="AJ1692">
            <v>-4543908.75</v>
          </cell>
          <cell r="AN1692">
            <v>-2963418.75</v>
          </cell>
          <cell r="AR1692">
            <v>-1382928.75</v>
          </cell>
          <cell r="AV1692">
            <v>0</v>
          </cell>
          <cell r="AZ1692">
            <v>0</v>
          </cell>
          <cell r="BD1692">
            <v>33</v>
          </cell>
        </row>
        <row r="1693">
          <cell r="Q1693">
            <v>-89053132</v>
          </cell>
          <cell r="S1693">
            <v>-89053132</v>
          </cell>
          <cell r="U1693">
            <v>-86078132</v>
          </cell>
          <cell r="V1693">
            <v>-86078132</v>
          </cell>
          <cell r="W1693">
            <v>-84678132</v>
          </cell>
          <cell r="Y1693">
            <v>-84678132</v>
          </cell>
          <cell r="AA1693">
            <v>-81655132</v>
          </cell>
          <cell r="AJ1693">
            <v>-91816619.625</v>
          </cell>
          <cell r="AN1693">
            <v>-89090732.625</v>
          </cell>
          <cell r="AR1693">
            <v>-87096720.625</v>
          </cell>
          <cell r="AV1693">
            <v>-85162757</v>
          </cell>
          <cell r="AZ1693">
            <v>-83419257</v>
          </cell>
        </row>
        <row r="1694">
          <cell r="Q1694">
            <v>-6363954</v>
          </cell>
          <cell r="S1694">
            <v>-6363954</v>
          </cell>
          <cell r="U1694">
            <v>-6123954</v>
          </cell>
          <cell r="V1694">
            <v>-6123954</v>
          </cell>
          <cell r="W1694">
            <v>-5883954</v>
          </cell>
          <cell r="Y1694">
            <v>-5883954</v>
          </cell>
          <cell r="AA1694">
            <v>-5643954</v>
          </cell>
          <cell r="AJ1694">
            <v>-7009378.583333333</v>
          </cell>
          <cell r="AN1694">
            <v>-6716785.25</v>
          </cell>
          <cell r="AR1694">
            <v>-6391691.916666667</v>
          </cell>
          <cell r="AV1694">
            <v>-5952579</v>
          </cell>
          <cell r="AZ1694">
            <v>-5550329</v>
          </cell>
        </row>
        <row r="1695">
          <cell r="Q1695">
            <v>0</v>
          </cell>
          <cell r="S1695">
            <v>0</v>
          </cell>
          <cell r="U1695">
            <v>0</v>
          </cell>
          <cell r="V1695">
            <v>0</v>
          </cell>
          <cell r="W1695">
            <v>0</v>
          </cell>
          <cell r="Y1695">
            <v>0</v>
          </cell>
          <cell r="AA1695">
            <v>0</v>
          </cell>
          <cell r="AJ1695">
            <v>0</v>
          </cell>
          <cell r="AN1695">
            <v>0</v>
          </cell>
          <cell r="AR1695">
            <v>0</v>
          </cell>
          <cell r="AV1695">
            <v>0</v>
          </cell>
          <cell r="AZ1695">
            <v>0</v>
          </cell>
        </row>
        <row r="1696">
          <cell r="Q1696">
            <v>0</v>
          </cell>
          <cell r="S1696">
            <v>0</v>
          </cell>
          <cell r="U1696">
            <v>0</v>
          </cell>
          <cell r="V1696">
            <v>0</v>
          </cell>
          <cell r="W1696">
            <v>0</v>
          </cell>
          <cell r="Y1696">
            <v>0</v>
          </cell>
          <cell r="AA1696">
            <v>0</v>
          </cell>
          <cell r="AJ1696">
            <v>0</v>
          </cell>
          <cell r="AN1696">
            <v>0</v>
          </cell>
          <cell r="AR1696">
            <v>0</v>
          </cell>
          <cell r="AV1696">
            <v>0</v>
          </cell>
          <cell r="AZ1696">
            <v>0</v>
          </cell>
        </row>
        <row r="1697">
          <cell r="Q1697">
            <v>0</v>
          </cell>
          <cell r="S1697">
            <v>0</v>
          </cell>
          <cell r="U1697">
            <v>0</v>
          </cell>
          <cell r="V1697">
            <v>0</v>
          </cell>
          <cell r="W1697">
            <v>0</v>
          </cell>
          <cell r="Y1697">
            <v>0</v>
          </cell>
          <cell r="AA1697">
            <v>0</v>
          </cell>
          <cell r="AJ1697">
            <v>0</v>
          </cell>
          <cell r="AN1697">
            <v>0</v>
          </cell>
          <cell r="AR1697">
            <v>0</v>
          </cell>
          <cell r="AV1697">
            <v>0</v>
          </cell>
          <cell r="AZ1697">
            <v>0</v>
          </cell>
        </row>
        <row r="1698">
          <cell r="Q1698">
            <v>-9573084</v>
          </cell>
          <cell r="S1698">
            <v>-9116084</v>
          </cell>
          <cell r="U1698">
            <v>-8844084</v>
          </cell>
          <cell r="V1698">
            <v>-8758084</v>
          </cell>
          <cell r="W1698">
            <v>-8626084</v>
          </cell>
          <cell r="Y1698">
            <v>-8676084</v>
          </cell>
          <cell r="AA1698">
            <v>-8748084</v>
          </cell>
          <cell r="AJ1698">
            <v>-10025292.916666666</v>
          </cell>
          <cell r="AN1698">
            <v>-9645761.916666666</v>
          </cell>
          <cell r="AR1698">
            <v>-9229605.916666666</v>
          </cell>
          <cell r="AV1698">
            <v>-8833658.25</v>
          </cell>
          <cell r="AZ1698">
            <v>-8604877.25</v>
          </cell>
          <cell r="BD1698" t="str">
            <v>37e</v>
          </cell>
        </row>
        <row r="1699">
          <cell r="Q1699">
            <v>0</v>
          </cell>
          <cell r="S1699">
            <v>0</v>
          </cell>
          <cell r="U1699">
            <v>0</v>
          </cell>
          <cell r="V1699">
            <v>0</v>
          </cell>
          <cell r="W1699">
            <v>0</v>
          </cell>
          <cell r="Y1699">
            <v>0</v>
          </cell>
          <cell r="AA1699">
            <v>0</v>
          </cell>
          <cell r="AJ1699">
            <v>0</v>
          </cell>
          <cell r="AN1699">
            <v>0</v>
          </cell>
          <cell r="AR1699">
            <v>0</v>
          </cell>
          <cell r="AV1699">
            <v>0</v>
          </cell>
          <cell r="AZ1699">
            <v>0</v>
          </cell>
        </row>
        <row r="1700">
          <cell r="Q1700">
            <v>-5956000</v>
          </cell>
          <cell r="S1700">
            <v>-5632000</v>
          </cell>
          <cell r="U1700">
            <v>-5308000</v>
          </cell>
          <cell r="V1700">
            <v>-5146000</v>
          </cell>
          <cell r="W1700">
            <v>-4984000</v>
          </cell>
          <cell r="Y1700">
            <v>-4660000</v>
          </cell>
          <cell r="AA1700">
            <v>-4336000</v>
          </cell>
          <cell r="AJ1700">
            <v>-6807666.666666667</v>
          </cell>
          <cell r="AN1700">
            <v>-6233000</v>
          </cell>
          <cell r="AR1700">
            <v>-5629000</v>
          </cell>
          <cell r="AV1700">
            <v>-4984041.666666667</v>
          </cell>
          <cell r="AZ1700">
            <v>-4320375</v>
          </cell>
          <cell r="BD1700" t="str">
            <v>37a</v>
          </cell>
        </row>
        <row r="1701">
          <cell r="Q1701">
            <v>0</v>
          </cell>
          <cell r="S1701">
            <v>0</v>
          </cell>
          <cell r="U1701">
            <v>0</v>
          </cell>
          <cell r="V1701">
            <v>0</v>
          </cell>
          <cell r="W1701">
            <v>0</v>
          </cell>
          <cell r="Y1701">
            <v>0</v>
          </cell>
          <cell r="AA1701">
            <v>0</v>
          </cell>
          <cell r="AJ1701">
            <v>0</v>
          </cell>
          <cell r="AN1701">
            <v>0</v>
          </cell>
          <cell r="AR1701">
            <v>0</v>
          </cell>
          <cell r="AV1701">
            <v>0</v>
          </cell>
          <cell r="AZ1701">
            <v>0</v>
          </cell>
        </row>
        <row r="1702">
          <cell r="Q1702">
            <v>0</v>
          </cell>
          <cell r="S1702">
            <v>0</v>
          </cell>
          <cell r="U1702">
            <v>0</v>
          </cell>
          <cell r="V1702">
            <v>0</v>
          </cell>
          <cell r="W1702">
            <v>0</v>
          </cell>
          <cell r="Y1702">
            <v>0</v>
          </cell>
          <cell r="AA1702">
            <v>0</v>
          </cell>
          <cell r="AJ1702">
            <v>-112333.33333333333</v>
          </cell>
          <cell r="AN1702">
            <v>-53958.333333333336</v>
          </cell>
          <cell r="AR1702">
            <v>-23250</v>
          </cell>
          <cell r="AV1702">
            <v>0</v>
          </cell>
          <cell r="AZ1702">
            <v>0</v>
          </cell>
          <cell r="BD1702" t="str">
            <v>37b</v>
          </cell>
        </row>
        <row r="1703">
          <cell r="Q1703">
            <v>0</v>
          </cell>
          <cell r="S1703">
            <v>0</v>
          </cell>
          <cell r="U1703">
            <v>0</v>
          </cell>
          <cell r="V1703">
            <v>0</v>
          </cell>
          <cell r="W1703">
            <v>0</v>
          </cell>
          <cell r="Y1703">
            <v>0</v>
          </cell>
          <cell r="AA1703">
            <v>0</v>
          </cell>
          <cell r="AJ1703">
            <v>0</v>
          </cell>
          <cell r="AN1703">
            <v>0</v>
          </cell>
          <cell r="AR1703">
            <v>0</v>
          </cell>
          <cell r="AV1703">
            <v>0</v>
          </cell>
          <cell r="AZ1703">
            <v>0</v>
          </cell>
        </row>
        <row r="1704">
          <cell r="Q1704">
            <v>-3844000</v>
          </cell>
          <cell r="S1704">
            <v>-3612000</v>
          </cell>
          <cell r="U1704">
            <v>-3390000</v>
          </cell>
          <cell r="V1704">
            <v>-3282000</v>
          </cell>
          <cell r="W1704">
            <v>-3176000</v>
          </cell>
          <cell r="Y1704">
            <v>-2974000</v>
          </cell>
          <cell r="AA1704">
            <v>-2780000</v>
          </cell>
          <cell r="AJ1704">
            <v>-4594416.666666667</v>
          </cell>
          <cell r="AN1704">
            <v>-4096250</v>
          </cell>
          <cell r="AR1704">
            <v>-3625750</v>
          </cell>
          <cell r="AV1704">
            <v>-3190250</v>
          </cell>
          <cell r="AZ1704">
            <v>-2788708.3333333335</v>
          </cell>
        </row>
        <row r="1705">
          <cell r="Q1705">
            <v>0</v>
          </cell>
          <cell r="S1705">
            <v>0</v>
          </cell>
          <cell r="U1705">
            <v>0</v>
          </cell>
          <cell r="V1705">
            <v>0</v>
          </cell>
          <cell r="W1705">
            <v>0</v>
          </cell>
          <cell r="Y1705">
            <v>0</v>
          </cell>
          <cell r="AA1705">
            <v>0</v>
          </cell>
          <cell r="AJ1705">
            <v>0</v>
          </cell>
          <cell r="AN1705">
            <v>0</v>
          </cell>
          <cell r="AR1705">
            <v>0</v>
          </cell>
          <cell r="AV1705">
            <v>0</v>
          </cell>
          <cell r="AZ1705">
            <v>0</v>
          </cell>
        </row>
        <row r="1706">
          <cell r="Q1706">
            <v>-996538</v>
          </cell>
          <cell r="S1706">
            <v>-1082538</v>
          </cell>
          <cell r="U1706">
            <v>-1173538</v>
          </cell>
          <cell r="V1706">
            <v>-1225538</v>
          </cell>
          <cell r="W1706">
            <v>-1253538</v>
          </cell>
          <cell r="Y1706">
            <v>-1331538</v>
          </cell>
          <cell r="AA1706">
            <v>-1412538</v>
          </cell>
          <cell r="AJ1706">
            <v>-821871.3333333334</v>
          </cell>
          <cell r="AN1706">
            <v>-947913</v>
          </cell>
          <cell r="AR1706">
            <v>-1093746.3333333333</v>
          </cell>
          <cell r="AV1706">
            <v>-1250579.6666666667</v>
          </cell>
          <cell r="AZ1706">
            <v>-1410163</v>
          </cell>
          <cell r="BD1706" t="str">
            <v>35a</v>
          </cell>
        </row>
        <row r="1707">
          <cell r="Q1707">
            <v>-6591615</v>
          </cell>
          <cell r="S1707">
            <v>-6550159</v>
          </cell>
          <cell r="U1707">
            <v>-6508703</v>
          </cell>
          <cell r="V1707">
            <v>-6487975</v>
          </cell>
          <cell r="W1707">
            <v>-6467247</v>
          </cell>
          <cell r="Y1707">
            <v>-6425791</v>
          </cell>
          <cell r="AA1707">
            <v>-6384335</v>
          </cell>
          <cell r="AJ1707">
            <v>-6715983</v>
          </cell>
          <cell r="AN1707">
            <v>-6633071</v>
          </cell>
          <cell r="AR1707">
            <v>-6550159</v>
          </cell>
          <cell r="AV1707">
            <v>-6467247</v>
          </cell>
          <cell r="AZ1707">
            <v>-6384335</v>
          </cell>
        </row>
        <row r="1708">
          <cell r="Q1708">
            <v>-631000</v>
          </cell>
          <cell r="S1708">
            <v>-631000</v>
          </cell>
          <cell r="U1708">
            <v>-631000</v>
          </cell>
          <cell r="V1708">
            <v>-608000</v>
          </cell>
          <cell r="W1708">
            <v>-481000</v>
          </cell>
          <cell r="Y1708">
            <v>-291000</v>
          </cell>
          <cell r="AA1708">
            <v>-409000</v>
          </cell>
          <cell r="AJ1708">
            <v>-199583.33333333334</v>
          </cell>
          <cell r="AN1708">
            <v>-199583.33333333334</v>
          </cell>
          <cell r="AR1708">
            <v>-456416.6666666667</v>
          </cell>
          <cell r="AV1708">
            <v>-581375</v>
          </cell>
          <cell r="AZ1708">
            <v>-1575375</v>
          </cell>
        </row>
        <row r="1709">
          <cell r="Q1709">
            <v>0</v>
          </cell>
          <cell r="S1709">
            <v>0</v>
          </cell>
          <cell r="U1709">
            <v>0</v>
          </cell>
          <cell r="V1709">
            <v>0</v>
          </cell>
          <cell r="W1709">
            <v>0</v>
          </cell>
          <cell r="Y1709">
            <v>0</v>
          </cell>
          <cell r="AA1709">
            <v>0</v>
          </cell>
          <cell r="AJ1709">
            <v>0</v>
          </cell>
          <cell r="AN1709">
            <v>0</v>
          </cell>
          <cell r="AR1709">
            <v>0</v>
          </cell>
          <cell r="AV1709">
            <v>0</v>
          </cell>
          <cell r="AZ1709">
            <v>0</v>
          </cell>
          <cell r="BD1709" t="str">
            <v>35a1</v>
          </cell>
        </row>
        <row r="1710">
          <cell r="Q1710">
            <v>-4828633</v>
          </cell>
          <cell r="S1710">
            <v>-4828633</v>
          </cell>
          <cell r="U1710">
            <v>-4828633</v>
          </cell>
          <cell r="V1710">
            <v>-4828633</v>
          </cell>
          <cell r="W1710">
            <v>-4828633</v>
          </cell>
          <cell r="Y1710">
            <v>-4828633</v>
          </cell>
          <cell r="AA1710">
            <v>-4828633</v>
          </cell>
          <cell r="AJ1710">
            <v>-4825184.625</v>
          </cell>
          <cell r="AN1710">
            <v>-4829770.625</v>
          </cell>
          <cell r="AR1710">
            <v>-4830064.958333333</v>
          </cell>
          <cell r="AV1710">
            <v>-4828633</v>
          </cell>
          <cell r="AZ1710">
            <v>-4828633</v>
          </cell>
        </row>
        <row r="1711">
          <cell r="Q1711">
            <v>-3584000</v>
          </cell>
          <cell r="S1711">
            <v>-3374000</v>
          </cell>
          <cell r="U1711">
            <v>-3164000</v>
          </cell>
          <cell r="V1711">
            <v>-3059000</v>
          </cell>
          <cell r="W1711">
            <v>-2954000</v>
          </cell>
          <cell r="Y1711">
            <v>-2744000</v>
          </cell>
          <cell r="AA1711">
            <v>-2534000</v>
          </cell>
          <cell r="AJ1711">
            <v>-3777458.3333333335</v>
          </cell>
          <cell r="AN1711">
            <v>-3637125</v>
          </cell>
          <cell r="AR1711">
            <v>-3356791.6666666665</v>
          </cell>
          <cell r="AV1711">
            <v>-2953791.6666666665</v>
          </cell>
          <cell r="AZ1711">
            <v>-2532125</v>
          </cell>
          <cell r="BD1711" t="str">
            <v>37i</v>
          </cell>
        </row>
        <row r="1712">
          <cell r="Q1712">
            <v>-544000</v>
          </cell>
          <cell r="S1712">
            <v>-512000</v>
          </cell>
          <cell r="U1712">
            <v>-480000</v>
          </cell>
          <cell r="V1712">
            <v>-464000</v>
          </cell>
          <cell r="W1712">
            <v>-448000</v>
          </cell>
          <cell r="Y1712">
            <v>-416000</v>
          </cell>
          <cell r="AA1712">
            <v>-384000</v>
          </cell>
          <cell r="AJ1712">
            <v>-427833.3333333333</v>
          </cell>
          <cell r="AN1712">
            <v>-499833.3333333333</v>
          </cell>
          <cell r="AR1712">
            <v>-503833.3333333333</v>
          </cell>
          <cell r="AV1712">
            <v>-449333.3333333333</v>
          </cell>
          <cell r="AZ1712">
            <v>-384000</v>
          </cell>
          <cell r="BD1712" t="str">
            <v>37i</v>
          </cell>
        </row>
        <row r="1713">
          <cell r="Q1713">
            <v>-9042017</v>
          </cell>
          <cell r="S1713">
            <v>-9601017</v>
          </cell>
          <cell r="U1713">
            <v>-10161017</v>
          </cell>
          <cell r="V1713">
            <v>-10441017</v>
          </cell>
          <cell r="W1713">
            <v>-10721017</v>
          </cell>
          <cell r="Y1713">
            <v>-11281017</v>
          </cell>
          <cell r="AA1713">
            <v>-11836017</v>
          </cell>
          <cell r="AJ1713">
            <v>-2684504.9583333335</v>
          </cell>
          <cell r="AN1713">
            <v>-5885135.625</v>
          </cell>
          <cell r="AR1713">
            <v>-9364807.958333334</v>
          </cell>
          <cell r="AV1713">
            <v>-10719683.666666666</v>
          </cell>
          <cell r="AZ1713">
            <v>-11836225.333333334</v>
          </cell>
        </row>
        <row r="1714">
          <cell r="Q1714">
            <v>-813000</v>
          </cell>
          <cell r="S1714">
            <v>0</v>
          </cell>
          <cell r="U1714">
            <v>0</v>
          </cell>
          <cell r="V1714">
            <v>0</v>
          </cell>
          <cell r="W1714">
            <v>0</v>
          </cell>
          <cell r="Y1714">
            <v>0</v>
          </cell>
          <cell r="AA1714">
            <v>0</v>
          </cell>
          <cell r="AJ1714">
            <v>-33875</v>
          </cell>
          <cell r="AN1714">
            <v>-281083.3333333333</v>
          </cell>
          <cell r="AR1714">
            <v>-281083.3333333333</v>
          </cell>
          <cell r="AV1714">
            <v>-247208.33333333334</v>
          </cell>
          <cell r="AZ1714">
            <v>0</v>
          </cell>
          <cell r="BD1714" t="str">
            <v>37j</v>
          </cell>
        </row>
        <row r="1715">
          <cell r="Q1715">
            <v>-253000</v>
          </cell>
          <cell r="S1715">
            <v>-877000</v>
          </cell>
          <cell r="U1715">
            <v>917000</v>
          </cell>
          <cell r="V1715">
            <v>746000</v>
          </cell>
          <cell r="W1715">
            <v>-131000</v>
          </cell>
          <cell r="Y1715">
            <v>-1184000</v>
          </cell>
          <cell r="AA1715">
            <v>-3074000</v>
          </cell>
          <cell r="AJ1715">
            <v>-10541.666666666666</v>
          </cell>
          <cell r="AN1715">
            <v>40958.333333333336</v>
          </cell>
          <cell r="AR1715">
            <v>57166.666666666664</v>
          </cell>
          <cell r="AV1715">
            <v>-994000</v>
          </cell>
          <cell r="AZ1715">
            <v>-3295000</v>
          </cell>
        </row>
        <row r="1716">
          <cell r="Q1716">
            <v>-499000</v>
          </cell>
          <cell r="S1716">
            <v>-607000</v>
          </cell>
          <cell r="U1716">
            <v>-726000</v>
          </cell>
          <cell r="V1716">
            <v>-726000</v>
          </cell>
          <cell r="W1716">
            <v>-726000</v>
          </cell>
          <cell r="Y1716">
            <v>-724000</v>
          </cell>
          <cell r="AA1716">
            <v>-724000</v>
          </cell>
          <cell r="AJ1716">
            <v>-20791.666666666668</v>
          </cell>
          <cell r="AN1716">
            <v>-233500</v>
          </cell>
          <cell r="AR1716">
            <v>-475250</v>
          </cell>
          <cell r="AV1716">
            <v>-696541.6666666666</v>
          </cell>
          <cell r="AZ1716">
            <v>-727166.6666666666</v>
          </cell>
        </row>
        <row r="1717">
          <cell r="S1717">
            <v>280000</v>
          </cell>
          <cell r="U1717">
            <v>688000</v>
          </cell>
          <cell r="V1717">
            <v>519000</v>
          </cell>
          <cell r="W1717">
            <v>439000</v>
          </cell>
          <cell r="Y1717">
            <v>1697000</v>
          </cell>
          <cell r="AA1717">
            <v>3527000</v>
          </cell>
          <cell r="AJ1717">
            <v>0</v>
          </cell>
          <cell r="AN1717">
            <v>113416.66666666667</v>
          </cell>
          <cell r="AR1717">
            <v>352041.6666666667</v>
          </cell>
          <cell r="AV1717">
            <v>1471666.6666666667</v>
          </cell>
          <cell r="AZ1717">
            <v>2420000</v>
          </cell>
          <cell r="BD1717" t="str">
            <v>37j</v>
          </cell>
        </row>
        <row r="1718">
          <cell r="S1718">
            <v>-3332000</v>
          </cell>
          <cell r="U1718">
            <v>-5721000</v>
          </cell>
          <cell r="V1718">
            <v>-6874000</v>
          </cell>
          <cell r="W1718">
            <v>-8198000</v>
          </cell>
          <cell r="Y1718">
            <v>-10652000</v>
          </cell>
          <cell r="AA1718">
            <v>-13253000</v>
          </cell>
          <cell r="AJ1718">
            <v>0</v>
          </cell>
          <cell r="AN1718">
            <v>-898125</v>
          </cell>
          <cell r="AR1718">
            <v>-3621333.3333333335</v>
          </cell>
          <cell r="AV1718">
            <v>-8032791.666666667</v>
          </cell>
          <cell r="AZ1718">
            <v>-12343208.333333334</v>
          </cell>
          <cell r="BD1718" t="str">
            <v>37j</v>
          </cell>
        </row>
        <row r="1719">
          <cell r="U1719">
            <v>-7000</v>
          </cell>
          <cell r="V1719">
            <v>0</v>
          </cell>
          <cell r="W1719">
            <v>0</v>
          </cell>
          <cell r="Y1719">
            <v>0</v>
          </cell>
          <cell r="AA1719">
            <v>0</v>
          </cell>
          <cell r="AJ1719">
            <v>0</v>
          </cell>
          <cell r="AN1719">
            <v>-875</v>
          </cell>
          <cell r="AR1719">
            <v>-1166.6666666666667</v>
          </cell>
          <cell r="AV1719">
            <v>-1166.6666666666667</v>
          </cell>
          <cell r="AZ1719">
            <v>-291.6666666666667</v>
          </cell>
        </row>
        <row r="1720">
          <cell r="AR1720">
            <v>0</v>
          </cell>
          <cell r="AV1720">
            <v>7000</v>
          </cell>
          <cell r="AZ1720">
            <v>86416.66666666667</v>
          </cell>
          <cell r="BD1720" t="str">
            <v>37k</v>
          </cell>
        </row>
        <row r="1721">
          <cell r="AR1721">
            <v>0</v>
          </cell>
          <cell r="AV1721">
            <v>-68625</v>
          </cell>
          <cell r="AZ1721">
            <v>-495750</v>
          </cell>
          <cell r="BD1721" t="str">
            <v>37k</v>
          </cell>
        </row>
        <row r="1722">
          <cell r="AV1722">
            <v>-464916.6666666667</v>
          </cell>
          <cell r="AZ1722">
            <v>-4272583.333333333</v>
          </cell>
          <cell r="BD1722" t="str">
            <v>37c</v>
          </cell>
        </row>
        <row r="1723">
          <cell r="AV1723">
            <v>0</v>
          </cell>
          <cell r="AZ1723">
            <v>-625250</v>
          </cell>
          <cell r="BD1723" t="str">
            <v>37j</v>
          </cell>
        </row>
        <row r="1724">
          <cell r="AV1724">
            <v>0</v>
          </cell>
          <cell r="AZ1724">
            <v>-66708.33333333333</v>
          </cell>
          <cell r="BD1724" t="str">
            <v>37k</v>
          </cell>
        </row>
        <row r="1725">
          <cell r="Q1725">
            <v>-8967750072.179996</v>
          </cell>
          <cell r="S1725">
            <v>-8796799245.089993</v>
          </cell>
          <cell r="U1725">
            <v>-8544073521.869999</v>
          </cell>
          <cell r="V1725">
            <v>-8443211198.159997</v>
          </cell>
          <cell r="W1725">
            <v>-8402764384.199993</v>
          </cell>
          <cell r="Y1725">
            <v>-8586482260.590002</v>
          </cell>
          <cell r="AA1725">
            <v>-8619310602.79</v>
          </cell>
          <cell r="AJ1725">
            <v>-7962404785.020411</v>
          </cell>
          <cell r="AN1725">
            <v>-8288180862.106254</v>
          </cell>
          <cell r="AR1725">
            <v>-8498242242.428756</v>
          </cell>
          <cell r="AV1725">
            <v>-8671515549.495415</v>
          </cell>
          <cell r="AZ1725">
            <v>-8673305475.405416</v>
          </cell>
        </row>
        <row r="1726">
          <cell r="Q1726">
            <v>0</v>
          </cell>
          <cell r="S1726">
            <v>9.5367431640625E-06</v>
          </cell>
          <cell r="U1726">
            <v>8.58306884765625E-06</v>
          </cell>
          <cell r="V1726">
            <v>0</v>
          </cell>
          <cell r="W1726">
            <v>0</v>
          </cell>
          <cell r="Y1726">
            <v>0</v>
          </cell>
          <cell r="AA1726">
            <v>0</v>
          </cell>
          <cell r="AJ1726">
            <v>1.5894571940104167E-06</v>
          </cell>
          <cell r="AR1726">
            <v>2.5033950805664062E-06</v>
          </cell>
          <cell r="AV1726">
            <v>2.1457672119140625E-06</v>
          </cell>
          <cell r="AZ1726">
            <v>9.934107462565105E-07</v>
          </cell>
        </row>
        <row r="1731">
          <cell r="BD1731" t="str">
            <v> 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ab_1"/>
      <sheetName val="Sheet1"/>
      <sheetName val="Tab_1 strat plan 05"/>
      <sheetName val="Sheet3"/>
      <sheetName val="Tab_1_strat_plan_05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rocedures"/>
      <sheetName val="Review Checklist"/>
      <sheetName val="GRB EOP"/>
      <sheetName val="ERB EOP"/>
      <sheetName val="CWC EOP"/>
      <sheetName val="ERB"/>
      <sheetName val="GRB"/>
      <sheetName val="CWC"/>
      <sheetName val="BS"/>
      <sheetName val="Attachment A Page 1"/>
      <sheetName val="Attachment A Page 2"/>
      <sheetName val="Summary of Tax Adjustment"/>
      <sheetName val="ADIT Summary for Electric"/>
      <sheetName val="ADIT Summary for Gas"/>
      <sheetName val="Summary Flux sheet"/>
      <sheetName val="Gas Flux Analysis"/>
      <sheetName val="El Flux Analysis"/>
      <sheetName val="El RB Recon to WC"/>
      <sheetName val="Gas RB Recon to WC"/>
      <sheetName val="PPXLSaveData0"/>
      <sheetName val="Chg Code"/>
      <sheetName val="PPXLFunctions"/>
      <sheetName val="PPXLOpen"/>
      <sheetName val="E Recon PWR Plt"/>
      <sheetName val="G Recon PWR Plt"/>
      <sheetName val="E Input"/>
      <sheetName val="G Input"/>
      <sheetName val="Power Plant Info"/>
      <sheetName val="GasMerchInv"/>
      <sheetName val="Sep10"/>
      <sheetName val="Oct10"/>
      <sheetName val="Nov10"/>
      <sheetName val="Dec10"/>
    </sheetNames>
    <sheetDataSet>
      <sheetData sheetId="8">
        <row r="7"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</row>
        <row r="8"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</row>
        <row r="9"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</row>
        <row r="10"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</row>
        <row r="11"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</row>
        <row r="12"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</row>
        <row r="13"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</row>
        <row r="14">
          <cell r="BI14">
            <v>6334069319.290001</v>
          </cell>
          <cell r="BJ14">
            <v>6356329199.1050005</v>
          </cell>
          <cell r="BK14">
            <v>6379490896.602917</v>
          </cell>
          <cell r="BL14">
            <v>6404380216.289582</v>
          </cell>
          <cell r="BM14">
            <v>6434801336.327084</v>
          </cell>
          <cell r="BN14">
            <v>6471625304.710416</v>
          </cell>
        </row>
        <row r="15">
          <cell r="BI15">
            <v>2559210518.966666</v>
          </cell>
          <cell r="BJ15">
            <v>2569017343.1566663</v>
          </cell>
          <cell r="BK15">
            <v>2578851210.6858335</v>
          </cell>
          <cell r="BL15">
            <v>2589485886.4900002</v>
          </cell>
          <cell r="BM15">
            <v>2601050452.6916666</v>
          </cell>
          <cell r="BN15">
            <v>2611968389.1312504</v>
          </cell>
        </row>
        <row r="16">
          <cell r="BI16">
            <v>496038676.6295833</v>
          </cell>
          <cell r="BJ16">
            <v>480137917.56041664</v>
          </cell>
          <cell r="BK16">
            <v>464160704.68375</v>
          </cell>
          <cell r="BL16">
            <v>449423694.8854167</v>
          </cell>
          <cell r="BM16">
            <v>436078247.2520833</v>
          </cell>
          <cell r="BN16">
            <v>424880370.61375</v>
          </cell>
        </row>
        <row r="17"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</row>
        <row r="18">
          <cell r="BI18">
            <v>6061781.741666667</v>
          </cell>
          <cell r="BJ18">
            <v>4892638.9425</v>
          </cell>
          <cell r="BK18">
            <v>3752529.895</v>
          </cell>
          <cell r="BL18">
            <v>2639795.5275000003</v>
          </cell>
          <cell r="BM18">
            <v>1552362.000416667</v>
          </cell>
          <cell r="BN18">
            <v>507433.3775</v>
          </cell>
        </row>
        <row r="19">
          <cell r="BI19">
            <v>19730246.680000003</v>
          </cell>
          <cell r="BJ19">
            <v>16095099.406666666</v>
          </cell>
          <cell r="BK19">
            <v>12484638.76</v>
          </cell>
          <cell r="BL19">
            <v>8893809.859166667</v>
          </cell>
          <cell r="BM19">
            <v>5317322.712499999</v>
          </cell>
          <cell r="BN19">
            <v>1766302.9000000001</v>
          </cell>
        </row>
        <row r="20">
          <cell r="BI20">
            <v>411438.76666666666</v>
          </cell>
          <cell r="BJ20">
            <v>328410.22875</v>
          </cell>
          <cell r="BK20">
            <v>249036.46166666667</v>
          </cell>
          <cell r="BL20">
            <v>174001.13541666666</v>
          </cell>
          <cell r="BM20">
            <v>103304.25</v>
          </cell>
          <cell r="BN20">
            <v>34434.75</v>
          </cell>
        </row>
        <row r="21"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</row>
        <row r="22"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</row>
        <row r="23"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</row>
        <row r="24"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</row>
        <row r="25"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</row>
        <row r="26"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</row>
        <row r="27">
          <cell r="BI27">
            <v>23844297.967916667</v>
          </cell>
          <cell r="BJ27">
            <v>24813762.26291667</v>
          </cell>
          <cell r="BK27">
            <v>25847138.007499997</v>
          </cell>
          <cell r="BL27">
            <v>26888372.1525</v>
          </cell>
          <cell r="BM27">
            <v>27901108.54916666</v>
          </cell>
          <cell r="BN27">
            <v>28549726.323333334</v>
          </cell>
        </row>
        <row r="28">
          <cell r="BI28">
            <v>14077731.104166666</v>
          </cell>
          <cell r="BJ28">
            <v>15092355.132916668</v>
          </cell>
          <cell r="BK28">
            <v>16106278.734166667</v>
          </cell>
          <cell r="BL28">
            <v>17120021.755000003</v>
          </cell>
          <cell r="BM28">
            <v>18132975.035</v>
          </cell>
          <cell r="BN28">
            <v>19142306.21791667</v>
          </cell>
        </row>
        <row r="29"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</row>
        <row r="30">
          <cell r="BI30">
            <v>128610336.18499999</v>
          </cell>
          <cell r="BJ30">
            <v>138250369.1225</v>
          </cell>
          <cell r="BK30">
            <v>147319350.74375</v>
          </cell>
          <cell r="BL30">
            <v>156722520.23749998</v>
          </cell>
          <cell r="BM30">
            <v>158640301.45041665</v>
          </cell>
          <cell r="BN30">
            <v>150099393.75958332</v>
          </cell>
        </row>
        <row r="31">
          <cell r="BI31">
            <v>29303307.22916666</v>
          </cell>
          <cell r="BJ31">
            <v>28338545.47791667</v>
          </cell>
          <cell r="BK31">
            <v>27163446.916666668</v>
          </cell>
          <cell r="BL31">
            <v>25373280.135416668</v>
          </cell>
          <cell r="BM31">
            <v>22944836.616666663</v>
          </cell>
          <cell r="BN31">
            <v>21153657.152916666</v>
          </cell>
        </row>
        <row r="32"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346293.81583333336</v>
          </cell>
        </row>
        <row r="33"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</row>
        <row r="34"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</row>
        <row r="35"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</row>
        <row r="36">
          <cell r="BI36">
            <v>5830547.832916667</v>
          </cell>
          <cell r="BJ36">
            <v>6236546.780833334</v>
          </cell>
          <cell r="BK36">
            <v>6604590.3725</v>
          </cell>
          <cell r="BL36">
            <v>6835691.923333332</v>
          </cell>
          <cell r="BM36">
            <v>6858236.824583333</v>
          </cell>
          <cell r="BN36">
            <v>6622263.625416666</v>
          </cell>
        </row>
        <row r="37">
          <cell r="BI37">
            <v>51997.401249999995</v>
          </cell>
          <cell r="BJ37">
            <v>57614.22208333333</v>
          </cell>
          <cell r="BK37">
            <v>63231.04291666666</v>
          </cell>
          <cell r="BL37">
            <v>66676.43166666666</v>
          </cell>
          <cell r="BM37">
            <v>67357.62999999999</v>
          </cell>
          <cell r="BN37">
            <v>64593.439583333326</v>
          </cell>
        </row>
        <row r="38">
          <cell r="BI38">
            <v>12602.756249999999</v>
          </cell>
          <cell r="BJ38">
            <v>14283.123749999999</v>
          </cell>
          <cell r="BK38">
            <v>15963.49125</v>
          </cell>
          <cell r="BL38">
            <v>17643.85875</v>
          </cell>
          <cell r="BM38">
            <v>19324.22625</v>
          </cell>
          <cell r="BN38">
            <v>19324.22625</v>
          </cell>
        </row>
        <row r="39">
          <cell r="BN39">
            <v>-16406.25</v>
          </cell>
        </row>
        <row r="40">
          <cell r="BN40">
            <v>55002.75</v>
          </cell>
        </row>
        <row r="41">
          <cell r="BI41">
            <v>10777246.981250001</v>
          </cell>
          <cell r="BJ41">
            <v>11428259.290000001</v>
          </cell>
          <cell r="BK41">
            <v>11896083.6725</v>
          </cell>
          <cell r="BL41">
            <v>12279514.016666666</v>
          </cell>
          <cell r="BM41">
            <v>12731865.690833336</v>
          </cell>
          <cell r="BN41">
            <v>12983367.46125</v>
          </cell>
        </row>
        <row r="42">
          <cell r="BI42">
            <v>12451841.220416667</v>
          </cell>
          <cell r="BJ42">
            <v>11940806.218333336</v>
          </cell>
          <cell r="BK42">
            <v>11321640.363333331</v>
          </cell>
          <cell r="BL42">
            <v>10641148.800833333</v>
          </cell>
          <cell r="BM42">
            <v>10132876.737083333</v>
          </cell>
          <cell r="BN42">
            <v>9969236.78041667</v>
          </cell>
        </row>
        <row r="43">
          <cell r="BI43">
            <v>306629271.535</v>
          </cell>
          <cell r="BJ43">
            <v>314219329.0733333</v>
          </cell>
          <cell r="BK43">
            <v>324210718.64500004</v>
          </cell>
          <cell r="BL43">
            <v>337322577.7304166</v>
          </cell>
          <cell r="BM43">
            <v>353195672.48125</v>
          </cell>
          <cell r="BN43">
            <v>374851324.17666656</v>
          </cell>
        </row>
        <row r="44">
          <cell r="BI44">
            <v>27432122.343333334</v>
          </cell>
          <cell r="BJ44">
            <v>27289688.444999993</v>
          </cell>
          <cell r="BK44">
            <v>26737813.644583333</v>
          </cell>
          <cell r="BL44">
            <v>26488477.952916667</v>
          </cell>
          <cell r="BM44">
            <v>26259042.45708334</v>
          </cell>
          <cell r="BN44">
            <v>25634264.58541667</v>
          </cell>
        </row>
        <row r="45">
          <cell r="BI45">
            <v>41359354.529999994</v>
          </cell>
          <cell r="BJ45">
            <v>40210043.45791667</v>
          </cell>
          <cell r="BK45">
            <v>39132511.266666666</v>
          </cell>
          <cell r="BL45">
            <v>38111742.39958333</v>
          </cell>
          <cell r="BM45">
            <v>36928421.3125</v>
          </cell>
          <cell r="BN45">
            <v>36064075.97208334</v>
          </cell>
        </row>
        <row r="46"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</row>
        <row r="47"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</row>
        <row r="48"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</row>
        <row r="49"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</row>
        <row r="50"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</row>
        <row r="51"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</row>
        <row r="52"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</row>
        <row r="53"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</row>
        <row r="54"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</row>
        <row r="55"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</row>
        <row r="56">
          <cell r="BI56">
            <v>-44415479.125</v>
          </cell>
          <cell r="BJ56">
            <v>-44325870.208333336</v>
          </cell>
          <cell r="BK56">
            <v>-44294076.791666664</v>
          </cell>
          <cell r="BL56">
            <v>-44320098.875</v>
          </cell>
          <cell r="BM56">
            <v>-44346120.958333336</v>
          </cell>
          <cell r="BN56">
            <v>-44268915.458333336</v>
          </cell>
        </row>
        <row r="57">
          <cell r="BI57">
            <v>-130314397.875</v>
          </cell>
          <cell r="BJ57">
            <v>-131931041.125</v>
          </cell>
          <cell r="BK57">
            <v>-133603787.875</v>
          </cell>
          <cell r="BL57">
            <v>-135332638.125</v>
          </cell>
          <cell r="BM57">
            <v>-137061488.375</v>
          </cell>
          <cell r="BN57">
            <v>-138865911.5</v>
          </cell>
        </row>
        <row r="58">
          <cell r="BI58">
            <v>44415479.125</v>
          </cell>
          <cell r="BJ58">
            <v>44325870.208333336</v>
          </cell>
          <cell r="BK58">
            <v>44294076.791666664</v>
          </cell>
          <cell r="BL58">
            <v>44320098.875</v>
          </cell>
          <cell r="BM58">
            <v>44346120.958333336</v>
          </cell>
          <cell r="BN58">
            <v>44268915.458333336</v>
          </cell>
        </row>
        <row r="59">
          <cell r="BI59">
            <v>130314397.875</v>
          </cell>
          <cell r="BJ59">
            <v>131931041.125</v>
          </cell>
          <cell r="BK59">
            <v>133603787.875</v>
          </cell>
          <cell r="BL59">
            <v>135332638.125</v>
          </cell>
          <cell r="BM59">
            <v>137061488.375</v>
          </cell>
          <cell r="BN59">
            <v>138865911.5</v>
          </cell>
        </row>
        <row r="60"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</row>
        <row r="61"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</row>
        <row r="62"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</row>
        <row r="63">
          <cell r="BI63">
            <v>-2521152841.832083</v>
          </cell>
          <cell r="BJ63">
            <v>-2528690264.445417</v>
          </cell>
          <cell r="BK63">
            <v>-2536354721.5520835</v>
          </cell>
          <cell r="BL63">
            <v>-2545237850.884583</v>
          </cell>
          <cell r="BM63">
            <v>-2555064160.2637496</v>
          </cell>
          <cell r="BN63">
            <v>-2565101768.263334</v>
          </cell>
        </row>
        <row r="64">
          <cell r="BI64">
            <v>-823888988.8845834</v>
          </cell>
          <cell r="BJ64">
            <v>-828179665.5995833</v>
          </cell>
          <cell r="BK64">
            <v>-832466168.2904167</v>
          </cell>
          <cell r="BL64">
            <v>-837807484.8395833</v>
          </cell>
          <cell r="BM64">
            <v>-844228065.00875</v>
          </cell>
          <cell r="BN64">
            <v>-850516923.56</v>
          </cell>
        </row>
        <row r="65">
          <cell r="BI65">
            <v>-29780026.245</v>
          </cell>
          <cell r="BJ65">
            <v>-28811456.85625</v>
          </cell>
          <cell r="BK65">
            <v>-27887404.155</v>
          </cell>
          <cell r="BL65">
            <v>-28242511.99</v>
          </cell>
          <cell r="BM65">
            <v>-29881311.223333333</v>
          </cell>
          <cell r="BN65">
            <v>-31617187.66916667</v>
          </cell>
        </row>
        <row r="66">
          <cell r="BI66">
            <v>4513756.682083334</v>
          </cell>
          <cell r="BJ66">
            <v>4952240.140416667</v>
          </cell>
          <cell r="BK66">
            <v>5411796.40875</v>
          </cell>
          <cell r="BL66">
            <v>6002493.652083334</v>
          </cell>
          <cell r="BM66">
            <v>6735097.216666666</v>
          </cell>
          <cell r="BN66">
            <v>7154026.005</v>
          </cell>
        </row>
        <row r="67">
          <cell r="BI67">
            <v>88711.00416666667</v>
          </cell>
          <cell r="BJ67">
            <v>89542.27</v>
          </cell>
          <cell r="BK67">
            <v>90641.09250000001</v>
          </cell>
          <cell r="BL67">
            <v>92047.97041666666</v>
          </cell>
          <cell r="BM67">
            <v>93649.71416666666</v>
          </cell>
          <cell r="BN67">
            <v>85073.34916666667</v>
          </cell>
        </row>
        <row r="68">
          <cell r="BI68">
            <v>995933.7158333333</v>
          </cell>
          <cell r="BJ68">
            <v>956438.9954166665</v>
          </cell>
          <cell r="BK68">
            <v>937017.7333333334</v>
          </cell>
          <cell r="BL68">
            <v>916617.8587500001</v>
          </cell>
          <cell r="BM68">
            <v>874607.22625</v>
          </cell>
          <cell r="BN68">
            <v>859531.6587500001</v>
          </cell>
        </row>
        <row r="69"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</row>
        <row r="70"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</row>
        <row r="71"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</row>
        <row r="72"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</row>
        <row r="73"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</row>
        <row r="74"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</row>
        <row r="75">
          <cell r="BI75">
            <v>-12957074.024166666</v>
          </cell>
          <cell r="BJ75">
            <v>-12979133.546666667</v>
          </cell>
          <cell r="BK75">
            <v>-12996124.295416666</v>
          </cell>
          <cell r="BL75">
            <v>-13034286.513333334</v>
          </cell>
          <cell r="BM75">
            <v>-13082533.899166666</v>
          </cell>
          <cell r="BN75">
            <v>-13237797.335833333</v>
          </cell>
        </row>
        <row r="76">
          <cell r="BI76">
            <v>-9971691.408333333</v>
          </cell>
          <cell r="BJ76">
            <v>-9579045.511666667</v>
          </cell>
          <cell r="BK76">
            <v>-9187498.715833334</v>
          </cell>
          <cell r="BL76">
            <v>-8798286.789583335</v>
          </cell>
          <cell r="BM76">
            <v>-8411559.932916665</v>
          </cell>
          <cell r="BN76">
            <v>-8080679.432083332</v>
          </cell>
        </row>
        <row r="77">
          <cell r="BI77">
            <v>-248170550.25625</v>
          </cell>
          <cell r="BJ77">
            <v>-231848349.74375</v>
          </cell>
          <cell r="BK77">
            <v>-215213549.38416663</v>
          </cell>
          <cell r="BL77">
            <v>-198368221.77458334</v>
          </cell>
          <cell r="BM77">
            <v>-181377192.55416667</v>
          </cell>
          <cell r="BN77">
            <v>-166457900.03</v>
          </cell>
        </row>
        <row r="78">
          <cell r="BI78">
            <v>946172.25</v>
          </cell>
          <cell r="BJ78">
            <v>946172.25</v>
          </cell>
          <cell r="BK78">
            <v>946172.25</v>
          </cell>
          <cell r="BL78">
            <v>946172.25</v>
          </cell>
          <cell r="BM78">
            <v>946172.25</v>
          </cell>
          <cell r="BN78">
            <v>946172.25</v>
          </cell>
        </row>
        <row r="79"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</row>
        <row r="80">
          <cell r="BI80">
            <v>302358.00999999995</v>
          </cell>
          <cell r="BJ80">
            <v>302358.00999999995</v>
          </cell>
          <cell r="BK80">
            <v>302358.00999999995</v>
          </cell>
          <cell r="BL80">
            <v>302358.00999999995</v>
          </cell>
          <cell r="BM80">
            <v>302358.00999999995</v>
          </cell>
          <cell r="BN80">
            <v>302358.00999999995</v>
          </cell>
        </row>
        <row r="81">
          <cell r="BI81">
            <v>76622596.84000002</v>
          </cell>
          <cell r="BJ81">
            <v>76622596.84000002</v>
          </cell>
          <cell r="BK81">
            <v>76622596.84000002</v>
          </cell>
          <cell r="BL81">
            <v>76622596.84000002</v>
          </cell>
          <cell r="BM81">
            <v>76622596.84000002</v>
          </cell>
          <cell r="BN81">
            <v>76622596.84000002</v>
          </cell>
        </row>
        <row r="82"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</row>
        <row r="83">
          <cell r="BI83">
            <v>156267933.79125002</v>
          </cell>
          <cell r="BJ83">
            <v>156418740.77833334</v>
          </cell>
          <cell r="BK83">
            <v>156569737.37708333</v>
          </cell>
          <cell r="BL83">
            <v>156721865.8458333</v>
          </cell>
          <cell r="BM83">
            <v>156872764.24166664</v>
          </cell>
          <cell r="BN83">
            <v>156951892.4920833</v>
          </cell>
        </row>
        <row r="84">
          <cell r="BI84">
            <v>16950332.900000002</v>
          </cell>
          <cell r="BJ84">
            <v>16950332.900000002</v>
          </cell>
          <cell r="BK84">
            <v>16950332.900000002</v>
          </cell>
          <cell r="BL84">
            <v>16950332.900000002</v>
          </cell>
          <cell r="BM84">
            <v>16950332.900000002</v>
          </cell>
          <cell r="BN84">
            <v>16950332.900000002</v>
          </cell>
        </row>
        <row r="85"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</row>
        <row r="86">
          <cell r="BI86">
            <v>-721139</v>
          </cell>
          <cell r="BJ86">
            <v>-723289</v>
          </cell>
          <cell r="BK86">
            <v>-725439</v>
          </cell>
          <cell r="BL86">
            <v>-727589</v>
          </cell>
          <cell r="BM86">
            <v>-729739</v>
          </cell>
          <cell r="BN86">
            <v>-731889</v>
          </cell>
        </row>
        <row r="87"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</row>
        <row r="88">
          <cell r="BI88">
            <v>-283732.32999999996</v>
          </cell>
          <cell r="BJ88">
            <v>-284665.66</v>
          </cell>
          <cell r="BK88">
            <v>-285598.99</v>
          </cell>
          <cell r="BL88">
            <v>-286532.32</v>
          </cell>
          <cell r="BM88">
            <v>-287465.65</v>
          </cell>
          <cell r="BN88">
            <v>-288398.98000000004</v>
          </cell>
        </row>
        <row r="89">
          <cell r="BI89">
            <v>-42798113.65999999</v>
          </cell>
          <cell r="BJ89">
            <v>-43019188.65999999</v>
          </cell>
          <cell r="BK89">
            <v>-43240263.65999999</v>
          </cell>
          <cell r="BL89">
            <v>-43461338.65999999</v>
          </cell>
          <cell r="BM89">
            <v>-43682413.65999999</v>
          </cell>
          <cell r="BN89">
            <v>-43903488.65999999</v>
          </cell>
        </row>
        <row r="90">
          <cell r="BI90">
            <v>-5255971.133333333</v>
          </cell>
          <cell r="BJ90">
            <v>-5639350.859583333</v>
          </cell>
          <cell r="BK90">
            <v>-6023100.675833333</v>
          </cell>
          <cell r="BL90">
            <v>-6407223.356249999</v>
          </cell>
          <cell r="BM90">
            <v>-6791715.885833333</v>
          </cell>
          <cell r="BN90">
            <v>-7176402.357500001</v>
          </cell>
        </row>
        <row r="91">
          <cell r="BI91">
            <v>-2273481.864583333</v>
          </cell>
          <cell r="BJ91">
            <v>-2464216.6458333335</v>
          </cell>
          <cell r="BK91">
            <v>-2654907.955</v>
          </cell>
          <cell r="BL91">
            <v>-2845555.7920833337</v>
          </cell>
          <cell r="BM91">
            <v>-3036160.157083333</v>
          </cell>
          <cell r="BN91">
            <v>-3226721.0499999993</v>
          </cell>
        </row>
        <row r="92"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</row>
        <row r="93">
          <cell r="BI93">
            <v>7570953.3075</v>
          </cell>
          <cell r="BJ93">
            <v>7620814.568750001</v>
          </cell>
          <cell r="BK93">
            <v>7671003.925416667</v>
          </cell>
          <cell r="BL93">
            <v>7720928.544583333</v>
          </cell>
          <cell r="BM93">
            <v>7769606.144166667</v>
          </cell>
          <cell r="BN93">
            <v>7815443.310416668</v>
          </cell>
        </row>
        <row r="94">
          <cell r="BI94">
            <v>0</v>
          </cell>
          <cell r="BJ94">
            <v>0</v>
          </cell>
          <cell r="BK94">
            <v>0</v>
          </cell>
          <cell r="BL94">
            <v>0</v>
          </cell>
          <cell r="BM94">
            <v>0</v>
          </cell>
          <cell r="BN94">
            <v>0</v>
          </cell>
        </row>
        <row r="95"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</row>
        <row r="96">
          <cell r="BI96">
            <v>-106874.45416666666</v>
          </cell>
          <cell r="BJ96">
            <v>-112183.11583333334</v>
          </cell>
          <cell r="BK96">
            <v>-116190.06499999999</v>
          </cell>
          <cell r="BL96">
            <v>-118685.36041666666</v>
          </cell>
          <cell r="BM96">
            <v>-120858.11916666666</v>
          </cell>
          <cell r="BN96">
            <v>-122064.89083333332</v>
          </cell>
        </row>
        <row r="97">
          <cell r="BI97">
            <v>3174484.7812500005</v>
          </cell>
          <cell r="BJ97">
            <v>3230753.820416667</v>
          </cell>
          <cell r="BK97">
            <v>3287022.8595833336</v>
          </cell>
          <cell r="BL97">
            <v>3343291.898750001</v>
          </cell>
          <cell r="BM97">
            <v>3399560.9379166677</v>
          </cell>
          <cell r="BN97">
            <v>3468342.581666667</v>
          </cell>
        </row>
        <row r="98">
          <cell r="BI98">
            <v>0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</row>
        <row r="99">
          <cell r="BI99">
            <v>-493620.8012500001</v>
          </cell>
          <cell r="BJ99">
            <v>-499874.11874999997</v>
          </cell>
          <cell r="BK99">
            <v>-506127.43625</v>
          </cell>
          <cell r="BL99">
            <v>-512386.3658333334</v>
          </cell>
          <cell r="BM99">
            <v>-518650.90750000003</v>
          </cell>
          <cell r="BN99">
            <v>-536028.4445833333</v>
          </cell>
        </row>
        <row r="100">
          <cell r="BI100">
            <v>52609310.05083332</v>
          </cell>
          <cell r="BJ100">
            <v>52095010.45916667</v>
          </cell>
          <cell r="BK100">
            <v>51577652.177083336</v>
          </cell>
          <cell r="BL100">
            <v>51057235.20458334</v>
          </cell>
          <cell r="BM100">
            <v>50536818.23208333</v>
          </cell>
          <cell r="BN100">
            <v>50141831.54958334</v>
          </cell>
        </row>
        <row r="101"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</row>
        <row r="102">
          <cell r="BI102">
            <v>100000</v>
          </cell>
          <cell r="BJ102">
            <v>100000</v>
          </cell>
          <cell r="BK102">
            <v>100000</v>
          </cell>
          <cell r="BL102">
            <v>100000</v>
          </cell>
          <cell r="BM102">
            <v>100000</v>
          </cell>
          <cell r="BN102">
            <v>100000</v>
          </cell>
        </row>
        <row r="103">
          <cell r="BI103">
            <v>65052311.75041667</v>
          </cell>
          <cell r="BJ103">
            <v>65285654.83166668</v>
          </cell>
          <cell r="BK103">
            <v>65439268.46541667</v>
          </cell>
          <cell r="BL103">
            <v>65513172.00791667</v>
          </cell>
          <cell r="BM103">
            <v>65587075.55041667</v>
          </cell>
          <cell r="BN103">
            <v>65675844.44375</v>
          </cell>
        </row>
        <row r="104">
          <cell r="BI104">
            <v>-100000</v>
          </cell>
          <cell r="BJ104">
            <v>-100000</v>
          </cell>
          <cell r="BK104">
            <v>-100000</v>
          </cell>
          <cell r="BL104">
            <v>-100000</v>
          </cell>
          <cell r="BM104">
            <v>-100000</v>
          </cell>
          <cell r="BN104">
            <v>-100000</v>
          </cell>
        </row>
        <row r="105">
          <cell r="BI105">
            <v>-2764.998333333333</v>
          </cell>
          <cell r="BJ105">
            <v>-2475.475</v>
          </cell>
          <cell r="BK105">
            <v>-2185.9516666666664</v>
          </cell>
          <cell r="BL105">
            <v>-2041.1899999999998</v>
          </cell>
          <cell r="BM105">
            <v>-2041.1899999999998</v>
          </cell>
          <cell r="BN105">
            <v>-1956.1404166666669</v>
          </cell>
        </row>
        <row r="106"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</row>
        <row r="107">
          <cell r="BI107">
            <v>3111.045</v>
          </cell>
          <cell r="BJ107">
            <v>2918.6749999999997</v>
          </cell>
          <cell r="BK107">
            <v>2773.31625</v>
          </cell>
          <cell r="BL107">
            <v>2674.9687499999995</v>
          </cell>
          <cell r="BM107">
            <v>2576.6212499999997</v>
          </cell>
          <cell r="BN107">
            <v>2417.2262499999997</v>
          </cell>
        </row>
        <row r="108">
          <cell r="BI108">
            <v>940052.9679166666</v>
          </cell>
          <cell r="BJ108">
            <v>940869.1241666669</v>
          </cell>
          <cell r="BK108">
            <v>937404.81</v>
          </cell>
          <cell r="BL108">
            <v>934640.0108333334</v>
          </cell>
          <cell r="BM108">
            <v>933436.1920833335</v>
          </cell>
          <cell r="BN108">
            <v>931791.14</v>
          </cell>
        </row>
        <row r="109"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0</v>
          </cell>
        </row>
        <row r="110">
          <cell r="BI110">
            <v>3455360.3991666664</v>
          </cell>
          <cell r="BJ110">
            <v>3454804.0079166666</v>
          </cell>
          <cell r="BK110">
            <v>3340102.2225</v>
          </cell>
          <cell r="BL110">
            <v>3113336.609166667</v>
          </cell>
          <cell r="BM110">
            <v>2890047.0491666663</v>
          </cell>
          <cell r="BN110">
            <v>2667723.3970833337</v>
          </cell>
        </row>
        <row r="111"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</row>
        <row r="112"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0</v>
          </cell>
        </row>
        <row r="113">
          <cell r="BI113">
            <v>0</v>
          </cell>
          <cell r="BJ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</row>
        <row r="114">
          <cell r="BI114">
            <v>0</v>
          </cell>
          <cell r="BJ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</row>
        <row r="115">
          <cell r="BI115">
            <v>3190.2462499999997</v>
          </cell>
          <cell r="BJ115">
            <v>2730.6237499999993</v>
          </cell>
          <cell r="BK115">
            <v>2271.00125</v>
          </cell>
          <cell r="BL115">
            <v>1956.1404166666669</v>
          </cell>
          <cell r="BM115">
            <v>1786.0412500000002</v>
          </cell>
          <cell r="BN115">
            <v>1615.9420833333336</v>
          </cell>
        </row>
        <row r="116"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</row>
        <row r="117"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</row>
        <row r="118"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</row>
        <row r="119"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</row>
        <row r="120"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</row>
        <row r="121"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</row>
        <row r="122"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</row>
        <row r="123"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</row>
        <row r="124">
          <cell r="BI124">
            <v>0</v>
          </cell>
          <cell r="BJ124">
            <v>0</v>
          </cell>
          <cell r="BK124">
            <v>0</v>
          </cell>
          <cell r="BL124">
            <v>0</v>
          </cell>
          <cell r="BM124">
            <v>0</v>
          </cell>
          <cell r="BN124">
            <v>0</v>
          </cell>
        </row>
        <row r="125"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</row>
        <row r="126">
          <cell r="BI126">
            <v>0</v>
          </cell>
          <cell r="BJ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</row>
        <row r="127">
          <cell r="BI127">
            <v>67009.33041666668</v>
          </cell>
          <cell r="BJ127">
            <v>61334.40958333333</v>
          </cell>
          <cell r="BK127">
            <v>54305.212083333325</v>
          </cell>
          <cell r="BL127">
            <v>47223.84208333333</v>
          </cell>
          <cell r="BM127">
            <v>40316.7875</v>
          </cell>
          <cell r="BN127">
            <v>39278.04666666667</v>
          </cell>
        </row>
        <row r="128">
          <cell r="BI128">
            <v>1373323.2704166668</v>
          </cell>
          <cell r="BJ128">
            <v>1317783.035</v>
          </cell>
          <cell r="BK128">
            <v>1232845.5783333334</v>
          </cell>
          <cell r="BL128">
            <v>1167125.4808333332</v>
          </cell>
          <cell r="BM128">
            <v>1156400.1633333333</v>
          </cell>
          <cell r="BN128">
            <v>1142494.8675</v>
          </cell>
        </row>
        <row r="129">
          <cell r="BI129">
            <v>12403.46916666667</v>
          </cell>
          <cell r="BJ129">
            <v>11758.5925</v>
          </cell>
          <cell r="BK129">
            <v>11281.253333333334</v>
          </cell>
          <cell r="BL129">
            <v>10679.4075</v>
          </cell>
          <cell r="BM129">
            <v>10516.776666666667</v>
          </cell>
          <cell r="BN129">
            <v>10882.470833333333</v>
          </cell>
        </row>
        <row r="130"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</row>
        <row r="131">
          <cell r="BI131">
            <v>0</v>
          </cell>
          <cell r="BJ131">
            <v>0</v>
          </cell>
          <cell r="BK131">
            <v>0</v>
          </cell>
          <cell r="BL131">
            <v>0</v>
          </cell>
          <cell r="BM131">
            <v>0</v>
          </cell>
          <cell r="BN131">
            <v>0</v>
          </cell>
        </row>
        <row r="132"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</row>
        <row r="133"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</row>
        <row r="134">
          <cell r="BI134">
            <v>8499217.457916668</v>
          </cell>
          <cell r="BJ134">
            <v>8470271.58875</v>
          </cell>
          <cell r="BK134">
            <v>8528829.840416668</v>
          </cell>
          <cell r="BL134">
            <v>8515893.159999998</v>
          </cell>
          <cell r="BM134">
            <v>8436292.335833333</v>
          </cell>
          <cell r="BN134">
            <v>8127030.770833332</v>
          </cell>
        </row>
        <row r="135">
          <cell r="BI135">
            <v>43920.32333333333</v>
          </cell>
          <cell r="BJ135">
            <v>36693.93583333333</v>
          </cell>
          <cell r="BK135">
            <v>24557.562916666666</v>
          </cell>
          <cell r="BL135">
            <v>20038.576250000002</v>
          </cell>
          <cell r="BM135">
            <v>9414.477499999999</v>
          </cell>
          <cell r="BN135">
            <v>-1617.0175</v>
          </cell>
        </row>
        <row r="136">
          <cell r="BI136">
            <v>7554756.532083333</v>
          </cell>
          <cell r="BJ136">
            <v>7989046.995416667</v>
          </cell>
          <cell r="BK136">
            <v>8638584.20125</v>
          </cell>
          <cell r="BL136">
            <v>9138039.650416667</v>
          </cell>
          <cell r="BM136">
            <v>9107101.364166668</v>
          </cell>
          <cell r="BN136">
            <v>9113802.238333333</v>
          </cell>
        </row>
        <row r="137">
          <cell r="BI137">
            <v>614694.2545833333</v>
          </cell>
          <cell r="BJ137">
            <v>622825.5854166667</v>
          </cell>
          <cell r="BK137">
            <v>650664.4387500001</v>
          </cell>
          <cell r="BL137">
            <v>688789.8258333335</v>
          </cell>
          <cell r="BM137">
            <v>731674.4995833334</v>
          </cell>
          <cell r="BN137">
            <v>738820.4095833334</v>
          </cell>
        </row>
        <row r="138">
          <cell r="BI138">
            <v>0</v>
          </cell>
          <cell r="BJ138">
            <v>0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</row>
        <row r="139"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</row>
        <row r="140">
          <cell r="BI140">
            <v>390.10666666666674</v>
          </cell>
          <cell r="BJ140">
            <v>184.96625000000003</v>
          </cell>
          <cell r="BK140">
            <v>4.72375</v>
          </cell>
          <cell r="BL140">
            <v>4.513333333333333</v>
          </cell>
          <cell r="BM140">
            <v>4.513333333333333</v>
          </cell>
          <cell r="BN140">
            <v>2.2566666666666664</v>
          </cell>
        </row>
        <row r="141"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</row>
        <row r="142">
          <cell r="BI142">
            <v>182.20708333333323</v>
          </cell>
          <cell r="BJ142">
            <v>676.0341666666667</v>
          </cell>
          <cell r="BK142">
            <v>585.74875</v>
          </cell>
          <cell r="BL142">
            <v>350.7620833333333</v>
          </cell>
          <cell r="BM142">
            <v>141.78791666666666</v>
          </cell>
          <cell r="BN142">
            <v>34.704166666666666</v>
          </cell>
        </row>
        <row r="143">
          <cell r="BI143">
            <v>-468496.49333333335</v>
          </cell>
          <cell r="BJ143">
            <v>-468496.2120833334</v>
          </cell>
          <cell r="BK143">
            <v>-468489.62333333335</v>
          </cell>
          <cell r="BL143">
            <v>-468851.2700000001</v>
          </cell>
          <cell r="BM143">
            <v>-469103.51791666675</v>
          </cell>
          <cell r="BN143">
            <v>-469375.71666666673</v>
          </cell>
        </row>
        <row r="144"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</row>
        <row r="145">
          <cell r="BI145">
            <v>-14521100.083333334</v>
          </cell>
          <cell r="BJ145">
            <v>-14651665.116249999</v>
          </cell>
          <cell r="BK145">
            <v>-14762962.352083333</v>
          </cell>
          <cell r="BL145">
            <v>-14072778.495</v>
          </cell>
          <cell r="BM145">
            <v>-13288824.470416667</v>
          </cell>
          <cell r="BN145">
            <v>-12959725.042083336</v>
          </cell>
        </row>
        <row r="146">
          <cell r="BI146">
            <v>-1045316.4416666668</v>
          </cell>
          <cell r="BJ146">
            <v>-1039544.6095833333</v>
          </cell>
          <cell r="BK146">
            <v>-1037796.6470833333</v>
          </cell>
          <cell r="BL146">
            <v>-1028493.0629166667</v>
          </cell>
          <cell r="BM146">
            <v>-1018319.6454166668</v>
          </cell>
          <cell r="BN146">
            <v>-1010168.7583333333</v>
          </cell>
        </row>
        <row r="147">
          <cell r="BI147">
            <v>-101566.0225</v>
          </cell>
          <cell r="BJ147">
            <v>-101566.0225</v>
          </cell>
          <cell r="BK147">
            <v>-101566.0225</v>
          </cell>
          <cell r="BL147">
            <v>-101482.68916666666</v>
          </cell>
          <cell r="BM147">
            <v>-50582.177083333336</v>
          </cell>
          <cell r="BN147">
            <v>1323.2066666666667</v>
          </cell>
        </row>
        <row r="148">
          <cell r="BI148">
            <v>731.8791666666666</v>
          </cell>
          <cell r="BJ148">
            <v>0</v>
          </cell>
          <cell r="BK148">
            <v>0</v>
          </cell>
          <cell r="BL148">
            <v>0</v>
          </cell>
          <cell r="BM148">
            <v>0</v>
          </cell>
          <cell r="BN148">
            <v>0</v>
          </cell>
        </row>
        <row r="149">
          <cell r="BI149">
            <v>54662.24375</v>
          </cell>
          <cell r="BJ149">
            <v>21699.69</v>
          </cell>
          <cell r="BK149">
            <v>653.3891666666667</v>
          </cell>
          <cell r="BL149">
            <v>56.17583333333334</v>
          </cell>
          <cell r="BM149">
            <v>11.424999999999999</v>
          </cell>
          <cell r="BN149">
            <v>0</v>
          </cell>
        </row>
        <row r="150">
          <cell r="BI150">
            <v>24779.759166666667</v>
          </cell>
          <cell r="BJ150">
            <v>27819.30083333333</v>
          </cell>
          <cell r="BK150">
            <v>31602.8425</v>
          </cell>
          <cell r="BL150">
            <v>36770.43458333333</v>
          </cell>
          <cell r="BM150">
            <v>41368.64833333333</v>
          </cell>
          <cell r="BN150">
            <v>45305.32749999999</v>
          </cell>
        </row>
        <row r="151">
          <cell r="BI151">
            <v>748303.8954166666</v>
          </cell>
          <cell r="BJ151">
            <v>809748.8458333333</v>
          </cell>
          <cell r="BK151">
            <v>840245.2979166667</v>
          </cell>
          <cell r="BL151">
            <v>840440.3220833332</v>
          </cell>
          <cell r="BM151">
            <v>845628.7941666666</v>
          </cell>
          <cell r="BN151">
            <v>833197.5004166667</v>
          </cell>
        </row>
        <row r="152">
          <cell r="BI152">
            <v>497126.8970833333</v>
          </cell>
          <cell r="BJ152">
            <v>495896.6054166667</v>
          </cell>
          <cell r="BK152">
            <v>496388.95625</v>
          </cell>
          <cell r="BL152">
            <v>494549.4595833333</v>
          </cell>
          <cell r="BM152">
            <v>499857.12375</v>
          </cell>
          <cell r="BN152">
            <v>484083.0333333334</v>
          </cell>
        </row>
        <row r="153"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</row>
        <row r="154"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</row>
        <row r="155"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</row>
        <row r="156">
          <cell r="BI156">
            <v>266793.34375</v>
          </cell>
          <cell r="BJ156">
            <v>278359.73166666675</v>
          </cell>
          <cell r="BK156">
            <v>278722.9429166667</v>
          </cell>
          <cell r="BL156">
            <v>269343.30000000005</v>
          </cell>
          <cell r="BM156">
            <v>263908.69916666666</v>
          </cell>
          <cell r="BN156">
            <v>259836.17666666667</v>
          </cell>
        </row>
        <row r="157">
          <cell r="BI157">
            <v>0</v>
          </cell>
          <cell r="BJ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</row>
        <row r="158"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</row>
        <row r="159">
          <cell r="BI159">
            <v>488742</v>
          </cell>
          <cell r="BJ159">
            <v>444825.3333333333</v>
          </cell>
          <cell r="BK159">
            <v>449075.3333333333</v>
          </cell>
          <cell r="BL159">
            <v>454992</v>
          </cell>
          <cell r="BM159">
            <v>461148.25</v>
          </cell>
          <cell r="BN159">
            <v>467502.4166666667</v>
          </cell>
        </row>
        <row r="160">
          <cell r="BI160">
            <v>-488742</v>
          </cell>
          <cell r="BJ160">
            <v>-444825.3333333333</v>
          </cell>
          <cell r="BK160">
            <v>-449075.3333333333</v>
          </cell>
          <cell r="BL160">
            <v>-454992</v>
          </cell>
          <cell r="BM160">
            <v>-461148.25</v>
          </cell>
          <cell r="BN160">
            <v>-467502.4166666667</v>
          </cell>
        </row>
        <row r="161">
          <cell r="BI161">
            <v>0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</row>
        <row r="162">
          <cell r="BI162">
            <v>0</v>
          </cell>
          <cell r="BJ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</row>
        <row r="163">
          <cell r="BI163">
            <v>0</v>
          </cell>
          <cell r="BJ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</row>
        <row r="164"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</row>
        <row r="165"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</row>
        <row r="166">
          <cell r="BI166">
            <v>2111729.53875</v>
          </cell>
          <cell r="BJ166">
            <v>1974800.6808333332</v>
          </cell>
          <cell r="BK166">
            <v>1907280.22375</v>
          </cell>
          <cell r="BL166">
            <v>1910474.4325</v>
          </cell>
          <cell r="BM166">
            <v>1913512.2066666668</v>
          </cell>
          <cell r="BN166">
            <v>1915099.5037499995</v>
          </cell>
        </row>
        <row r="167"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</row>
        <row r="168"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</row>
        <row r="169">
          <cell r="BI169">
            <v>0</v>
          </cell>
          <cell r="BJ169">
            <v>0</v>
          </cell>
          <cell r="BK169">
            <v>0</v>
          </cell>
          <cell r="BL169">
            <v>0</v>
          </cell>
          <cell r="BM169">
            <v>0</v>
          </cell>
          <cell r="BN169">
            <v>0</v>
          </cell>
        </row>
        <row r="170">
          <cell r="BI170">
            <v>0</v>
          </cell>
          <cell r="BJ170">
            <v>0</v>
          </cell>
          <cell r="BK170">
            <v>0</v>
          </cell>
          <cell r="BL170">
            <v>0</v>
          </cell>
          <cell r="BM170">
            <v>0</v>
          </cell>
          <cell r="BN170">
            <v>0</v>
          </cell>
        </row>
        <row r="171">
          <cell r="BI171">
            <v>86924.21083333333</v>
          </cell>
          <cell r="BJ171">
            <v>65765.6275</v>
          </cell>
          <cell r="BK171">
            <v>44607.04416666667</v>
          </cell>
          <cell r="BL171">
            <v>23448.460833333334</v>
          </cell>
          <cell r="BM171">
            <v>11017.917916666667</v>
          </cell>
          <cell r="BN171">
            <v>8750</v>
          </cell>
        </row>
        <row r="172">
          <cell r="BI172">
            <v>59641.684999999976</v>
          </cell>
          <cell r="BJ172">
            <v>49600.19875</v>
          </cell>
          <cell r="BK172">
            <v>41902.90041666667</v>
          </cell>
          <cell r="BL172">
            <v>36549.49458333334</v>
          </cell>
          <cell r="BM172">
            <v>31195.46416666667</v>
          </cell>
          <cell r="BN172">
            <v>25928.921250000003</v>
          </cell>
        </row>
        <row r="173">
          <cell r="BI173">
            <v>781745.8333333334</v>
          </cell>
          <cell r="BJ173">
            <v>778420.8333333334</v>
          </cell>
          <cell r="BK173">
            <v>774054.1666666666</v>
          </cell>
          <cell r="BL173">
            <v>768645.8333333334</v>
          </cell>
          <cell r="BM173">
            <v>763237.5</v>
          </cell>
          <cell r="BN173">
            <v>757829.1666666666</v>
          </cell>
        </row>
        <row r="174">
          <cell r="BI174">
            <v>0</v>
          </cell>
          <cell r="BJ174">
            <v>0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</row>
        <row r="175">
          <cell r="BL175">
            <v>0</v>
          </cell>
          <cell r="BM175">
            <v>16406.25</v>
          </cell>
          <cell r="BN175">
            <v>49218.75</v>
          </cell>
        </row>
        <row r="176">
          <cell r="BI176">
            <v>12579261.058749998</v>
          </cell>
          <cell r="BJ176">
            <v>12143953.91375</v>
          </cell>
          <cell r="BK176">
            <v>11087957.921249999</v>
          </cell>
          <cell r="BL176">
            <v>10031961.928749999</v>
          </cell>
          <cell r="BM176">
            <v>8975965.93625</v>
          </cell>
          <cell r="BN176">
            <v>7919969.943749999</v>
          </cell>
        </row>
        <row r="177">
          <cell r="BI177">
            <v>0</v>
          </cell>
          <cell r="BJ177">
            <v>0</v>
          </cell>
          <cell r="BK177">
            <v>0</v>
          </cell>
          <cell r="BL177">
            <v>0</v>
          </cell>
          <cell r="BM177">
            <v>0</v>
          </cell>
          <cell r="BN177">
            <v>0</v>
          </cell>
        </row>
        <row r="178">
          <cell r="BI178">
            <v>80000</v>
          </cell>
          <cell r="BJ178">
            <v>80000</v>
          </cell>
          <cell r="BK178">
            <v>80000</v>
          </cell>
          <cell r="BL178">
            <v>80000</v>
          </cell>
          <cell r="BM178">
            <v>80000</v>
          </cell>
          <cell r="BN178">
            <v>80000</v>
          </cell>
        </row>
        <row r="179">
          <cell r="BI179">
            <v>35117.666666666664</v>
          </cell>
          <cell r="BJ179">
            <v>36367.666666666664</v>
          </cell>
          <cell r="BK179">
            <v>37617.666666666664</v>
          </cell>
          <cell r="BL179">
            <v>38867.666666666664</v>
          </cell>
          <cell r="BM179">
            <v>40117.666666666664</v>
          </cell>
          <cell r="BN179">
            <v>40093.666666666664</v>
          </cell>
        </row>
        <row r="180">
          <cell r="BI180">
            <v>10000</v>
          </cell>
          <cell r="BJ180">
            <v>9333.333333333334</v>
          </cell>
          <cell r="BK180">
            <v>8666.666666666666</v>
          </cell>
          <cell r="BL180">
            <v>8000</v>
          </cell>
          <cell r="BM180">
            <v>7333.333333333333</v>
          </cell>
          <cell r="BN180">
            <v>6666.666666666667</v>
          </cell>
        </row>
        <row r="181">
          <cell r="BI181">
            <v>0</v>
          </cell>
          <cell r="BJ181">
            <v>0</v>
          </cell>
          <cell r="BK181">
            <v>0</v>
          </cell>
          <cell r="BL181">
            <v>0</v>
          </cell>
          <cell r="BM181">
            <v>0</v>
          </cell>
          <cell r="BN181">
            <v>0</v>
          </cell>
        </row>
        <row r="182"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</row>
        <row r="183">
          <cell r="BI183">
            <v>1001068.1466666668</v>
          </cell>
          <cell r="BJ183">
            <v>1055255.7916666667</v>
          </cell>
          <cell r="BK183">
            <v>1103978.7650000001</v>
          </cell>
          <cell r="BL183">
            <v>1140960.2266666668</v>
          </cell>
          <cell r="BM183">
            <v>1165358.5220833335</v>
          </cell>
          <cell r="BN183">
            <v>1095827.2595833333</v>
          </cell>
        </row>
        <row r="184">
          <cell r="BI184">
            <v>31200.126666666667</v>
          </cell>
          <cell r="BJ184">
            <v>37052.20166666667</v>
          </cell>
          <cell r="BK184">
            <v>42561.655</v>
          </cell>
          <cell r="BL184">
            <v>47495.14250000001</v>
          </cell>
          <cell r="BM184">
            <v>52477.66416666668</v>
          </cell>
          <cell r="BN184">
            <v>58085.185833333344</v>
          </cell>
        </row>
        <row r="185">
          <cell r="BI185">
            <v>97842.83708333333</v>
          </cell>
          <cell r="BJ185">
            <v>97604.40125</v>
          </cell>
          <cell r="BK185">
            <v>97362.84041666666</v>
          </cell>
          <cell r="BL185">
            <v>97037.94625</v>
          </cell>
          <cell r="BM185">
            <v>96629.71875</v>
          </cell>
          <cell r="BN185">
            <v>96106.88458333333</v>
          </cell>
        </row>
        <row r="186">
          <cell r="BI186">
            <v>358074.5762499999</v>
          </cell>
          <cell r="BJ186">
            <v>353963.03833333333</v>
          </cell>
          <cell r="BK186">
            <v>329308.4675</v>
          </cell>
          <cell r="BL186">
            <v>319182.7029166667</v>
          </cell>
          <cell r="BM186">
            <v>317711.34374999994</v>
          </cell>
          <cell r="BN186">
            <v>313506.24124999996</v>
          </cell>
        </row>
        <row r="187">
          <cell r="BI187">
            <v>73353</v>
          </cell>
          <cell r="BJ187">
            <v>73353</v>
          </cell>
          <cell r="BK187">
            <v>73353</v>
          </cell>
          <cell r="BL187">
            <v>73353</v>
          </cell>
          <cell r="BM187">
            <v>73353</v>
          </cell>
          <cell r="BN187">
            <v>73353</v>
          </cell>
        </row>
        <row r="188">
          <cell r="BI188">
            <v>1340112.375</v>
          </cell>
          <cell r="BJ188">
            <v>1303870.125</v>
          </cell>
          <cell r="BK188">
            <v>1267627.875</v>
          </cell>
          <cell r="BL188">
            <v>1231385.625</v>
          </cell>
          <cell r="BM188">
            <v>1195143.375</v>
          </cell>
          <cell r="BN188">
            <v>1158901.125</v>
          </cell>
        </row>
        <row r="189">
          <cell r="BI189">
            <v>1092439.5833333333</v>
          </cell>
          <cell r="BJ189">
            <v>1081112.75</v>
          </cell>
          <cell r="BK189">
            <v>1069785.9166666667</v>
          </cell>
          <cell r="BL189">
            <v>1058459.0833333333</v>
          </cell>
          <cell r="BM189">
            <v>1047132.25</v>
          </cell>
          <cell r="BN189">
            <v>1035805.4166666666</v>
          </cell>
        </row>
        <row r="190">
          <cell r="BI190">
            <v>0</v>
          </cell>
          <cell r="BJ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</row>
        <row r="191">
          <cell r="BI191">
            <v>0</v>
          </cell>
          <cell r="BJ191">
            <v>0</v>
          </cell>
          <cell r="BK191">
            <v>0</v>
          </cell>
          <cell r="BL191">
            <v>0</v>
          </cell>
          <cell r="BM191">
            <v>0</v>
          </cell>
          <cell r="BN191">
            <v>0</v>
          </cell>
        </row>
        <row r="192">
          <cell r="BI192">
            <v>0</v>
          </cell>
          <cell r="BJ192">
            <v>0</v>
          </cell>
          <cell r="BK192">
            <v>0</v>
          </cell>
          <cell r="BL192">
            <v>0</v>
          </cell>
          <cell r="BM192">
            <v>0</v>
          </cell>
          <cell r="BN192">
            <v>0</v>
          </cell>
        </row>
        <row r="193">
          <cell r="BI193">
            <v>-7278.671666666673</v>
          </cell>
          <cell r="BJ193">
            <v>-21744.18125000001</v>
          </cell>
          <cell r="BK193">
            <v>-42205.7175</v>
          </cell>
          <cell r="BL193">
            <v>-54847.219583333324</v>
          </cell>
          <cell r="BM193">
            <v>-65316.026249999995</v>
          </cell>
          <cell r="BN193">
            <v>-69173.03499999999</v>
          </cell>
        </row>
        <row r="194">
          <cell r="BI194">
            <v>0</v>
          </cell>
          <cell r="BJ194">
            <v>0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</row>
        <row r="195">
          <cell r="BI195">
            <v>0</v>
          </cell>
          <cell r="BJ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</row>
        <row r="196">
          <cell r="BI196">
            <v>1000</v>
          </cell>
          <cell r="BJ196">
            <v>1000</v>
          </cell>
          <cell r="BK196">
            <v>1000</v>
          </cell>
          <cell r="BL196">
            <v>1000</v>
          </cell>
          <cell r="BM196">
            <v>1000</v>
          </cell>
          <cell r="BN196">
            <v>1000</v>
          </cell>
        </row>
        <row r="197">
          <cell r="BN197">
            <v>416.6666666666667</v>
          </cell>
        </row>
        <row r="198">
          <cell r="BI198">
            <v>0</v>
          </cell>
          <cell r="BJ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</row>
        <row r="199">
          <cell r="BI199">
            <v>0</v>
          </cell>
          <cell r="BJ199">
            <v>0</v>
          </cell>
          <cell r="BK199">
            <v>0</v>
          </cell>
          <cell r="BL199">
            <v>0</v>
          </cell>
          <cell r="BM199">
            <v>0</v>
          </cell>
          <cell r="BN199">
            <v>0</v>
          </cell>
        </row>
        <row r="200">
          <cell r="BI200">
            <v>38163106.811249994</v>
          </cell>
          <cell r="BJ200">
            <v>30071402.096666664</v>
          </cell>
          <cell r="BK200">
            <v>27098485.429999996</v>
          </cell>
          <cell r="BL200">
            <v>24348485.429999996</v>
          </cell>
          <cell r="BM200">
            <v>21652652.096666668</v>
          </cell>
          <cell r="BN200">
            <v>19990152.096666668</v>
          </cell>
        </row>
        <row r="201">
          <cell r="BI201">
            <v>0</v>
          </cell>
          <cell r="BJ201">
            <v>0</v>
          </cell>
          <cell r="BK201">
            <v>0</v>
          </cell>
          <cell r="BL201">
            <v>0</v>
          </cell>
          <cell r="BM201">
            <v>0</v>
          </cell>
          <cell r="BN201">
            <v>0</v>
          </cell>
        </row>
        <row r="202">
          <cell r="BI202">
            <v>36452900.21333334</v>
          </cell>
          <cell r="BJ202">
            <v>40631380.78416667</v>
          </cell>
          <cell r="BK202">
            <v>44585843.72958333</v>
          </cell>
          <cell r="BL202">
            <v>45064058.71125</v>
          </cell>
          <cell r="BM202">
            <v>42497220.92333333</v>
          </cell>
          <cell r="BN202">
            <v>39730558.27041667</v>
          </cell>
        </row>
        <row r="203">
          <cell r="BI203">
            <v>0</v>
          </cell>
          <cell r="BJ203">
            <v>0</v>
          </cell>
          <cell r="BK203">
            <v>0</v>
          </cell>
          <cell r="BL203">
            <v>0</v>
          </cell>
          <cell r="BM203">
            <v>0</v>
          </cell>
          <cell r="BN203">
            <v>0</v>
          </cell>
        </row>
        <row r="204">
          <cell r="BI204">
            <v>750663.2541666665</v>
          </cell>
          <cell r="BJ204">
            <v>755677.3545833332</v>
          </cell>
          <cell r="BK204">
            <v>760661.9775</v>
          </cell>
          <cell r="BL204">
            <v>733186.6275</v>
          </cell>
          <cell r="BM204">
            <v>671288.9045833334</v>
          </cell>
          <cell r="BN204">
            <v>607396.3254166667</v>
          </cell>
        </row>
        <row r="205">
          <cell r="BI205">
            <v>2764.998333333333</v>
          </cell>
          <cell r="BJ205">
            <v>2475.475</v>
          </cell>
          <cell r="BK205">
            <v>2185.9516666666664</v>
          </cell>
          <cell r="BL205">
            <v>2041.1899999999998</v>
          </cell>
          <cell r="BM205">
            <v>2041.1899999999998</v>
          </cell>
          <cell r="BN205">
            <v>1956.1404166666669</v>
          </cell>
        </row>
        <row r="206">
          <cell r="BI206">
            <v>3038611.2758333334</v>
          </cell>
          <cell r="BJ206">
            <v>2678487.9720833334</v>
          </cell>
          <cell r="BK206">
            <v>2323663.350833333</v>
          </cell>
          <cell r="BL206">
            <v>2011580.0199999998</v>
          </cell>
          <cell r="BM206">
            <v>1848700.7116666662</v>
          </cell>
          <cell r="BN206">
            <v>1798919.49</v>
          </cell>
        </row>
        <row r="207">
          <cell r="BI207">
            <v>1431533.5474999996</v>
          </cell>
          <cell r="BJ207">
            <v>1589683.7091666665</v>
          </cell>
          <cell r="BK207">
            <v>1745145.7575000003</v>
          </cell>
          <cell r="BL207">
            <v>1897513.93875</v>
          </cell>
          <cell r="BM207">
            <v>1970194.9037499998</v>
          </cell>
          <cell r="BN207">
            <v>1969279.8708333336</v>
          </cell>
        </row>
        <row r="208">
          <cell r="BI208">
            <v>-602314.5804166667</v>
          </cell>
          <cell r="BJ208">
            <v>-583652.0025000001</v>
          </cell>
          <cell r="BK208">
            <v>-560857.0258333333</v>
          </cell>
          <cell r="BL208">
            <v>-612119.29875</v>
          </cell>
          <cell r="BM208">
            <v>-646299.8220833333</v>
          </cell>
          <cell r="BN208">
            <v>-624288.9054166666</v>
          </cell>
        </row>
        <row r="209">
          <cell r="BI209">
            <v>0</v>
          </cell>
          <cell r="BJ209">
            <v>0</v>
          </cell>
          <cell r="BK209">
            <v>0</v>
          </cell>
          <cell r="BL209">
            <v>0</v>
          </cell>
          <cell r="BM209">
            <v>0</v>
          </cell>
          <cell r="BN209">
            <v>0</v>
          </cell>
        </row>
        <row r="210">
          <cell r="BI210">
            <v>146989643.01</v>
          </cell>
          <cell r="BJ210">
            <v>147224524.63583335</v>
          </cell>
          <cell r="BK210">
            <v>147297332.49666667</v>
          </cell>
          <cell r="BL210">
            <v>147653759.15416667</v>
          </cell>
          <cell r="BM210">
            <v>148014083.93666667</v>
          </cell>
          <cell r="BN210">
            <v>148447578.5429167</v>
          </cell>
        </row>
        <row r="211">
          <cell r="BI211">
            <v>0</v>
          </cell>
          <cell r="BJ211">
            <v>0</v>
          </cell>
          <cell r="BK211">
            <v>0</v>
          </cell>
          <cell r="BL211">
            <v>0</v>
          </cell>
          <cell r="BM211">
            <v>0</v>
          </cell>
          <cell r="BN211">
            <v>0</v>
          </cell>
        </row>
        <row r="212">
          <cell r="BI212">
            <v>0</v>
          </cell>
          <cell r="BJ212">
            <v>0</v>
          </cell>
          <cell r="BK212">
            <v>0</v>
          </cell>
          <cell r="BL212">
            <v>0</v>
          </cell>
          <cell r="BM212">
            <v>0</v>
          </cell>
          <cell r="BN212">
            <v>0</v>
          </cell>
        </row>
        <row r="213">
          <cell r="BI213">
            <v>0</v>
          </cell>
          <cell r="BJ213">
            <v>0</v>
          </cell>
          <cell r="BK213">
            <v>0</v>
          </cell>
          <cell r="BL213">
            <v>0</v>
          </cell>
          <cell r="BM213">
            <v>0</v>
          </cell>
          <cell r="BN213">
            <v>0</v>
          </cell>
        </row>
        <row r="214">
          <cell r="BI214">
            <v>0</v>
          </cell>
          <cell r="BJ214">
            <v>0</v>
          </cell>
          <cell r="BK214">
            <v>0</v>
          </cell>
          <cell r="BL214">
            <v>0</v>
          </cell>
          <cell r="BM214">
            <v>0</v>
          </cell>
          <cell r="BN214">
            <v>0</v>
          </cell>
        </row>
        <row r="215">
          <cell r="BI215">
            <v>78837659.37</v>
          </cell>
          <cell r="BJ215">
            <v>78206080.04916666</v>
          </cell>
          <cell r="BK215">
            <v>77519177.17625</v>
          </cell>
          <cell r="BL215">
            <v>76834521.71124999</v>
          </cell>
          <cell r="BM215">
            <v>76271045.44166665</v>
          </cell>
          <cell r="BN215">
            <v>76122687.78958333</v>
          </cell>
        </row>
        <row r="216">
          <cell r="BI216">
            <v>0</v>
          </cell>
          <cell r="BJ216">
            <v>0</v>
          </cell>
          <cell r="BK216">
            <v>0</v>
          </cell>
          <cell r="BL216">
            <v>0</v>
          </cell>
          <cell r="BM216">
            <v>0</v>
          </cell>
          <cell r="BN216">
            <v>0</v>
          </cell>
        </row>
        <row r="217">
          <cell r="BI217">
            <v>0</v>
          </cell>
          <cell r="BJ217">
            <v>0</v>
          </cell>
          <cell r="BK217">
            <v>0</v>
          </cell>
          <cell r="BL217">
            <v>0</v>
          </cell>
          <cell r="BM217">
            <v>0</v>
          </cell>
          <cell r="BN217">
            <v>0</v>
          </cell>
        </row>
        <row r="218">
          <cell r="BI218">
            <v>0</v>
          </cell>
          <cell r="BJ218">
            <v>0</v>
          </cell>
          <cell r="BK218">
            <v>0</v>
          </cell>
          <cell r="BL218">
            <v>0</v>
          </cell>
          <cell r="BM218">
            <v>0</v>
          </cell>
          <cell r="BN218">
            <v>0</v>
          </cell>
        </row>
        <row r="219">
          <cell r="BI219">
            <v>0</v>
          </cell>
          <cell r="BJ219">
            <v>0</v>
          </cell>
          <cell r="BK219">
            <v>0</v>
          </cell>
          <cell r="BL219">
            <v>0</v>
          </cell>
          <cell r="BM219">
            <v>0</v>
          </cell>
          <cell r="BN219">
            <v>0</v>
          </cell>
        </row>
        <row r="220">
          <cell r="BI220">
            <v>0</v>
          </cell>
          <cell r="BJ220">
            <v>0</v>
          </cell>
          <cell r="BK220">
            <v>0</v>
          </cell>
          <cell r="BL220">
            <v>0</v>
          </cell>
          <cell r="BM220">
            <v>0</v>
          </cell>
          <cell r="BN220">
            <v>0</v>
          </cell>
        </row>
        <row r="221">
          <cell r="BI221">
            <v>0</v>
          </cell>
          <cell r="BJ221">
            <v>0</v>
          </cell>
          <cell r="BK221">
            <v>0</v>
          </cell>
          <cell r="BL221">
            <v>0</v>
          </cell>
          <cell r="BM221">
            <v>0</v>
          </cell>
          <cell r="BN221">
            <v>0</v>
          </cell>
        </row>
        <row r="222">
          <cell r="BI222">
            <v>-21130092.73666667</v>
          </cell>
          <cell r="BJ222">
            <v>-21124575.54416667</v>
          </cell>
          <cell r="BK222">
            <v>-20954944.76</v>
          </cell>
          <cell r="BL222">
            <v>-20721241.813333336</v>
          </cell>
          <cell r="BM222">
            <v>-20426351.068749998</v>
          </cell>
          <cell r="BN222">
            <v>-20192566.685416672</v>
          </cell>
        </row>
        <row r="223">
          <cell r="BI223">
            <v>5346.310833333332</v>
          </cell>
          <cell r="BJ223">
            <v>5197.092916666666</v>
          </cell>
          <cell r="BK223">
            <v>5100.712083333333</v>
          </cell>
          <cell r="BL223">
            <v>4934.9749999999985</v>
          </cell>
          <cell r="BM223">
            <v>4699.666666666667</v>
          </cell>
          <cell r="BN223">
            <v>4462.901666666668</v>
          </cell>
        </row>
        <row r="224">
          <cell r="BI224">
            <v>0</v>
          </cell>
          <cell r="BJ224">
            <v>0</v>
          </cell>
          <cell r="BK224">
            <v>0</v>
          </cell>
          <cell r="BL224">
            <v>0</v>
          </cell>
          <cell r="BM224">
            <v>0</v>
          </cell>
          <cell r="BN224">
            <v>0</v>
          </cell>
        </row>
        <row r="225">
          <cell r="BI225">
            <v>14210924.237083333</v>
          </cell>
          <cell r="BJ225">
            <v>15038690.62791667</v>
          </cell>
          <cell r="BK225">
            <v>15835671.384166667</v>
          </cell>
          <cell r="BL225">
            <v>16384114.413333332</v>
          </cell>
          <cell r="BM225">
            <v>16724705</v>
          </cell>
          <cell r="BN225">
            <v>16913075.87125</v>
          </cell>
        </row>
        <row r="226">
          <cell r="BI226">
            <v>3162.382083333334</v>
          </cell>
          <cell r="BJ226">
            <v>2849.587916666666</v>
          </cell>
          <cell r="BK226">
            <v>2541.7637499999996</v>
          </cell>
          <cell r="BL226">
            <v>2232.1024999999995</v>
          </cell>
          <cell r="BM226">
            <v>1925.6466666666668</v>
          </cell>
          <cell r="BN226">
            <v>1635.892916666667</v>
          </cell>
        </row>
        <row r="227">
          <cell r="BI227">
            <v>95975.82874999999</v>
          </cell>
          <cell r="BJ227">
            <v>95268.35208333335</v>
          </cell>
          <cell r="BK227">
            <v>107709.9020833333</v>
          </cell>
          <cell r="BL227">
            <v>138543.07583333334</v>
          </cell>
          <cell r="BM227">
            <v>157299.30166666667</v>
          </cell>
          <cell r="BN227">
            <v>165431.97166666665</v>
          </cell>
        </row>
        <row r="228">
          <cell r="BI228">
            <v>84.92666666666666</v>
          </cell>
          <cell r="BJ228">
            <v>90.18833333333332</v>
          </cell>
          <cell r="BK228">
            <v>95.5825</v>
          </cell>
          <cell r="BL228">
            <v>91.88874999999997</v>
          </cell>
          <cell r="BM228">
            <v>80.58333333333333</v>
          </cell>
          <cell r="BN228">
            <v>66.70416666666668</v>
          </cell>
        </row>
        <row r="229">
          <cell r="BI229">
            <v>82451.75166666666</v>
          </cell>
          <cell r="BJ229">
            <v>89912.98833333333</v>
          </cell>
          <cell r="BK229">
            <v>107161.55500000001</v>
          </cell>
          <cell r="BL229">
            <v>137994.92250000002</v>
          </cell>
          <cell r="BM229">
            <v>156751.00125</v>
          </cell>
          <cell r="BN229">
            <v>168963.00958333336</v>
          </cell>
        </row>
        <row r="230">
          <cell r="BI230">
            <v>1758.7204166666668</v>
          </cell>
          <cell r="BJ230">
            <v>1876.4462500000002</v>
          </cell>
          <cell r="BK230">
            <v>2145.25125</v>
          </cell>
          <cell r="BL230">
            <v>2203.8399999999997</v>
          </cell>
          <cell r="BM230">
            <v>2002.23625</v>
          </cell>
          <cell r="BN230">
            <v>1945.3045833333333</v>
          </cell>
        </row>
        <row r="231">
          <cell r="BI231">
            <v>3857.551250000001</v>
          </cell>
          <cell r="BJ231">
            <v>3599.2170833333334</v>
          </cell>
          <cell r="BK231">
            <v>3344.9875000000006</v>
          </cell>
          <cell r="BL231">
            <v>3089.6354166666665</v>
          </cell>
          <cell r="BM231">
            <v>2829.539583333333</v>
          </cell>
          <cell r="BN231">
            <v>2565.5395833333328</v>
          </cell>
        </row>
        <row r="232">
          <cell r="BI232">
            <v>19644438.291249998</v>
          </cell>
          <cell r="BJ232">
            <v>20543486.864166666</v>
          </cell>
          <cell r="BK232">
            <v>21014494.66583333</v>
          </cell>
          <cell r="BL232">
            <v>20802558.197916668</v>
          </cell>
          <cell r="BM232">
            <v>20600721.801666666</v>
          </cell>
          <cell r="BN232">
            <v>20568524.629166666</v>
          </cell>
        </row>
        <row r="233">
          <cell r="BI233">
            <v>5208.333333333333</v>
          </cell>
          <cell r="BJ233">
            <v>1041.6666666666667</v>
          </cell>
          <cell r="BK233">
            <v>0</v>
          </cell>
          <cell r="BL233">
            <v>0</v>
          </cell>
          <cell r="BM233">
            <v>0</v>
          </cell>
          <cell r="BN233">
            <v>0</v>
          </cell>
        </row>
        <row r="234">
          <cell r="BI234">
            <v>569992.3004166667</v>
          </cell>
          <cell r="BJ234">
            <v>578289.1262499999</v>
          </cell>
          <cell r="BK234">
            <v>585564.7491666666</v>
          </cell>
          <cell r="BL234">
            <v>598553.7004166666</v>
          </cell>
          <cell r="BM234">
            <v>617084.1804166667</v>
          </cell>
          <cell r="BN234">
            <v>635506.59875</v>
          </cell>
        </row>
        <row r="235">
          <cell r="BI235">
            <v>11856670.166666666</v>
          </cell>
          <cell r="BJ235">
            <v>12270538.123333333</v>
          </cell>
          <cell r="BK235">
            <v>12412838.002916666</v>
          </cell>
          <cell r="BL235">
            <v>12320398.833750002</v>
          </cell>
          <cell r="BM235">
            <v>12156110.232916668</v>
          </cell>
          <cell r="BN235">
            <v>12006532.390833333</v>
          </cell>
        </row>
        <row r="236">
          <cell r="BI236">
            <v>927161.625</v>
          </cell>
          <cell r="BJ236">
            <v>946888.2083333334</v>
          </cell>
          <cell r="BK236">
            <v>968121.25</v>
          </cell>
          <cell r="BL236">
            <v>990860.75</v>
          </cell>
          <cell r="BM236">
            <v>1013600.25</v>
          </cell>
          <cell r="BN236">
            <v>1029856.0833333334</v>
          </cell>
        </row>
        <row r="237">
          <cell r="BI237">
            <v>0</v>
          </cell>
          <cell r="BJ237">
            <v>0</v>
          </cell>
          <cell r="BK237">
            <v>0</v>
          </cell>
          <cell r="BL237">
            <v>0</v>
          </cell>
          <cell r="BM237">
            <v>0</v>
          </cell>
          <cell r="BN237">
            <v>0</v>
          </cell>
        </row>
        <row r="238">
          <cell r="BI238">
            <v>7664.931250000001</v>
          </cell>
          <cell r="BJ238">
            <v>6584.65875</v>
          </cell>
          <cell r="BK238">
            <v>5060.694166666667</v>
          </cell>
          <cell r="BL238">
            <v>4068.0437500000003</v>
          </cell>
          <cell r="BM238">
            <v>3675.9716666666664</v>
          </cell>
          <cell r="BN238">
            <v>3301.914583333333</v>
          </cell>
        </row>
        <row r="239">
          <cell r="BI239">
            <v>66225.5</v>
          </cell>
          <cell r="BJ239">
            <v>54184.5</v>
          </cell>
          <cell r="BK239">
            <v>42143.5</v>
          </cell>
          <cell r="BL239">
            <v>30102.5</v>
          </cell>
          <cell r="BM239">
            <v>18061.5</v>
          </cell>
          <cell r="BN239">
            <v>6020.5</v>
          </cell>
        </row>
        <row r="240">
          <cell r="BI240">
            <v>0</v>
          </cell>
          <cell r="BJ240">
            <v>0</v>
          </cell>
          <cell r="BK240">
            <v>0</v>
          </cell>
          <cell r="BL240">
            <v>0</v>
          </cell>
          <cell r="BM240">
            <v>0</v>
          </cell>
          <cell r="BN240">
            <v>0</v>
          </cell>
        </row>
        <row r="241">
          <cell r="BI241">
            <v>701614.4187499998</v>
          </cell>
          <cell r="BJ241">
            <v>687415.9795833332</v>
          </cell>
          <cell r="BK241">
            <v>680316.7599999999</v>
          </cell>
          <cell r="BL241">
            <v>680316.7599999999</v>
          </cell>
          <cell r="BM241">
            <v>680316.7599999999</v>
          </cell>
          <cell r="BN241">
            <v>680316.7599999999</v>
          </cell>
        </row>
        <row r="242">
          <cell r="BI242">
            <v>0</v>
          </cell>
          <cell r="BJ242">
            <v>0</v>
          </cell>
          <cell r="BK242">
            <v>0</v>
          </cell>
          <cell r="BL242">
            <v>0</v>
          </cell>
          <cell r="BM242">
            <v>0</v>
          </cell>
          <cell r="BN242">
            <v>0</v>
          </cell>
        </row>
        <row r="243">
          <cell r="BK243">
            <v>12500</v>
          </cell>
          <cell r="BL243">
            <v>25000</v>
          </cell>
          <cell r="BM243">
            <v>25000</v>
          </cell>
          <cell r="BN243">
            <v>25000</v>
          </cell>
        </row>
        <row r="244">
          <cell r="BI244">
            <v>767035.4245833332</v>
          </cell>
          <cell r="BJ244">
            <v>903198.7479166664</v>
          </cell>
          <cell r="BK244">
            <v>1041290.775</v>
          </cell>
          <cell r="BL244">
            <v>1177135.3295833336</v>
          </cell>
          <cell r="BM244">
            <v>1319796.01625</v>
          </cell>
          <cell r="BN244">
            <v>1470955.2816666665</v>
          </cell>
        </row>
        <row r="245">
          <cell r="BI245">
            <v>-1232.8445833333333</v>
          </cell>
          <cell r="BJ245">
            <v>-1236.7575</v>
          </cell>
          <cell r="BK245">
            <v>-1236.7575</v>
          </cell>
          <cell r="BL245">
            <v>-1257.5025</v>
          </cell>
          <cell r="BM245">
            <v>-675.5075</v>
          </cell>
          <cell r="BN245">
            <v>-65.8925</v>
          </cell>
        </row>
        <row r="246">
          <cell r="BI246">
            <v>127761.295</v>
          </cell>
          <cell r="BJ246">
            <v>125634.73208333335</v>
          </cell>
          <cell r="BK246">
            <v>123623.0666666667</v>
          </cell>
          <cell r="BL246">
            <v>121821.33875000004</v>
          </cell>
          <cell r="BM246">
            <v>119996.35916666668</v>
          </cell>
          <cell r="BN246">
            <v>118148.12791666668</v>
          </cell>
        </row>
        <row r="247">
          <cell r="BI247">
            <v>5228837.078333333</v>
          </cell>
          <cell r="BJ247">
            <v>5228738.711250001</v>
          </cell>
          <cell r="BK247">
            <v>5208178.6425</v>
          </cell>
          <cell r="BL247">
            <v>5214167.42625</v>
          </cell>
          <cell r="BM247">
            <v>5239443.17875</v>
          </cell>
          <cell r="BN247">
            <v>5256205.306249999</v>
          </cell>
        </row>
        <row r="248">
          <cell r="BI248">
            <v>31112.472500000003</v>
          </cell>
          <cell r="BJ248">
            <v>32689.32625000001</v>
          </cell>
          <cell r="BK248">
            <v>34204.33625</v>
          </cell>
          <cell r="BL248">
            <v>35500.85375</v>
          </cell>
          <cell r="BM248">
            <v>36503.67625</v>
          </cell>
          <cell r="BN248">
            <v>36872.5925</v>
          </cell>
        </row>
        <row r="249">
          <cell r="BI249">
            <v>0</v>
          </cell>
          <cell r="BJ249">
            <v>0</v>
          </cell>
          <cell r="BK249">
            <v>0</v>
          </cell>
          <cell r="BL249">
            <v>0</v>
          </cell>
          <cell r="BM249">
            <v>0</v>
          </cell>
          <cell r="BN249">
            <v>0</v>
          </cell>
        </row>
        <row r="250">
          <cell r="BI250">
            <v>12181.156666666668</v>
          </cell>
          <cell r="BJ250">
            <v>9436.176666666666</v>
          </cell>
          <cell r="BK250">
            <v>7420.6641666666665</v>
          </cell>
          <cell r="BL250">
            <v>5562.483333333334</v>
          </cell>
          <cell r="BM250">
            <v>4321.4366666666665</v>
          </cell>
          <cell r="BN250">
            <v>4270.29</v>
          </cell>
        </row>
        <row r="251">
          <cell r="BI251">
            <v>8451601.665</v>
          </cell>
          <cell r="BJ251">
            <v>8364643.725416667</v>
          </cell>
          <cell r="BK251">
            <v>8394780.375416666</v>
          </cell>
          <cell r="BL251">
            <v>8514556.54375</v>
          </cell>
          <cell r="BM251">
            <v>8521363.065</v>
          </cell>
          <cell r="BN251">
            <v>8466922.729583332</v>
          </cell>
        </row>
        <row r="252">
          <cell r="BI252">
            <v>877617.4500000001</v>
          </cell>
          <cell r="BJ252">
            <v>0</v>
          </cell>
          <cell r="BK252">
            <v>0</v>
          </cell>
          <cell r="BL252">
            <v>0</v>
          </cell>
          <cell r="BM252">
            <v>0</v>
          </cell>
          <cell r="BN252">
            <v>0</v>
          </cell>
        </row>
        <row r="253">
          <cell r="BI253">
            <v>0</v>
          </cell>
          <cell r="BJ253">
            <v>0</v>
          </cell>
          <cell r="BK253">
            <v>0</v>
          </cell>
          <cell r="BL253">
            <v>0</v>
          </cell>
          <cell r="BM253">
            <v>0</v>
          </cell>
          <cell r="BN253">
            <v>0</v>
          </cell>
        </row>
        <row r="254">
          <cell r="BI254">
            <v>0</v>
          </cell>
          <cell r="BJ254">
            <v>0</v>
          </cell>
          <cell r="BK254">
            <v>0</v>
          </cell>
          <cell r="BL254">
            <v>0</v>
          </cell>
          <cell r="BM254">
            <v>0</v>
          </cell>
          <cell r="BN254">
            <v>0</v>
          </cell>
        </row>
        <row r="255">
          <cell r="BI255">
            <v>0</v>
          </cell>
          <cell r="BJ255">
            <v>0</v>
          </cell>
          <cell r="BK255">
            <v>0</v>
          </cell>
          <cell r="BL255">
            <v>0</v>
          </cell>
          <cell r="BM255">
            <v>0</v>
          </cell>
          <cell r="BN255">
            <v>0</v>
          </cell>
        </row>
        <row r="256">
          <cell r="BI256">
            <v>1660255.8891666662</v>
          </cell>
          <cell r="BJ256">
            <v>1477121.9462499998</v>
          </cell>
          <cell r="BK256">
            <v>1303342.8937499996</v>
          </cell>
          <cell r="BL256">
            <v>1129563.8412499998</v>
          </cell>
          <cell r="BM256">
            <v>955784.7887499998</v>
          </cell>
          <cell r="BN256">
            <v>782005.73625</v>
          </cell>
        </row>
        <row r="257">
          <cell r="BI257">
            <v>0</v>
          </cell>
          <cell r="BJ257">
            <v>0</v>
          </cell>
          <cell r="BK257">
            <v>0</v>
          </cell>
          <cell r="BL257">
            <v>0</v>
          </cell>
          <cell r="BM257">
            <v>0</v>
          </cell>
          <cell r="BN257">
            <v>0</v>
          </cell>
        </row>
        <row r="258">
          <cell r="BI258">
            <v>497830.23041666666</v>
          </cell>
          <cell r="BJ258">
            <v>531993.4199999999</v>
          </cell>
          <cell r="BK258">
            <v>557002.0891666667</v>
          </cell>
          <cell r="BL258">
            <v>559117.11375</v>
          </cell>
          <cell r="BM258">
            <v>564955.25625</v>
          </cell>
          <cell r="BN258">
            <v>573048.58</v>
          </cell>
        </row>
        <row r="259">
          <cell r="BK259">
            <v>36650.70333333333</v>
          </cell>
          <cell r="BL259">
            <v>112826.24833333334</v>
          </cell>
          <cell r="BM259">
            <v>188596.82583333334</v>
          </cell>
          <cell r="BN259">
            <v>254619.3341666667</v>
          </cell>
        </row>
        <row r="260">
          <cell r="BI260">
            <v>0</v>
          </cell>
          <cell r="BJ260">
            <v>0</v>
          </cell>
          <cell r="BK260">
            <v>0</v>
          </cell>
          <cell r="BL260">
            <v>0</v>
          </cell>
          <cell r="BM260">
            <v>0</v>
          </cell>
          <cell r="BN260">
            <v>0</v>
          </cell>
        </row>
        <row r="261">
          <cell r="BI261">
            <v>0</v>
          </cell>
          <cell r="BJ261">
            <v>0</v>
          </cell>
          <cell r="BK261">
            <v>0</v>
          </cell>
          <cell r="BL261">
            <v>0</v>
          </cell>
          <cell r="BM261">
            <v>0</v>
          </cell>
          <cell r="BN261">
            <v>0</v>
          </cell>
        </row>
        <row r="262">
          <cell r="BI262">
            <v>5659.015416666669</v>
          </cell>
          <cell r="BJ262">
            <v>5547.320416666668</v>
          </cell>
          <cell r="BK262">
            <v>5634.8879166666675</v>
          </cell>
          <cell r="BL262">
            <v>5722.455416666668</v>
          </cell>
          <cell r="BM262">
            <v>5614.897916666668</v>
          </cell>
          <cell r="BN262">
            <v>5512.173749999999</v>
          </cell>
        </row>
        <row r="263">
          <cell r="BI263">
            <v>0</v>
          </cell>
          <cell r="BJ263">
            <v>0</v>
          </cell>
          <cell r="BK263">
            <v>0</v>
          </cell>
          <cell r="BL263">
            <v>0</v>
          </cell>
          <cell r="BM263">
            <v>0</v>
          </cell>
          <cell r="BN263">
            <v>0</v>
          </cell>
        </row>
        <row r="264">
          <cell r="BI264">
            <v>82384.34375</v>
          </cell>
          <cell r="BJ264">
            <v>82690.75125</v>
          </cell>
          <cell r="BK264">
            <v>82997.15875</v>
          </cell>
          <cell r="BL264">
            <v>83303.56625</v>
          </cell>
          <cell r="BM264">
            <v>83609.97375</v>
          </cell>
          <cell r="BN264">
            <v>80336.88</v>
          </cell>
        </row>
        <row r="265">
          <cell r="BI265">
            <v>549155.8249999998</v>
          </cell>
          <cell r="BJ265">
            <v>551393.1349999999</v>
          </cell>
          <cell r="BK265">
            <v>553630.445</v>
          </cell>
          <cell r="BL265">
            <v>555867.7549999999</v>
          </cell>
          <cell r="BM265">
            <v>558105.0649999998</v>
          </cell>
          <cell r="BN265">
            <v>559676.4583333331</v>
          </cell>
        </row>
        <row r="266">
          <cell r="BI266">
            <v>137000</v>
          </cell>
          <cell r="BJ266">
            <v>137000</v>
          </cell>
          <cell r="BK266">
            <v>137000</v>
          </cell>
          <cell r="BL266">
            <v>137000</v>
          </cell>
          <cell r="BM266">
            <v>137000</v>
          </cell>
          <cell r="BN266">
            <v>137000</v>
          </cell>
        </row>
        <row r="267">
          <cell r="BI267">
            <v>0</v>
          </cell>
          <cell r="BJ267">
            <v>0</v>
          </cell>
          <cell r="BK267">
            <v>0</v>
          </cell>
          <cell r="BL267">
            <v>0</v>
          </cell>
          <cell r="BM267">
            <v>0</v>
          </cell>
          <cell r="BN267">
            <v>0</v>
          </cell>
        </row>
        <row r="268">
          <cell r="BI268">
            <v>0</v>
          </cell>
          <cell r="BJ268">
            <v>0</v>
          </cell>
          <cell r="BK268">
            <v>0</v>
          </cell>
          <cell r="BL268">
            <v>0</v>
          </cell>
          <cell r="BM268">
            <v>0</v>
          </cell>
          <cell r="BN268">
            <v>0</v>
          </cell>
        </row>
        <row r="269">
          <cell r="BI269">
            <v>6161152.833749999</v>
          </cell>
          <cell r="BJ269">
            <v>6659699.26625</v>
          </cell>
          <cell r="BK269">
            <v>7241685.140416667</v>
          </cell>
          <cell r="BL269">
            <v>7773154.784583333</v>
          </cell>
          <cell r="BM269">
            <v>8239822.414583333</v>
          </cell>
          <cell r="BN269">
            <v>8643936.932916667</v>
          </cell>
        </row>
        <row r="270">
          <cell r="BI270">
            <v>-4039143.829166666</v>
          </cell>
          <cell r="BJ270">
            <v>-4077374.7183333337</v>
          </cell>
          <cell r="BK270">
            <v>-4118993.445833333</v>
          </cell>
          <cell r="BL270">
            <v>-4165727.625</v>
          </cell>
          <cell r="BM270">
            <v>-4223157.8725</v>
          </cell>
          <cell r="BN270">
            <v>-4270425.3075</v>
          </cell>
        </row>
        <row r="271">
          <cell r="BI271">
            <v>-1790238.01375</v>
          </cell>
          <cell r="BJ271">
            <v>-1801962.8162499995</v>
          </cell>
          <cell r="BK271">
            <v>-1813721.0325</v>
          </cell>
          <cell r="BL271">
            <v>-1829905.6416666666</v>
          </cell>
          <cell r="BM271">
            <v>-1861004.1279166667</v>
          </cell>
          <cell r="BN271">
            <v>-1894185.6449999996</v>
          </cell>
        </row>
        <row r="272">
          <cell r="BI272">
            <v>0</v>
          </cell>
          <cell r="BJ272">
            <v>0</v>
          </cell>
          <cell r="BK272">
            <v>0</v>
          </cell>
          <cell r="BL272">
            <v>0</v>
          </cell>
          <cell r="BM272">
            <v>0</v>
          </cell>
          <cell r="BN272">
            <v>0</v>
          </cell>
        </row>
        <row r="273">
          <cell r="BI273">
            <v>0</v>
          </cell>
          <cell r="BJ273">
            <v>0</v>
          </cell>
          <cell r="BK273">
            <v>0</v>
          </cell>
          <cell r="BL273">
            <v>0</v>
          </cell>
          <cell r="BM273">
            <v>0</v>
          </cell>
          <cell r="BN273">
            <v>0</v>
          </cell>
        </row>
        <row r="274">
          <cell r="BI274">
            <v>0</v>
          </cell>
          <cell r="BJ274">
            <v>0</v>
          </cell>
          <cell r="BK274">
            <v>0</v>
          </cell>
          <cell r="BL274">
            <v>0</v>
          </cell>
          <cell r="BM274">
            <v>0</v>
          </cell>
          <cell r="BN274">
            <v>0</v>
          </cell>
        </row>
        <row r="275">
          <cell r="BI275">
            <v>0</v>
          </cell>
          <cell r="BJ275">
            <v>0</v>
          </cell>
          <cell r="BK275">
            <v>0</v>
          </cell>
          <cell r="BL275">
            <v>0</v>
          </cell>
          <cell r="BM275">
            <v>0</v>
          </cell>
          <cell r="BN275">
            <v>0</v>
          </cell>
        </row>
        <row r="276">
          <cell r="BI276">
            <v>0</v>
          </cell>
          <cell r="BJ276">
            <v>0</v>
          </cell>
          <cell r="BK276">
            <v>0</v>
          </cell>
          <cell r="BL276">
            <v>0</v>
          </cell>
          <cell r="BM276">
            <v>0</v>
          </cell>
          <cell r="BN276">
            <v>0</v>
          </cell>
        </row>
        <row r="277">
          <cell r="BI277">
            <v>-913012.8337499999</v>
          </cell>
          <cell r="BJ277">
            <v>-924349.0004166666</v>
          </cell>
          <cell r="BK277">
            <v>-940774.8875000001</v>
          </cell>
          <cell r="BL277">
            <v>-976521.5116666667</v>
          </cell>
          <cell r="BM277">
            <v>-1027762.7191666667</v>
          </cell>
          <cell r="BN277">
            <v>-1075938.11125</v>
          </cell>
        </row>
        <row r="278">
          <cell r="BI278">
            <v>3070.286666666667</v>
          </cell>
          <cell r="BJ278">
            <v>3269.818333333333</v>
          </cell>
          <cell r="BK278">
            <v>3420.148333333333</v>
          </cell>
          <cell r="BL278">
            <v>3746.4945833333336</v>
          </cell>
          <cell r="BM278">
            <v>4058.9070833333335</v>
          </cell>
          <cell r="BN278">
            <v>4196.349583333334</v>
          </cell>
        </row>
        <row r="279">
          <cell r="BI279">
            <v>0</v>
          </cell>
          <cell r="BJ279">
            <v>0</v>
          </cell>
          <cell r="BK279">
            <v>0</v>
          </cell>
          <cell r="BL279">
            <v>0</v>
          </cell>
          <cell r="BM279">
            <v>0</v>
          </cell>
          <cell r="BN279">
            <v>0</v>
          </cell>
        </row>
        <row r="280">
          <cell r="BI280">
            <v>74317.92416666668</v>
          </cell>
          <cell r="BJ280">
            <v>69455.03708333333</v>
          </cell>
          <cell r="BK280">
            <v>63599.215</v>
          </cell>
          <cell r="BL280">
            <v>67244.88791666667</v>
          </cell>
          <cell r="BM280">
            <v>67784.1425</v>
          </cell>
          <cell r="BN280">
            <v>76837.16791666666</v>
          </cell>
        </row>
        <row r="281">
          <cell r="BI281">
            <v>0</v>
          </cell>
          <cell r="BJ281">
            <v>0</v>
          </cell>
          <cell r="BK281">
            <v>0</v>
          </cell>
          <cell r="BL281">
            <v>0</v>
          </cell>
          <cell r="BM281">
            <v>0</v>
          </cell>
          <cell r="BN281">
            <v>0</v>
          </cell>
        </row>
        <row r="282">
          <cell r="BI282">
            <v>0</v>
          </cell>
          <cell r="BJ282">
            <v>0</v>
          </cell>
          <cell r="BK282">
            <v>0</v>
          </cell>
          <cell r="BL282">
            <v>0</v>
          </cell>
          <cell r="BM282">
            <v>0</v>
          </cell>
          <cell r="BN282">
            <v>0</v>
          </cell>
        </row>
        <row r="283">
          <cell r="BI283">
            <v>0</v>
          </cell>
          <cell r="BJ283">
            <v>0</v>
          </cell>
          <cell r="BK283">
            <v>0</v>
          </cell>
          <cell r="BL283">
            <v>0</v>
          </cell>
          <cell r="BM283">
            <v>0</v>
          </cell>
          <cell r="BN283">
            <v>0</v>
          </cell>
        </row>
        <row r="284">
          <cell r="BI284">
            <v>-497830.23041666666</v>
          </cell>
          <cell r="BJ284">
            <v>-531993.4199999999</v>
          </cell>
          <cell r="BK284">
            <v>-557002.0891666667</v>
          </cell>
          <cell r="BL284">
            <v>-559117.11375</v>
          </cell>
          <cell r="BM284">
            <v>-564955.25625</v>
          </cell>
          <cell r="BN284">
            <v>-573048.58</v>
          </cell>
        </row>
        <row r="285">
          <cell r="BK285">
            <v>-36650.70333333333</v>
          </cell>
          <cell r="BL285">
            <v>-112826.24833333334</v>
          </cell>
          <cell r="BM285">
            <v>-188596.82583333334</v>
          </cell>
          <cell r="BN285">
            <v>-254619.3341666667</v>
          </cell>
        </row>
        <row r="286">
          <cell r="BI286">
            <v>336338.0175</v>
          </cell>
          <cell r="BJ286">
            <v>353174.35833333334</v>
          </cell>
          <cell r="BK286">
            <v>347958.8316666667</v>
          </cell>
          <cell r="BL286">
            <v>316898.01958333334</v>
          </cell>
          <cell r="BM286">
            <v>282767.50916666666</v>
          </cell>
          <cell r="BN286">
            <v>266505.6045833333</v>
          </cell>
        </row>
        <row r="287">
          <cell r="BI287">
            <v>0</v>
          </cell>
          <cell r="BJ287">
            <v>0</v>
          </cell>
          <cell r="BK287">
            <v>0</v>
          </cell>
          <cell r="BL287">
            <v>0</v>
          </cell>
          <cell r="BM287">
            <v>0</v>
          </cell>
          <cell r="BN287">
            <v>0</v>
          </cell>
        </row>
        <row r="288">
          <cell r="BI288">
            <v>1842524.5399999998</v>
          </cell>
          <cell r="BJ288">
            <v>1976665.428333333</v>
          </cell>
          <cell r="BK288">
            <v>2076478.1624999999</v>
          </cell>
          <cell r="BL288">
            <v>2122184.4379166667</v>
          </cell>
          <cell r="BM288">
            <v>2148979.1425</v>
          </cell>
          <cell r="BN288">
            <v>2209217.0766666667</v>
          </cell>
        </row>
        <row r="289">
          <cell r="BI289">
            <v>1329320.6525</v>
          </cell>
          <cell r="BJ289">
            <v>1310618.4595833335</v>
          </cell>
          <cell r="BK289">
            <v>1306441.9191666667</v>
          </cell>
          <cell r="BL289">
            <v>1282482.5975</v>
          </cell>
          <cell r="BM289">
            <v>1242086.15625</v>
          </cell>
          <cell r="BN289">
            <v>1208449.92875</v>
          </cell>
        </row>
        <row r="290">
          <cell r="BI290">
            <v>257252.74000000008</v>
          </cell>
          <cell r="BJ290">
            <v>259608.0733333334</v>
          </cell>
          <cell r="BK290">
            <v>262655.28166666673</v>
          </cell>
          <cell r="BL290">
            <v>263859.15666666673</v>
          </cell>
          <cell r="BM290">
            <v>267540.86500000005</v>
          </cell>
          <cell r="BN290">
            <v>272346.61500000005</v>
          </cell>
        </row>
        <row r="291">
          <cell r="BI291">
            <v>27077.751666666674</v>
          </cell>
          <cell r="BJ291">
            <v>26875.5675</v>
          </cell>
          <cell r="BK291">
            <v>26944.645</v>
          </cell>
          <cell r="BL291">
            <v>27457.622499999998</v>
          </cell>
          <cell r="BM291">
            <v>28347.34583333333</v>
          </cell>
          <cell r="BN291">
            <v>29637.472083333338</v>
          </cell>
        </row>
        <row r="292">
          <cell r="BI292">
            <v>1427519.5429166667</v>
          </cell>
          <cell r="BJ292">
            <v>1542478.750416667</v>
          </cell>
          <cell r="BK292">
            <v>1657437.9579166665</v>
          </cell>
          <cell r="BL292">
            <v>1753255.6929166664</v>
          </cell>
          <cell r="BM292">
            <v>1806426.2895833328</v>
          </cell>
          <cell r="BN292">
            <v>1833699.6087499994</v>
          </cell>
        </row>
        <row r="293">
          <cell r="BI293">
            <v>1739209.35375</v>
          </cell>
          <cell r="BJ293">
            <v>1580765.479166667</v>
          </cell>
          <cell r="BK293">
            <v>1400350.6954166666</v>
          </cell>
          <cell r="BL293">
            <v>1221568.9491666665</v>
          </cell>
          <cell r="BM293">
            <v>1115495.2658333331</v>
          </cell>
          <cell r="BN293">
            <v>1072294.1474999997</v>
          </cell>
        </row>
        <row r="294">
          <cell r="BI294">
            <v>1889158.971666667</v>
          </cell>
          <cell r="BJ294">
            <v>1981094.4945833338</v>
          </cell>
          <cell r="BK294">
            <v>2068955.6237500003</v>
          </cell>
          <cell r="BL294">
            <v>2154026.5687499996</v>
          </cell>
          <cell r="BM294">
            <v>2223243.99625</v>
          </cell>
          <cell r="BN294">
            <v>2324855.797916666</v>
          </cell>
        </row>
        <row r="295">
          <cell r="BI295">
            <v>0</v>
          </cell>
          <cell r="BJ295">
            <v>0</v>
          </cell>
          <cell r="BK295">
            <v>0</v>
          </cell>
          <cell r="BL295">
            <v>0</v>
          </cell>
          <cell r="BM295">
            <v>0</v>
          </cell>
          <cell r="BN295">
            <v>0</v>
          </cell>
        </row>
        <row r="296">
          <cell r="BI296">
            <v>296599.96</v>
          </cell>
          <cell r="BJ296">
            <v>296599.96</v>
          </cell>
          <cell r="BK296">
            <v>296599.96</v>
          </cell>
          <cell r="BL296">
            <v>296599.96</v>
          </cell>
          <cell r="BM296">
            <v>296599.96</v>
          </cell>
          <cell r="BN296">
            <v>296599.96</v>
          </cell>
        </row>
        <row r="297">
          <cell r="BI297">
            <v>0</v>
          </cell>
          <cell r="BJ297">
            <v>0</v>
          </cell>
          <cell r="BK297">
            <v>0</v>
          </cell>
          <cell r="BL297">
            <v>0</v>
          </cell>
          <cell r="BM297">
            <v>0</v>
          </cell>
          <cell r="BN297">
            <v>0</v>
          </cell>
        </row>
        <row r="298">
          <cell r="BI298">
            <v>0</v>
          </cell>
          <cell r="BJ298">
            <v>0</v>
          </cell>
          <cell r="BK298">
            <v>0</v>
          </cell>
          <cell r="BL298">
            <v>0</v>
          </cell>
          <cell r="BM298">
            <v>0</v>
          </cell>
          <cell r="BN298">
            <v>0</v>
          </cell>
        </row>
        <row r="299">
          <cell r="BI299">
            <v>0</v>
          </cell>
          <cell r="BJ299">
            <v>0</v>
          </cell>
          <cell r="BK299">
            <v>0</v>
          </cell>
          <cell r="BL299">
            <v>0</v>
          </cell>
          <cell r="BM299">
            <v>0</v>
          </cell>
          <cell r="BN299">
            <v>0</v>
          </cell>
        </row>
        <row r="300">
          <cell r="BI300">
            <v>149708.5266666666</v>
          </cell>
          <cell r="BJ300">
            <v>151670.4016666666</v>
          </cell>
          <cell r="BK300">
            <v>151292.23499999996</v>
          </cell>
          <cell r="BL300">
            <v>150867.56833333333</v>
          </cell>
          <cell r="BM300">
            <v>151939.77666666664</v>
          </cell>
          <cell r="BN300">
            <v>152054.06833333333</v>
          </cell>
        </row>
        <row r="301">
          <cell r="BI301">
            <v>1102915.725</v>
          </cell>
          <cell r="BJ301">
            <v>1080667.675</v>
          </cell>
          <cell r="BK301">
            <v>1058419.625</v>
          </cell>
          <cell r="BL301">
            <v>1036171.5750000001</v>
          </cell>
          <cell r="BM301">
            <v>1013923.525</v>
          </cell>
          <cell r="BN301">
            <v>1002799.5</v>
          </cell>
        </row>
        <row r="302">
          <cell r="BI302">
            <v>-6672.384999999996</v>
          </cell>
          <cell r="BJ302">
            <v>-7208.855833333331</v>
          </cell>
          <cell r="BK302">
            <v>-7008.228333333333</v>
          </cell>
          <cell r="BL302">
            <v>-12006.834166666667</v>
          </cell>
          <cell r="BM302">
            <v>-13419.385833333334</v>
          </cell>
          <cell r="BN302">
            <v>-10388.32708333333</v>
          </cell>
        </row>
        <row r="303">
          <cell r="BI303">
            <v>3174088.31125</v>
          </cell>
          <cell r="BJ303">
            <v>3195012.830416667</v>
          </cell>
          <cell r="BK303">
            <v>3180935.7775</v>
          </cell>
          <cell r="BL303">
            <v>3185441.669583333</v>
          </cell>
          <cell r="BM303">
            <v>3130170.5475</v>
          </cell>
          <cell r="BN303">
            <v>3076571.13875</v>
          </cell>
        </row>
        <row r="304">
          <cell r="BI304">
            <v>-336749.3983333334</v>
          </cell>
          <cell r="BJ304">
            <v>-323804.68500000006</v>
          </cell>
          <cell r="BK304">
            <v>-267622.5941666667</v>
          </cell>
          <cell r="BL304">
            <v>-190411.70541666666</v>
          </cell>
          <cell r="BM304">
            <v>-135409.39625000002</v>
          </cell>
          <cell r="BN304">
            <v>-90894.27166666668</v>
          </cell>
        </row>
        <row r="305">
          <cell r="BI305">
            <v>0</v>
          </cell>
          <cell r="BJ305">
            <v>0</v>
          </cell>
          <cell r="BK305">
            <v>0</v>
          </cell>
          <cell r="BL305">
            <v>0</v>
          </cell>
          <cell r="BM305">
            <v>0</v>
          </cell>
          <cell r="BN305">
            <v>0</v>
          </cell>
        </row>
        <row r="306">
          <cell r="BI306">
            <v>0</v>
          </cell>
          <cell r="BJ306">
            <v>0</v>
          </cell>
          <cell r="BK306">
            <v>0</v>
          </cell>
          <cell r="BL306">
            <v>0</v>
          </cell>
          <cell r="BM306">
            <v>0</v>
          </cell>
          <cell r="BN306">
            <v>0</v>
          </cell>
        </row>
        <row r="307">
          <cell r="BI307">
            <v>0</v>
          </cell>
          <cell r="BJ307">
            <v>0</v>
          </cell>
          <cell r="BK307">
            <v>0</v>
          </cell>
          <cell r="BL307">
            <v>0</v>
          </cell>
          <cell r="BM307">
            <v>0</v>
          </cell>
          <cell r="BN307">
            <v>0</v>
          </cell>
        </row>
        <row r="308">
          <cell r="BI308">
            <v>390292.3854166667</v>
          </cell>
          <cell r="BJ308">
            <v>381475.2916666667</v>
          </cell>
          <cell r="BK308">
            <v>372725.7316666667</v>
          </cell>
          <cell r="BL308">
            <v>363977.5733333333</v>
          </cell>
          <cell r="BM308">
            <v>355090.99416666664</v>
          </cell>
          <cell r="BN308">
            <v>349558.90874999994</v>
          </cell>
        </row>
        <row r="309">
          <cell r="BI309">
            <v>0</v>
          </cell>
          <cell r="BJ309">
            <v>0</v>
          </cell>
          <cell r="BK309">
            <v>0</v>
          </cell>
          <cell r="BL309">
            <v>0</v>
          </cell>
          <cell r="BM309">
            <v>0</v>
          </cell>
          <cell r="BN309">
            <v>0</v>
          </cell>
        </row>
        <row r="310">
          <cell r="BI310">
            <v>10306397.072916666</v>
          </cell>
          <cell r="BJ310">
            <v>10287675.404166667</v>
          </cell>
          <cell r="BK310">
            <v>10291512.412916668</v>
          </cell>
          <cell r="BL310">
            <v>10280933.975833332</v>
          </cell>
          <cell r="BM310">
            <v>10239654.069999998</v>
          </cell>
          <cell r="BN310">
            <v>10178373.582500001</v>
          </cell>
        </row>
        <row r="311">
          <cell r="BI311">
            <v>3843326.8699999996</v>
          </cell>
          <cell r="BJ311">
            <v>3862847.953333333</v>
          </cell>
          <cell r="BK311">
            <v>3885453.7866666666</v>
          </cell>
          <cell r="BL311">
            <v>3906887.9116666666</v>
          </cell>
          <cell r="BM311">
            <v>3930402.4949999996</v>
          </cell>
          <cell r="BN311">
            <v>3954948.328333333</v>
          </cell>
        </row>
        <row r="312">
          <cell r="BI312">
            <v>-10304411.574583335</v>
          </cell>
          <cell r="BJ312">
            <v>-10285689.905833334</v>
          </cell>
          <cell r="BK312">
            <v>-10289526.914583333</v>
          </cell>
          <cell r="BL312">
            <v>-10279941.226666665</v>
          </cell>
          <cell r="BM312">
            <v>-10239654.069999998</v>
          </cell>
          <cell r="BN312">
            <v>-10178373.582500001</v>
          </cell>
        </row>
        <row r="313">
          <cell r="BI313">
            <v>2947544.7066666665</v>
          </cell>
          <cell r="BJ313">
            <v>2962186.498333333</v>
          </cell>
          <cell r="BK313">
            <v>2979141.8316666665</v>
          </cell>
          <cell r="BL313">
            <v>2995218.3316666665</v>
          </cell>
          <cell r="BM313">
            <v>3012854.998333333</v>
          </cell>
          <cell r="BN313">
            <v>3031260.2066666665</v>
          </cell>
        </row>
        <row r="314">
          <cell r="BI314">
            <v>14327632.562083332</v>
          </cell>
          <cell r="BJ314">
            <v>14906975.930000002</v>
          </cell>
          <cell r="BK314">
            <v>15503846.72333333</v>
          </cell>
          <cell r="BL314">
            <v>15961898.815833332</v>
          </cell>
          <cell r="BM314">
            <v>16236263.409583336</v>
          </cell>
          <cell r="BN314">
            <v>16496198.454166668</v>
          </cell>
        </row>
        <row r="315">
          <cell r="BI315">
            <v>343.97125</v>
          </cell>
          <cell r="BJ315">
            <v>187.68041666666667</v>
          </cell>
          <cell r="BK315">
            <v>79.98958333333333</v>
          </cell>
          <cell r="BL315">
            <v>25.222083333333334</v>
          </cell>
          <cell r="BM315">
            <v>0</v>
          </cell>
          <cell r="BN315">
            <v>0</v>
          </cell>
        </row>
        <row r="316">
          <cell r="BI316">
            <v>0</v>
          </cell>
          <cell r="BJ316">
            <v>0</v>
          </cell>
          <cell r="BK316">
            <v>0</v>
          </cell>
          <cell r="BL316">
            <v>0</v>
          </cell>
          <cell r="BM316">
            <v>0</v>
          </cell>
          <cell r="BN316">
            <v>0</v>
          </cell>
        </row>
        <row r="317">
          <cell r="BI317">
            <v>34452051.98458333</v>
          </cell>
          <cell r="BJ317">
            <v>35448425.772083335</v>
          </cell>
          <cell r="BK317">
            <v>36450174.70458334</v>
          </cell>
          <cell r="BL317">
            <v>37704681.899166666</v>
          </cell>
          <cell r="BM317">
            <v>39143424.08833333</v>
          </cell>
          <cell r="BN317">
            <v>40445279.01375</v>
          </cell>
        </row>
        <row r="318">
          <cell r="BI318">
            <v>7653092.0770833315</v>
          </cell>
          <cell r="BJ318">
            <v>7565925.840833332</v>
          </cell>
          <cell r="BK318">
            <v>7542614.347083333</v>
          </cell>
          <cell r="BL318">
            <v>7545315.545833333</v>
          </cell>
          <cell r="BM318">
            <v>7564958.717500001</v>
          </cell>
          <cell r="BN318">
            <v>7574341.084166666</v>
          </cell>
        </row>
        <row r="319">
          <cell r="BI319">
            <v>3843997.5691666673</v>
          </cell>
          <cell r="BJ319">
            <v>3863671.6379166674</v>
          </cell>
          <cell r="BK319">
            <v>3887972.7879166673</v>
          </cell>
          <cell r="BL319">
            <v>3909484.0829166663</v>
          </cell>
          <cell r="BM319">
            <v>3937968.435</v>
          </cell>
          <cell r="BN319">
            <v>3978921.625</v>
          </cell>
        </row>
        <row r="320">
          <cell r="BI320">
            <v>0</v>
          </cell>
          <cell r="BJ320">
            <v>0</v>
          </cell>
          <cell r="BK320">
            <v>0</v>
          </cell>
          <cell r="BL320">
            <v>0</v>
          </cell>
          <cell r="BM320">
            <v>0</v>
          </cell>
          <cell r="BN320">
            <v>0</v>
          </cell>
        </row>
        <row r="321">
          <cell r="BI321">
            <v>2537.08</v>
          </cell>
          <cell r="BJ321">
            <v>1812.1999999999998</v>
          </cell>
          <cell r="BK321">
            <v>1087.32</v>
          </cell>
          <cell r="BL321">
            <v>362.44</v>
          </cell>
          <cell r="BM321">
            <v>0</v>
          </cell>
          <cell r="BN321">
            <v>0</v>
          </cell>
        </row>
        <row r="322">
          <cell r="BI322">
            <v>4098.191666666667</v>
          </cell>
          <cell r="BJ322">
            <v>2458.915</v>
          </cell>
          <cell r="BK322">
            <v>819.6383333333333</v>
          </cell>
          <cell r="BL322">
            <v>0</v>
          </cell>
          <cell r="BM322">
            <v>0</v>
          </cell>
          <cell r="BN322">
            <v>0</v>
          </cell>
        </row>
        <row r="323">
          <cell r="BI323">
            <v>-477.4875</v>
          </cell>
          <cell r="BJ323">
            <v>-159.1625</v>
          </cell>
          <cell r="BK323">
            <v>0</v>
          </cell>
          <cell r="BL323">
            <v>0</v>
          </cell>
          <cell r="BM323">
            <v>0</v>
          </cell>
          <cell r="BN323">
            <v>0</v>
          </cell>
        </row>
        <row r="324">
          <cell r="BI324">
            <v>0</v>
          </cell>
          <cell r="BJ324">
            <v>0</v>
          </cell>
          <cell r="BK324">
            <v>0</v>
          </cell>
          <cell r="BL324">
            <v>0</v>
          </cell>
          <cell r="BM324">
            <v>0</v>
          </cell>
          <cell r="BN324">
            <v>0</v>
          </cell>
        </row>
        <row r="325">
          <cell r="BI325">
            <v>36104.81291666667</v>
          </cell>
          <cell r="BJ325">
            <v>25789.15208333333</v>
          </cell>
          <cell r="BK325">
            <v>15473.49125</v>
          </cell>
          <cell r="BL325">
            <v>5157.830416666667</v>
          </cell>
          <cell r="BM325">
            <v>0</v>
          </cell>
          <cell r="BN325">
            <v>0</v>
          </cell>
        </row>
        <row r="326">
          <cell r="BI326">
            <v>87437.74083333333</v>
          </cell>
          <cell r="BJ326">
            <v>87437.74083333333</v>
          </cell>
          <cell r="BK326">
            <v>87437.74083333333</v>
          </cell>
          <cell r="BL326">
            <v>87437.74083333333</v>
          </cell>
          <cell r="BM326">
            <v>87437.74083333333</v>
          </cell>
          <cell r="BN326">
            <v>87437.74083333333</v>
          </cell>
        </row>
        <row r="327">
          <cell r="BI327">
            <v>0</v>
          </cell>
          <cell r="BJ327">
            <v>0</v>
          </cell>
          <cell r="BK327">
            <v>0</v>
          </cell>
          <cell r="BL327">
            <v>0</v>
          </cell>
          <cell r="BM327">
            <v>0</v>
          </cell>
          <cell r="BN327">
            <v>0</v>
          </cell>
        </row>
        <row r="328">
          <cell r="BI328">
            <v>0</v>
          </cell>
          <cell r="BJ328">
            <v>0</v>
          </cell>
          <cell r="BK328">
            <v>0</v>
          </cell>
          <cell r="BL328">
            <v>0</v>
          </cell>
          <cell r="BM328">
            <v>0</v>
          </cell>
          <cell r="BN328">
            <v>0</v>
          </cell>
        </row>
        <row r="329">
          <cell r="BI329">
            <v>0</v>
          </cell>
          <cell r="BJ329">
            <v>0</v>
          </cell>
          <cell r="BK329">
            <v>0</v>
          </cell>
          <cell r="BL329">
            <v>0</v>
          </cell>
          <cell r="BM329">
            <v>0</v>
          </cell>
          <cell r="BN329">
            <v>0</v>
          </cell>
        </row>
        <row r="330">
          <cell r="BI330">
            <v>3132698.6629166673</v>
          </cell>
          <cell r="BJ330">
            <v>3194318.530416667</v>
          </cell>
          <cell r="BK330">
            <v>3245305.9350000005</v>
          </cell>
          <cell r="BL330">
            <v>3283314.2383333333</v>
          </cell>
          <cell r="BM330">
            <v>3322078.0612500007</v>
          </cell>
          <cell r="BN330">
            <v>3350042.9233333333</v>
          </cell>
        </row>
        <row r="331">
          <cell r="BI331">
            <v>622154.87875</v>
          </cell>
          <cell r="BJ331">
            <v>610996.7000000001</v>
          </cell>
          <cell r="BK331">
            <v>609551.5533333333</v>
          </cell>
          <cell r="BL331">
            <v>621488.7358333333</v>
          </cell>
          <cell r="BM331">
            <v>644710.6891666666</v>
          </cell>
          <cell r="BN331">
            <v>669595.5758333333</v>
          </cell>
        </row>
        <row r="332">
          <cell r="BI332">
            <v>0</v>
          </cell>
          <cell r="BJ332">
            <v>0</v>
          </cell>
          <cell r="BK332">
            <v>0</v>
          </cell>
          <cell r="BL332">
            <v>0</v>
          </cell>
          <cell r="BM332">
            <v>0</v>
          </cell>
          <cell r="BN332">
            <v>0</v>
          </cell>
        </row>
        <row r="333">
          <cell r="BI333">
            <v>0</v>
          </cell>
          <cell r="BJ333">
            <v>0</v>
          </cell>
          <cell r="BK333">
            <v>0</v>
          </cell>
          <cell r="BL333">
            <v>0</v>
          </cell>
          <cell r="BM333">
            <v>0</v>
          </cell>
          <cell r="BN333">
            <v>0</v>
          </cell>
        </row>
        <row r="334">
          <cell r="BI334">
            <v>350857.92749999993</v>
          </cell>
          <cell r="BJ334">
            <v>371379.82499999995</v>
          </cell>
          <cell r="BK334">
            <v>391548.8541666667</v>
          </cell>
          <cell r="BL334">
            <v>410215.8925</v>
          </cell>
          <cell r="BM334">
            <v>426754.8808333333</v>
          </cell>
          <cell r="BN334">
            <v>442800.49500000005</v>
          </cell>
        </row>
        <row r="335">
          <cell r="BI335">
            <v>27909039.984166667</v>
          </cell>
          <cell r="BJ335">
            <v>27624537.426666662</v>
          </cell>
          <cell r="BK335">
            <v>27397552.439999998</v>
          </cell>
          <cell r="BL335">
            <v>27221778.282083336</v>
          </cell>
          <cell r="BM335">
            <v>26941599.629583333</v>
          </cell>
          <cell r="BN335">
            <v>26696616.180833336</v>
          </cell>
        </row>
        <row r="336">
          <cell r="BI336">
            <v>6874022.219583335</v>
          </cell>
          <cell r="BJ336">
            <v>6823818.713333334</v>
          </cell>
          <cell r="BK336">
            <v>6778715.49625</v>
          </cell>
          <cell r="BL336">
            <v>6737614.816666667</v>
          </cell>
          <cell r="BM336">
            <v>6698586.080000001</v>
          </cell>
          <cell r="BN336">
            <v>6671758.591666668</v>
          </cell>
        </row>
        <row r="337">
          <cell r="BI337">
            <v>46035263.17124999</v>
          </cell>
          <cell r="BJ337">
            <v>46225116.60333333</v>
          </cell>
          <cell r="BK337">
            <v>46173484.268750004</v>
          </cell>
          <cell r="BL337">
            <v>45958467.70083333</v>
          </cell>
          <cell r="BM337">
            <v>45513453.8325</v>
          </cell>
          <cell r="BN337">
            <v>44992991.885</v>
          </cell>
        </row>
        <row r="338">
          <cell r="BI338">
            <v>0</v>
          </cell>
          <cell r="BJ338">
            <v>0</v>
          </cell>
          <cell r="BK338">
            <v>0</v>
          </cell>
          <cell r="BL338">
            <v>0</v>
          </cell>
          <cell r="BM338">
            <v>0</v>
          </cell>
          <cell r="BN338">
            <v>0</v>
          </cell>
        </row>
        <row r="339">
          <cell r="BI339">
            <v>576201.2999999999</v>
          </cell>
          <cell r="BJ339">
            <v>576201.2999999999</v>
          </cell>
          <cell r="BK339">
            <v>576201.2999999999</v>
          </cell>
          <cell r="BL339">
            <v>576201.2999999999</v>
          </cell>
          <cell r="BM339">
            <v>576201.2999999999</v>
          </cell>
          <cell r="BN339">
            <v>576201.2999999999</v>
          </cell>
        </row>
        <row r="340">
          <cell r="BI340">
            <v>67132.19374999999</v>
          </cell>
          <cell r="BJ340">
            <v>59723.15750000001</v>
          </cell>
          <cell r="BK340">
            <v>58289.81958333334</v>
          </cell>
          <cell r="BL340">
            <v>60962.11083333334</v>
          </cell>
          <cell r="BM340">
            <v>60870.33958333333</v>
          </cell>
          <cell r="BN340">
            <v>58472.18333333333</v>
          </cell>
        </row>
        <row r="341">
          <cell r="BI341">
            <v>8346.145833333334</v>
          </cell>
          <cell r="BJ341">
            <v>6106.302083333333</v>
          </cell>
          <cell r="BK341">
            <v>4165.104166666667</v>
          </cell>
          <cell r="BL341">
            <v>3269.1666666666665</v>
          </cell>
          <cell r="BM341">
            <v>3269.1666666666665</v>
          </cell>
          <cell r="BN341">
            <v>3269.1666666666665</v>
          </cell>
        </row>
        <row r="342">
          <cell r="BI342">
            <v>0</v>
          </cell>
          <cell r="BJ342">
            <v>0</v>
          </cell>
          <cell r="BK342">
            <v>0</v>
          </cell>
          <cell r="BL342">
            <v>0</v>
          </cell>
          <cell r="BM342">
            <v>0</v>
          </cell>
          <cell r="BN342">
            <v>0</v>
          </cell>
        </row>
        <row r="343">
          <cell r="BI343">
            <v>1490638.1758333333</v>
          </cell>
          <cell r="BJ343">
            <v>1505989.7820833335</v>
          </cell>
          <cell r="BK343">
            <v>1517544.6941666668</v>
          </cell>
          <cell r="BL343">
            <v>1525302.9120833334</v>
          </cell>
          <cell r="BM343">
            <v>1529264.43625</v>
          </cell>
          <cell r="BN343">
            <v>1537220.5429166667</v>
          </cell>
        </row>
        <row r="344">
          <cell r="BI344">
            <v>11386.406666666668</v>
          </cell>
          <cell r="BJ344">
            <v>11599.409166666666</v>
          </cell>
          <cell r="BK344">
            <v>11789.99</v>
          </cell>
          <cell r="BL344">
            <v>11958.149166666668</v>
          </cell>
          <cell r="BM344">
            <v>12103.886666666667</v>
          </cell>
          <cell r="BN344">
            <v>12227.2025</v>
          </cell>
        </row>
        <row r="345">
          <cell r="BI345">
            <v>0</v>
          </cell>
          <cell r="BJ345">
            <v>0</v>
          </cell>
          <cell r="BK345">
            <v>0</v>
          </cell>
          <cell r="BL345">
            <v>0</v>
          </cell>
          <cell r="BM345">
            <v>0</v>
          </cell>
          <cell r="BN345">
            <v>0</v>
          </cell>
        </row>
        <row r="346">
          <cell r="BI346">
            <v>14582.489583333334</v>
          </cell>
          <cell r="BJ346">
            <v>14690.087500000001</v>
          </cell>
          <cell r="BK346">
            <v>14780.109583333333</v>
          </cell>
          <cell r="BL346">
            <v>14852.555833333334</v>
          </cell>
          <cell r="BM346">
            <v>14907.426249999999</v>
          </cell>
          <cell r="BN346">
            <v>14944.720833333333</v>
          </cell>
        </row>
        <row r="347">
          <cell r="BI347">
            <v>0</v>
          </cell>
          <cell r="BJ347">
            <v>0</v>
          </cell>
          <cell r="BK347">
            <v>0</v>
          </cell>
          <cell r="BL347">
            <v>0</v>
          </cell>
          <cell r="BM347">
            <v>0</v>
          </cell>
          <cell r="BN347">
            <v>0</v>
          </cell>
        </row>
        <row r="348">
          <cell r="BI348">
            <v>25572.25</v>
          </cell>
          <cell r="BJ348">
            <v>25572.25</v>
          </cell>
          <cell r="BK348">
            <v>25572.25</v>
          </cell>
          <cell r="BL348">
            <v>25572.25</v>
          </cell>
          <cell r="BM348">
            <v>25572.25</v>
          </cell>
          <cell r="BN348">
            <v>25572.25</v>
          </cell>
        </row>
        <row r="349">
          <cell r="BI349">
            <v>70249.11750000001</v>
          </cell>
          <cell r="BJ349">
            <v>69399.34458333334</v>
          </cell>
          <cell r="BK349">
            <v>68792.36249999999</v>
          </cell>
          <cell r="BL349">
            <v>68428.17125</v>
          </cell>
          <cell r="BM349">
            <v>68306.77333333333</v>
          </cell>
          <cell r="BN349">
            <v>68563.06874999999</v>
          </cell>
        </row>
        <row r="350">
          <cell r="BI350">
            <v>28258.8875</v>
          </cell>
          <cell r="BJ350">
            <v>27960.691666666666</v>
          </cell>
          <cell r="BK350">
            <v>27691.180833333336</v>
          </cell>
          <cell r="BL350">
            <v>27450.355</v>
          </cell>
          <cell r="BM350">
            <v>27238.212083333332</v>
          </cell>
          <cell r="BN350">
            <v>27043.69208333333</v>
          </cell>
        </row>
        <row r="351">
          <cell r="BI351">
            <v>1426917.9224999996</v>
          </cell>
          <cell r="BJ351">
            <v>1428219.6916666664</v>
          </cell>
          <cell r="BK351">
            <v>1429347.8924999998</v>
          </cell>
          <cell r="BL351">
            <v>1430328.133333333</v>
          </cell>
          <cell r="BM351">
            <v>1431155.2924999997</v>
          </cell>
          <cell r="BN351">
            <v>1431798.6399999997</v>
          </cell>
        </row>
        <row r="352">
          <cell r="BI352">
            <v>7437.578333333334</v>
          </cell>
          <cell r="BJ352">
            <v>7388.969583333333</v>
          </cell>
          <cell r="BK352">
            <v>7354.250000000001</v>
          </cell>
          <cell r="BL352">
            <v>7333.419583333333</v>
          </cell>
          <cell r="BM352">
            <v>7326.4766666666665</v>
          </cell>
          <cell r="BN352">
            <v>7434.222916666666</v>
          </cell>
        </row>
        <row r="353">
          <cell r="BI353">
            <v>32986.115</v>
          </cell>
          <cell r="BJ353">
            <v>33090.28291666667</v>
          </cell>
          <cell r="BK353">
            <v>33229.1725</v>
          </cell>
          <cell r="BL353">
            <v>33402.78291666666</v>
          </cell>
          <cell r="BM353">
            <v>33506.9475</v>
          </cell>
          <cell r="BN353">
            <v>33541.668333333335</v>
          </cell>
        </row>
        <row r="354">
          <cell r="BI354">
            <v>131932.76041666666</v>
          </cell>
          <cell r="BJ354">
            <v>126453.125</v>
          </cell>
          <cell r="BK354">
            <v>121816.51041666667</v>
          </cell>
          <cell r="BL354">
            <v>118022.91666666667</v>
          </cell>
          <cell r="BM354">
            <v>115072.34375</v>
          </cell>
          <cell r="BN354">
            <v>112964.79166666667</v>
          </cell>
        </row>
        <row r="355">
          <cell r="BI355">
            <v>580752.5241666666</v>
          </cell>
          <cell r="BJ355">
            <v>580928.6799999999</v>
          </cell>
          <cell r="BK355">
            <v>581065.6908333333</v>
          </cell>
          <cell r="BL355">
            <v>581163.5566666668</v>
          </cell>
          <cell r="BM355">
            <v>581222.2775000001</v>
          </cell>
          <cell r="BN355">
            <v>581241.8516666667</v>
          </cell>
        </row>
        <row r="356">
          <cell r="BN356">
            <v>1250.7791666666667</v>
          </cell>
        </row>
        <row r="357">
          <cell r="BI357">
            <v>337692.1041666667</v>
          </cell>
          <cell r="BJ357">
            <v>351792.7941666667</v>
          </cell>
          <cell r="BK357">
            <v>366622.67750000005</v>
          </cell>
          <cell r="BL357">
            <v>382181.7541666667</v>
          </cell>
          <cell r="BM357">
            <v>398470.0241666667</v>
          </cell>
          <cell r="BN357">
            <v>415487.48750000005</v>
          </cell>
        </row>
        <row r="358">
          <cell r="BI358">
            <v>0</v>
          </cell>
          <cell r="BJ358">
            <v>0</v>
          </cell>
          <cell r="BK358">
            <v>0</v>
          </cell>
          <cell r="BL358">
            <v>0</v>
          </cell>
          <cell r="BM358">
            <v>0</v>
          </cell>
          <cell r="BN358">
            <v>0</v>
          </cell>
        </row>
        <row r="359">
          <cell r="BI359">
            <v>6412.794583333333</v>
          </cell>
          <cell r="BJ359">
            <v>6539.204999999999</v>
          </cell>
          <cell r="BK359">
            <v>6661.159583333333</v>
          </cell>
          <cell r="BL359">
            <v>6778.700416666666</v>
          </cell>
          <cell r="BM359">
            <v>6896.024166666666</v>
          </cell>
          <cell r="BN359">
            <v>7012.785416666667</v>
          </cell>
        </row>
        <row r="360">
          <cell r="BI360">
            <v>0</v>
          </cell>
          <cell r="BJ360">
            <v>0</v>
          </cell>
          <cell r="BK360">
            <v>0</v>
          </cell>
          <cell r="BL360">
            <v>0</v>
          </cell>
          <cell r="BM360">
            <v>0</v>
          </cell>
          <cell r="BN360">
            <v>0</v>
          </cell>
        </row>
        <row r="361">
          <cell r="BI361">
            <v>0</v>
          </cell>
          <cell r="BJ361">
            <v>0</v>
          </cell>
          <cell r="BK361">
            <v>0</v>
          </cell>
          <cell r="BL361">
            <v>0</v>
          </cell>
          <cell r="BM361">
            <v>0</v>
          </cell>
          <cell r="BN361">
            <v>0</v>
          </cell>
        </row>
        <row r="362">
          <cell r="BI362">
            <v>604684.8033333333</v>
          </cell>
          <cell r="BJ362">
            <v>604873.2225</v>
          </cell>
          <cell r="BK362">
            <v>605019.77</v>
          </cell>
          <cell r="BL362">
            <v>605124.4458333333</v>
          </cell>
          <cell r="BM362">
            <v>605187.2500000001</v>
          </cell>
          <cell r="BN362">
            <v>605208.1841666667</v>
          </cell>
        </row>
        <row r="363">
          <cell r="BI363">
            <v>1967785.5866666667</v>
          </cell>
          <cell r="BJ363">
            <v>2049708.8491666664</v>
          </cell>
          <cell r="BK363">
            <v>2120907.5816666665</v>
          </cell>
          <cell r="BL363">
            <v>2096006.1529166668</v>
          </cell>
          <cell r="BM363">
            <v>2114407.768333333</v>
          </cell>
          <cell r="BN363">
            <v>2156296.0979166664</v>
          </cell>
        </row>
        <row r="364">
          <cell r="BI364">
            <v>1664.61</v>
          </cell>
          <cell r="BJ364">
            <v>1688.1412500000004</v>
          </cell>
          <cell r="BK364">
            <v>1733.0616666666667</v>
          </cell>
          <cell r="BL364">
            <v>1773.7045833333334</v>
          </cell>
          <cell r="BM364">
            <v>1810.07</v>
          </cell>
          <cell r="BN364">
            <v>1842.1579166666668</v>
          </cell>
        </row>
        <row r="365">
          <cell r="BI365">
            <v>3856.09</v>
          </cell>
          <cell r="BJ365">
            <v>3856.09</v>
          </cell>
          <cell r="BK365">
            <v>3856.09</v>
          </cell>
          <cell r="BL365">
            <v>3856.09</v>
          </cell>
          <cell r="BM365">
            <v>3856.09</v>
          </cell>
          <cell r="BN365">
            <v>2892.0674999999997</v>
          </cell>
        </row>
        <row r="366">
          <cell r="BI366">
            <v>5104.6875</v>
          </cell>
          <cell r="BJ366">
            <v>4033.3333333333335</v>
          </cell>
          <cell r="BK366">
            <v>3088.0208333333335</v>
          </cell>
          <cell r="BL366">
            <v>2268.75</v>
          </cell>
          <cell r="BM366">
            <v>1575.5208333333333</v>
          </cell>
          <cell r="BN366">
            <v>1008.3333333333334</v>
          </cell>
        </row>
        <row r="367">
          <cell r="BI367">
            <v>0</v>
          </cell>
          <cell r="BJ367">
            <v>0</v>
          </cell>
          <cell r="BK367">
            <v>0</v>
          </cell>
          <cell r="BL367">
            <v>0</v>
          </cell>
          <cell r="BM367">
            <v>0</v>
          </cell>
          <cell r="BN367">
            <v>0</v>
          </cell>
        </row>
        <row r="368">
          <cell r="BI368">
            <v>677.6033333333334</v>
          </cell>
          <cell r="BJ368">
            <v>186.86291666666668</v>
          </cell>
          <cell r="BK368">
            <v>2.2566666666666664</v>
          </cell>
          <cell r="BL368">
            <v>2.2566666666666664</v>
          </cell>
          <cell r="BM368">
            <v>2.2566666666666664</v>
          </cell>
          <cell r="BN368">
            <v>2.2566666666666664</v>
          </cell>
        </row>
        <row r="369">
          <cell r="BI369">
            <v>414056.75208333327</v>
          </cell>
          <cell r="BJ369">
            <v>440035.70333333337</v>
          </cell>
          <cell r="BK369">
            <v>463540.46875000006</v>
          </cell>
          <cell r="BL369">
            <v>484571.04833333334</v>
          </cell>
          <cell r="BM369">
            <v>503127.4420833333</v>
          </cell>
          <cell r="BN369">
            <v>519209.6499999999</v>
          </cell>
        </row>
        <row r="370">
          <cell r="BI370">
            <v>0</v>
          </cell>
          <cell r="BJ370">
            <v>0</v>
          </cell>
          <cell r="BK370">
            <v>0</v>
          </cell>
          <cell r="BL370">
            <v>0</v>
          </cell>
          <cell r="BM370">
            <v>0</v>
          </cell>
          <cell r="BN370">
            <v>0</v>
          </cell>
        </row>
        <row r="371">
          <cell r="BI371">
            <v>84281.07041666667</v>
          </cell>
          <cell r="BJ371">
            <v>79864.78833333334</v>
          </cell>
          <cell r="BK371">
            <v>76251.46708333334</v>
          </cell>
          <cell r="BL371">
            <v>73441.10666666667</v>
          </cell>
          <cell r="BM371">
            <v>71433.70708333333</v>
          </cell>
          <cell r="BN371">
            <v>70229.26833333333</v>
          </cell>
        </row>
        <row r="372">
          <cell r="BI372">
            <v>9299.6825</v>
          </cell>
          <cell r="BJ372">
            <v>6832.425833333334</v>
          </cell>
          <cell r="BK372">
            <v>4744.745833333333</v>
          </cell>
          <cell r="BL372">
            <v>3036.6425000000004</v>
          </cell>
          <cell r="BM372">
            <v>1708.1158333333333</v>
          </cell>
          <cell r="BN372">
            <v>759.1658333333335</v>
          </cell>
        </row>
        <row r="373">
          <cell r="BI373">
            <v>84281.09916666667</v>
          </cell>
          <cell r="BJ373">
            <v>79864.81416666666</v>
          </cell>
          <cell r="BK373">
            <v>76251.48916666667</v>
          </cell>
          <cell r="BL373">
            <v>73441.12416666666</v>
          </cell>
          <cell r="BM373">
            <v>71433.71916666668</v>
          </cell>
          <cell r="BN373">
            <v>70229.27416666667</v>
          </cell>
        </row>
        <row r="374">
          <cell r="BI374">
            <v>124317.54291666667</v>
          </cell>
          <cell r="BJ374">
            <v>125517.72500000002</v>
          </cell>
          <cell r="BK374">
            <v>126451.19958333333</v>
          </cell>
          <cell r="BL374">
            <v>127117.96666666667</v>
          </cell>
          <cell r="BM374">
            <v>127518.02625</v>
          </cell>
          <cell r="BN374">
            <v>127651.37916666667</v>
          </cell>
        </row>
        <row r="375">
          <cell r="BI375">
            <v>0</v>
          </cell>
          <cell r="BJ375">
            <v>0</v>
          </cell>
          <cell r="BK375">
            <v>0</v>
          </cell>
          <cell r="BL375">
            <v>0</v>
          </cell>
          <cell r="BM375">
            <v>0</v>
          </cell>
          <cell r="BN375">
            <v>0</v>
          </cell>
        </row>
        <row r="376">
          <cell r="BI376">
            <v>0</v>
          </cell>
          <cell r="BJ376">
            <v>0</v>
          </cell>
          <cell r="BK376">
            <v>0</v>
          </cell>
          <cell r="BL376">
            <v>0</v>
          </cell>
          <cell r="BM376">
            <v>0</v>
          </cell>
          <cell r="BN376">
            <v>0</v>
          </cell>
        </row>
        <row r="377">
          <cell r="BJ377">
            <v>0</v>
          </cell>
          <cell r="BK377">
            <v>0</v>
          </cell>
          <cell r="BL377">
            <v>0</v>
          </cell>
          <cell r="BM377">
            <v>0</v>
          </cell>
          <cell r="BN377">
            <v>0</v>
          </cell>
        </row>
        <row r="378">
          <cell r="BI378">
            <v>0</v>
          </cell>
          <cell r="BJ378">
            <v>0</v>
          </cell>
          <cell r="BK378">
            <v>0</v>
          </cell>
          <cell r="BL378">
            <v>0</v>
          </cell>
          <cell r="BM378">
            <v>0</v>
          </cell>
          <cell r="BN378">
            <v>0</v>
          </cell>
        </row>
        <row r="379">
          <cell r="BI379">
            <v>0</v>
          </cell>
          <cell r="BJ379">
            <v>0</v>
          </cell>
          <cell r="BK379">
            <v>0</v>
          </cell>
          <cell r="BL379">
            <v>0</v>
          </cell>
          <cell r="BM379">
            <v>0</v>
          </cell>
          <cell r="BN379">
            <v>0</v>
          </cell>
        </row>
        <row r="380">
          <cell r="BI380">
            <v>123029.74791666663</v>
          </cell>
          <cell r="BJ380">
            <v>125790.28708333336</v>
          </cell>
          <cell r="BK380">
            <v>122105.81291666666</v>
          </cell>
          <cell r="BL380">
            <v>122843.91083333333</v>
          </cell>
          <cell r="BM380">
            <v>123467.70916666667</v>
          </cell>
          <cell r="BN380">
            <v>123407.39083333331</v>
          </cell>
        </row>
        <row r="381">
          <cell r="BI381">
            <v>98073.5575</v>
          </cell>
          <cell r="BJ381">
            <v>98135.20666666667</v>
          </cell>
          <cell r="BK381">
            <v>98183.15750000002</v>
          </cell>
          <cell r="BL381">
            <v>98217.40999999999</v>
          </cell>
          <cell r="BM381">
            <v>98237.96416666663</v>
          </cell>
          <cell r="BN381">
            <v>98033.55583333333</v>
          </cell>
        </row>
        <row r="382">
          <cell r="BI382">
            <v>18194.25</v>
          </cell>
          <cell r="BJ382">
            <v>18194.25</v>
          </cell>
          <cell r="BK382">
            <v>18194.25</v>
          </cell>
          <cell r="BL382">
            <v>18194.25</v>
          </cell>
          <cell r="BM382">
            <v>18194.25</v>
          </cell>
          <cell r="BN382">
            <v>18194.25</v>
          </cell>
        </row>
        <row r="383">
          <cell r="BI383">
            <v>3546.3633333333332</v>
          </cell>
          <cell r="BJ383">
            <v>1806.0108333333335</v>
          </cell>
          <cell r="BK383">
            <v>1806.0108333333335</v>
          </cell>
          <cell r="BL383">
            <v>1806.0108333333335</v>
          </cell>
          <cell r="BM383">
            <v>1806.0108333333335</v>
          </cell>
          <cell r="BN383">
            <v>1806.0108333333335</v>
          </cell>
        </row>
        <row r="384">
          <cell r="BI384">
            <v>26250.842916666665</v>
          </cell>
          <cell r="BJ384">
            <v>29019.152916666662</v>
          </cell>
          <cell r="BK384">
            <v>29155.899999999998</v>
          </cell>
          <cell r="BL384">
            <v>29278.252916666665</v>
          </cell>
          <cell r="BM384">
            <v>29386.211666666666</v>
          </cell>
          <cell r="BN384">
            <v>29479.776249999995</v>
          </cell>
        </row>
        <row r="385">
          <cell r="BI385">
            <v>51230.33666666667</v>
          </cell>
          <cell r="BJ385">
            <v>51308.96041666666</v>
          </cell>
          <cell r="BK385">
            <v>51365.118333333325</v>
          </cell>
          <cell r="BL385">
            <v>51398.810416666674</v>
          </cell>
          <cell r="BM385">
            <v>51410.04000000001</v>
          </cell>
          <cell r="BN385">
            <v>51517.14874999999</v>
          </cell>
        </row>
        <row r="386">
          <cell r="BI386">
            <v>379096.32583333337</v>
          </cell>
          <cell r="BJ386">
            <v>400421.61166666663</v>
          </cell>
          <cell r="BK386">
            <v>419283.62999999995</v>
          </cell>
          <cell r="BL386">
            <v>435292.38666666666</v>
          </cell>
          <cell r="BM386">
            <v>452532.72124999994</v>
          </cell>
          <cell r="BN386">
            <v>471004.63375</v>
          </cell>
        </row>
        <row r="387">
          <cell r="BI387">
            <v>45258.708333333336</v>
          </cell>
          <cell r="BJ387">
            <v>39591.333333333336</v>
          </cell>
          <cell r="BK387">
            <v>35183.375</v>
          </cell>
          <cell r="BL387">
            <v>30580.041666666668</v>
          </cell>
          <cell r="BM387">
            <v>25781.333333333332</v>
          </cell>
          <cell r="BN387">
            <v>22242.041666666668</v>
          </cell>
        </row>
        <row r="388">
          <cell r="BI388">
            <v>738180.3529166667</v>
          </cell>
          <cell r="BJ388">
            <v>746767.6833333332</v>
          </cell>
          <cell r="BK388">
            <v>786771.1470833333</v>
          </cell>
          <cell r="BL388">
            <v>856508.4162499999</v>
          </cell>
          <cell r="BM388">
            <v>931113.6045833334</v>
          </cell>
          <cell r="BN388">
            <v>1010572.47125</v>
          </cell>
        </row>
        <row r="389">
          <cell r="BI389">
            <v>303156.5975</v>
          </cell>
          <cell r="BJ389">
            <v>304222.12333333335</v>
          </cell>
          <cell r="BK389">
            <v>305050.86416666664</v>
          </cell>
          <cell r="BL389">
            <v>305642.82</v>
          </cell>
          <cell r="BM389">
            <v>305997.9908333333</v>
          </cell>
          <cell r="BN389">
            <v>307624.3383333333</v>
          </cell>
        </row>
        <row r="390">
          <cell r="BI390">
            <v>218830.73583333334</v>
          </cell>
          <cell r="BJ390">
            <v>219756.49</v>
          </cell>
          <cell r="BK390">
            <v>220476.52249999996</v>
          </cell>
          <cell r="BL390">
            <v>220990.83333333334</v>
          </cell>
          <cell r="BM390">
            <v>246354.7975</v>
          </cell>
          <cell r="BN390">
            <v>272663.49499999994</v>
          </cell>
        </row>
        <row r="391">
          <cell r="BI391">
            <v>1093750</v>
          </cell>
          <cell r="BJ391">
            <v>510416.6666666667</v>
          </cell>
          <cell r="BK391">
            <v>0</v>
          </cell>
          <cell r="BL391">
            <v>0</v>
          </cell>
          <cell r="BM391">
            <v>0</v>
          </cell>
          <cell r="BN391">
            <v>0</v>
          </cell>
        </row>
        <row r="392">
          <cell r="BI392">
            <v>16350.821666666669</v>
          </cell>
          <cell r="BJ392">
            <v>16353.013333333334</v>
          </cell>
          <cell r="BK392">
            <v>16354.718333333332</v>
          </cell>
          <cell r="BL392">
            <v>16355.936666666666</v>
          </cell>
          <cell r="BM392">
            <v>16356.668333333333</v>
          </cell>
          <cell r="BN392">
            <v>16356.912499999999</v>
          </cell>
        </row>
        <row r="393">
          <cell r="BI393">
            <v>17872.583333333332</v>
          </cell>
          <cell r="BJ393">
            <v>18186.75</v>
          </cell>
          <cell r="BK393">
            <v>18452.583333333332</v>
          </cell>
          <cell r="BL393">
            <v>18670.083333333332</v>
          </cell>
          <cell r="BM393">
            <v>18839.25</v>
          </cell>
          <cell r="BN393">
            <v>19398.083333333332</v>
          </cell>
        </row>
        <row r="394">
          <cell r="BN394">
            <v>805.5208333333334</v>
          </cell>
        </row>
        <row r="395">
          <cell r="BN395">
            <v>0</v>
          </cell>
        </row>
        <row r="396">
          <cell r="BI396">
            <v>111108.66083333333</v>
          </cell>
          <cell r="BJ396">
            <v>121303.04666666668</v>
          </cell>
          <cell r="BK396">
            <v>130839.23416666668</v>
          </cell>
          <cell r="BL396">
            <v>139717.22333333336</v>
          </cell>
          <cell r="BM396">
            <v>147937.0141666667</v>
          </cell>
          <cell r="BN396">
            <v>155498.6066666667</v>
          </cell>
        </row>
        <row r="397">
          <cell r="BI397">
            <v>0</v>
          </cell>
          <cell r="BJ397">
            <v>0</v>
          </cell>
          <cell r="BK397">
            <v>0</v>
          </cell>
          <cell r="BL397">
            <v>0</v>
          </cell>
          <cell r="BM397">
            <v>0</v>
          </cell>
          <cell r="BN397">
            <v>0</v>
          </cell>
        </row>
        <row r="398">
          <cell r="BI398">
            <v>149799.78</v>
          </cell>
          <cell r="BJ398">
            <v>143286.74000000002</v>
          </cell>
          <cell r="BK398">
            <v>136773.7</v>
          </cell>
          <cell r="BL398">
            <v>130260.65999999999</v>
          </cell>
          <cell r="BM398">
            <v>123747.62</v>
          </cell>
          <cell r="BN398">
            <v>117234.58</v>
          </cell>
        </row>
        <row r="399">
          <cell r="BI399">
            <v>152713.3475</v>
          </cell>
          <cell r="BJ399">
            <v>171261.33666666667</v>
          </cell>
          <cell r="BK399">
            <v>189476.43791666665</v>
          </cell>
          <cell r="BL399">
            <v>207515.48791666667</v>
          </cell>
          <cell r="BM399">
            <v>224980.63375000004</v>
          </cell>
          <cell r="BN399">
            <v>241778.94875</v>
          </cell>
        </row>
        <row r="400">
          <cell r="BI400">
            <v>0</v>
          </cell>
          <cell r="BJ400">
            <v>0</v>
          </cell>
          <cell r="BK400">
            <v>0</v>
          </cell>
          <cell r="BL400">
            <v>0</v>
          </cell>
          <cell r="BM400">
            <v>0</v>
          </cell>
          <cell r="BN400">
            <v>0</v>
          </cell>
        </row>
        <row r="401">
          <cell r="BI401">
            <v>330385.4633333333</v>
          </cell>
          <cell r="BJ401">
            <v>370512.8408333333</v>
          </cell>
          <cell r="BK401">
            <v>409920.03750000003</v>
          </cell>
          <cell r="BL401">
            <v>448946.35916666663</v>
          </cell>
          <cell r="BM401">
            <v>486731.07666666666</v>
          </cell>
          <cell r="BN401">
            <v>523073.14875</v>
          </cell>
        </row>
        <row r="402">
          <cell r="BI402">
            <v>54983.32</v>
          </cell>
          <cell r="BJ402">
            <v>58266.37333333333</v>
          </cell>
          <cell r="BK402">
            <v>60709.823333333334</v>
          </cell>
          <cell r="BL402">
            <v>62313.670000000006</v>
          </cell>
          <cell r="BM402">
            <v>59073.628333333334</v>
          </cell>
          <cell r="BN402">
            <v>51657.07916666667</v>
          </cell>
        </row>
        <row r="403">
          <cell r="BI403">
            <v>148307.72916666666</v>
          </cell>
          <cell r="BJ403">
            <v>166320.6295833333</v>
          </cell>
          <cell r="BK403">
            <v>184010.24541666664</v>
          </cell>
          <cell r="BL403">
            <v>201528.88874999995</v>
          </cell>
          <cell r="BM403">
            <v>218490.18458333332</v>
          </cell>
          <cell r="BN403">
            <v>234803.88708333333</v>
          </cell>
        </row>
        <row r="404">
          <cell r="BI404">
            <v>28438.37958333333</v>
          </cell>
          <cell r="BJ404">
            <v>33415.09375</v>
          </cell>
          <cell r="BK404">
            <v>36969.88791666667</v>
          </cell>
          <cell r="BL404">
            <v>39102.76208333333</v>
          </cell>
          <cell r="BM404">
            <v>39813.71916666667</v>
          </cell>
          <cell r="BN404">
            <v>47720.3025</v>
          </cell>
        </row>
        <row r="405">
          <cell r="BI405">
            <v>90282.63708333333</v>
          </cell>
          <cell r="BJ405">
            <v>95638.56958333333</v>
          </cell>
          <cell r="BK405">
            <v>100372.95000000001</v>
          </cell>
          <cell r="BL405">
            <v>104394.01500000001</v>
          </cell>
          <cell r="BM405">
            <v>108578.3841666667</v>
          </cell>
          <cell r="BN405">
            <v>112926.05750000001</v>
          </cell>
        </row>
        <row r="406">
          <cell r="BI406">
            <v>20715.297083333335</v>
          </cell>
          <cell r="BJ406">
            <v>27283.561666666672</v>
          </cell>
          <cell r="BK406">
            <v>32841.32375</v>
          </cell>
          <cell r="BL406">
            <v>37388.583333333336</v>
          </cell>
          <cell r="BM406">
            <v>40925.340416666666</v>
          </cell>
          <cell r="BN406">
            <v>43451.59500000001</v>
          </cell>
        </row>
        <row r="407">
          <cell r="BI407">
            <v>38995.731250000004</v>
          </cell>
          <cell r="BJ407">
            <v>44163.77541666667</v>
          </cell>
          <cell r="BK407">
            <v>49036.37416666667</v>
          </cell>
          <cell r="BL407">
            <v>53613.527500000004</v>
          </cell>
          <cell r="BM407">
            <v>58190.680833333325</v>
          </cell>
          <cell r="BN407">
            <v>58844.66458333333</v>
          </cell>
        </row>
        <row r="408">
          <cell r="BI408">
            <v>174331.1875</v>
          </cell>
          <cell r="BJ408">
            <v>197489.8308333333</v>
          </cell>
          <cell r="BK408">
            <v>219273.28833333333</v>
          </cell>
          <cell r="BL408">
            <v>239681.55999999997</v>
          </cell>
          <cell r="BM408">
            <v>243947.52541666667</v>
          </cell>
          <cell r="BN408">
            <v>230674.39541666667</v>
          </cell>
        </row>
        <row r="409">
          <cell r="BI409">
            <v>0</v>
          </cell>
          <cell r="BJ409">
            <v>0</v>
          </cell>
          <cell r="BK409">
            <v>0</v>
          </cell>
          <cell r="BL409">
            <v>0</v>
          </cell>
          <cell r="BM409">
            <v>0</v>
          </cell>
          <cell r="BN409">
            <v>0</v>
          </cell>
        </row>
        <row r="410">
          <cell r="BI410">
            <v>524579.3112499999</v>
          </cell>
          <cell r="BJ410">
            <v>526715.6654166667</v>
          </cell>
          <cell r="BK410">
            <v>528743.6137499999</v>
          </cell>
          <cell r="BL410">
            <v>530663.15625</v>
          </cell>
          <cell r="BM410">
            <v>532582.6987500001</v>
          </cell>
          <cell r="BN410">
            <v>511677.3062500001</v>
          </cell>
        </row>
        <row r="411">
          <cell r="BI411">
            <v>941281.8574999999</v>
          </cell>
          <cell r="BJ411">
            <v>891589.0741666666</v>
          </cell>
          <cell r="BK411">
            <v>840330.5149999998</v>
          </cell>
          <cell r="BL411">
            <v>787506.18</v>
          </cell>
          <cell r="BM411">
            <v>734681.8449999999</v>
          </cell>
          <cell r="BN411">
            <v>682546.2933333333</v>
          </cell>
        </row>
        <row r="412">
          <cell r="BI412">
            <v>968716.1870833333</v>
          </cell>
          <cell r="BJ412">
            <v>914740.3870833333</v>
          </cell>
          <cell r="BK412">
            <v>857268.6683333333</v>
          </cell>
          <cell r="BL412">
            <v>798041.3833333333</v>
          </cell>
          <cell r="BM412">
            <v>738814.0983333335</v>
          </cell>
          <cell r="BN412">
            <v>680359.0858333334</v>
          </cell>
        </row>
        <row r="413">
          <cell r="BI413">
            <v>0</v>
          </cell>
          <cell r="BJ413">
            <v>0</v>
          </cell>
          <cell r="BK413">
            <v>0</v>
          </cell>
          <cell r="BL413">
            <v>0</v>
          </cell>
          <cell r="BM413">
            <v>0</v>
          </cell>
          <cell r="BN413">
            <v>0</v>
          </cell>
        </row>
        <row r="414">
          <cell r="BI414">
            <v>0</v>
          </cell>
          <cell r="BJ414">
            <v>0</v>
          </cell>
          <cell r="BK414">
            <v>0</v>
          </cell>
          <cell r="BL414">
            <v>0</v>
          </cell>
          <cell r="BM414">
            <v>0</v>
          </cell>
          <cell r="BN414">
            <v>0</v>
          </cell>
        </row>
        <row r="415">
          <cell r="BI415">
            <v>0</v>
          </cell>
          <cell r="BJ415">
            <v>0</v>
          </cell>
          <cell r="BK415">
            <v>0</v>
          </cell>
          <cell r="BL415">
            <v>0</v>
          </cell>
          <cell r="BM415">
            <v>0</v>
          </cell>
          <cell r="BN415">
            <v>0</v>
          </cell>
        </row>
        <row r="416">
          <cell r="BI416">
            <v>0</v>
          </cell>
          <cell r="BJ416">
            <v>0</v>
          </cell>
          <cell r="BK416">
            <v>0</v>
          </cell>
          <cell r="BL416">
            <v>0</v>
          </cell>
          <cell r="BM416">
            <v>0</v>
          </cell>
          <cell r="BN416">
            <v>0</v>
          </cell>
        </row>
        <row r="417">
          <cell r="BI417">
            <v>0</v>
          </cell>
          <cell r="BJ417">
            <v>0</v>
          </cell>
          <cell r="BK417">
            <v>0</v>
          </cell>
          <cell r="BL417">
            <v>0</v>
          </cell>
          <cell r="BM417">
            <v>0</v>
          </cell>
          <cell r="BN417">
            <v>0</v>
          </cell>
        </row>
        <row r="418">
          <cell r="BI418">
            <v>0</v>
          </cell>
          <cell r="BJ418">
            <v>0</v>
          </cell>
          <cell r="BK418">
            <v>0</v>
          </cell>
          <cell r="BL418">
            <v>0</v>
          </cell>
          <cell r="BM418">
            <v>0</v>
          </cell>
          <cell r="BN418">
            <v>0</v>
          </cell>
        </row>
        <row r="419">
          <cell r="BI419">
            <v>127329.235</v>
          </cell>
          <cell r="BJ419">
            <v>108049.02875000001</v>
          </cell>
          <cell r="BK419">
            <v>91339.51666666666</v>
          </cell>
          <cell r="BL419">
            <v>77200.69875</v>
          </cell>
          <cell r="BM419">
            <v>65632.575</v>
          </cell>
          <cell r="BN419">
            <v>56635.145416666666</v>
          </cell>
        </row>
        <row r="420">
          <cell r="BI420">
            <v>0</v>
          </cell>
          <cell r="BJ420">
            <v>0</v>
          </cell>
          <cell r="BK420">
            <v>0</v>
          </cell>
          <cell r="BL420">
            <v>0</v>
          </cell>
          <cell r="BM420">
            <v>0</v>
          </cell>
          <cell r="BN420">
            <v>0</v>
          </cell>
        </row>
        <row r="421">
          <cell r="BI421">
            <v>0</v>
          </cell>
          <cell r="BJ421">
            <v>0</v>
          </cell>
          <cell r="BK421">
            <v>0</v>
          </cell>
          <cell r="BL421">
            <v>0</v>
          </cell>
          <cell r="BM421">
            <v>0</v>
          </cell>
          <cell r="BN421">
            <v>0</v>
          </cell>
        </row>
        <row r="422">
          <cell r="BI422">
            <v>60371.339999999975</v>
          </cell>
          <cell r="BJ422">
            <v>60371.339999999975</v>
          </cell>
          <cell r="BK422">
            <v>60371.339999999975</v>
          </cell>
          <cell r="BL422">
            <v>60371.339999999975</v>
          </cell>
          <cell r="BM422">
            <v>60371.339999999975</v>
          </cell>
          <cell r="BN422">
            <v>60371.339999999975</v>
          </cell>
        </row>
        <row r="423">
          <cell r="BI423">
            <v>446232.37999999995</v>
          </cell>
          <cell r="BJ423">
            <v>446232.37999999995</v>
          </cell>
          <cell r="BK423">
            <v>446232.37999999995</v>
          </cell>
          <cell r="BL423">
            <v>446232.37999999995</v>
          </cell>
          <cell r="BM423">
            <v>446232.37999999995</v>
          </cell>
          <cell r="BN423">
            <v>446232.37999999995</v>
          </cell>
        </row>
        <row r="424">
          <cell r="BI424">
            <v>35791666.666666664</v>
          </cell>
          <cell r="BJ424">
            <v>40091666.666666664</v>
          </cell>
          <cell r="BK424">
            <v>40670833.333333336</v>
          </cell>
          <cell r="BL424">
            <v>37549934.541666664</v>
          </cell>
          <cell r="BM424">
            <v>34429035.75</v>
          </cell>
          <cell r="BN424">
            <v>31266535.75</v>
          </cell>
        </row>
        <row r="425">
          <cell r="BI425">
            <v>27485.8325</v>
          </cell>
          <cell r="BJ425">
            <v>27485.8325</v>
          </cell>
          <cell r="BK425">
            <v>25402.499166666665</v>
          </cell>
          <cell r="BL425">
            <v>21342.816666666666</v>
          </cell>
          <cell r="BM425">
            <v>17390.118333333332</v>
          </cell>
          <cell r="BN425">
            <v>13437.42</v>
          </cell>
        </row>
        <row r="426">
          <cell r="BI426">
            <v>62500</v>
          </cell>
          <cell r="BJ426">
            <v>93750</v>
          </cell>
          <cell r="BK426">
            <v>125000</v>
          </cell>
          <cell r="BL426">
            <v>164062.5</v>
          </cell>
          <cell r="BM426">
            <v>210937.5</v>
          </cell>
          <cell r="BN426">
            <v>257812.5</v>
          </cell>
        </row>
        <row r="427">
          <cell r="BI427">
            <v>10341.5575</v>
          </cell>
          <cell r="BJ427">
            <v>10341.5575</v>
          </cell>
          <cell r="BK427">
            <v>10341.5575</v>
          </cell>
          <cell r="BL427">
            <v>10341.5575</v>
          </cell>
          <cell r="BM427">
            <v>10341.5575</v>
          </cell>
          <cell r="BN427">
            <v>8617.964583333334</v>
          </cell>
        </row>
        <row r="428">
          <cell r="BN428">
            <v>8582.03125</v>
          </cell>
        </row>
        <row r="429">
          <cell r="BI429">
            <v>3557.1591666666664</v>
          </cell>
          <cell r="BJ429">
            <v>3585.1875</v>
          </cell>
          <cell r="BK429">
            <v>3771.0262500000003</v>
          </cell>
          <cell r="BL429">
            <v>3992.4270833333335</v>
          </cell>
          <cell r="BM429">
            <v>4248.7625</v>
          </cell>
          <cell r="BN429">
            <v>11284.108333333332</v>
          </cell>
        </row>
        <row r="430">
          <cell r="BI430">
            <v>858056.4662499999</v>
          </cell>
          <cell r="BJ430">
            <v>856565.0691666668</v>
          </cell>
          <cell r="BK430">
            <v>857100.4933333333</v>
          </cell>
          <cell r="BL430">
            <v>857368.2058333335</v>
          </cell>
          <cell r="BM430">
            <v>858054.5633333335</v>
          </cell>
          <cell r="BN430">
            <v>859045.65</v>
          </cell>
        </row>
        <row r="431">
          <cell r="BI431">
            <v>0</v>
          </cell>
          <cell r="BJ431">
            <v>0</v>
          </cell>
          <cell r="BK431">
            <v>0</v>
          </cell>
          <cell r="BL431">
            <v>0</v>
          </cell>
          <cell r="BM431">
            <v>0</v>
          </cell>
          <cell r="BN431">
            <v>777.0833333333334</v>
          </cell>
        </row>
        <row r="432">
          <cell r="BI432">
            <v>0</v>
          </cell>
          <cell r="BJ432">
            <v>0</v>
          </cell>
          <cell r="BK432">
            <v>0</v>
          </cell>
          <cell r="BL432">
            <v>0</v>
          </cell>
          <cell r="BM432">
            <v>0</v>
          </cell>
          <cell r="BN432">
            <v>0</v>
          </cell>
        </row>
        <row r="433">
          <cell r="BI433">
            <v>2356.25</v>
          </cell>
          <cell r="BJ433">
            <v>3737.5</v>
          </cell>
          <cell r="BK433">
            <v>4956.25</v>
          </cell>
          <cell r="BL433">
            <v>6012.5</v>
          </cell>
          <cell r="BM433">
            <v>6906.25</v>
          </cell>
          <cell r="BN433">
            <v>7637.5</v>
          </cell>
        </row>
        <row r="434">
          <cell r="BJ434">
            <v>559.2045833333333</v>
          </cell>
          <cell r="BK434">
            <v>1660.095</v>
          </cell>
          <cell r="BL434">
            <v>2753.9779166666667</v>
          </cell>
          <cell r="BM434">
            <v>3858.372083333333</v>
          </cell>
          <cell r="BN434">
            <v>5229.6570833333335</v>
          </cell>
        </row>
        <row r="435">
          <cell r="BI435">
            <v>5000000</v>
          </cell>
          <cell r="BJ435">
            <v>5000000</v>
          </cell>
          <cell r="BK435">
            <v>5000000</v>
          </cell>
          <cell r="BL435">
            <v>5000000</v>
          </cell>
          <cell r="BM435">
            <v>5000000</v>
          </cell>
          <cell r="BN435">
            <v>5000000</v>
          </cell>
        </row>
        <row r="436">
          <cell r="BI436">
            <v>0</v>
          </cell>
          <cell r="BJ436">
            <v>0</v>
          </cell>
          <cell r="BK436">
            <v>0</v>
          </cell>
          <cell r="BL436">
            <v>0</v>
          </cell>
          <cell r="BM436">
            <v>0</v>
          </cell>
          <cell r="BN436">
            <v>0</v>
          </cell>
        </row>
        <row r="437">
          <cell r="BI437">
            <v>0</v>
          </cell>
          <cell r="BJ437">
            <v>0</v>
          </cell>
          <cell r="BK437">
            <v>0</v>
          </cell>
          <cell r="BL437">
            <v>0</v>
          </cell>
          <cell r="BM437">
            <v>0</v>
          </cell>
          <cell r="BN437">
            <v>0</v>
          </cell>
        </row>
        <row r="438">
          <cell r="BI438">
            <v>0</v>
          </cell>
          <cell r="BJ438">
            <v>0</v>
          </cell>
          <cell r="BK438">
            <v>0</v>
          </cell>
          <cell r="BL438">
            <v>0</v>
          </cell>
          <cell r="BM438">
            <v>0</v>
          </cell>
          <cell r="BN438">
            <v>0</v>
          </cell>
        </row>
        <row r="439">
          <cell r="BI439">
            <v>152.99125</v>
          </cell>
          <cell r="BJ439">
            <v>123.88166666666666</v>
          </cell>
          <cell r="BK439">
            <v>91.70791666666666</v>
          </cell>
          <cell r="BL439">
            <v>74.855</v>
          </cell>
          <cell r="BM439">
            <v>74.28791666666666</v>
          </cell>
          <cell r="BN439">
            <v>72.58666666666667</v>
          </cell>
        </row>
        <row r="440">
          <cell r="BI440">
            <v>0</v>
          </cell>
          <cell r="BJ440">
            <v>0</v>
          </cell>
          <cell r="BK440">
            <v>0</v>
          </cell>
          <cell r="BL440">
            <v>0</v>
          </cell>
          <cell r="BM440">
            <v>0</v>
          </cell>
          <cell r="BN440">
            <v>0</v>
          </cell>
        </row>
        <row r="441">
          <cell r="BI441">
            <v>95108625.29166667</v>
          </cell>
          <cell r="BJ441">
            <v>95499159.45833333</v>
          </cell>
          <cell r="BK441">
            <v>95973745</v>
          </cell>
          <cell r="BL441">
            <v>96248995.20833333</v>
          </cell>
          <cell r="BM441">
            <v>96760530.83333333</v>
          </cell>
          <cell r="BN441">
            <v>96925445.875</v>
          </cell>
        </row>
        <row r="442">
          <cell r="BI442">
            <v>36037263.79541666</v>
          </cell>
          <cell r="BJ442">
            <v>35713270.88791667</v>
          </cell>
          <cell r="BK442">
            <v>35144784.68208333</v>
          </cell>
          <cell r="BL442">
            <v>34656823.97958333</v>
          </cell>
          <cell r="BM442">
            <v>35208311.625</v>
          </cell>
          <cell r="BN442">
            <v>35542818.541666664</v>
          </cell>
        </row>
        <row r="443">
          <cell r="BI443">
            <v>863426.2366666668</v>
          </cell>
          <cell r="BJ443">
            <v>862236.29</v>
          </cell>
          <cell r="BK443">
            <v>856455.21375</v>
          </cell>
          <cell r="BL443">
            <v>848475.5650000001</v>
          </cell>
          <cell r="BM443">
            <v>844943.50875</v>
          </cell>
          <cell r="BN443">
            <v>843259.2141666667</v>
          </cell>
        </row>
        <row r="444">
          <cell r="BI444">
            <v>0</v>
          </cell>
          <cell r="BJ444">
            <v>0</v>
          </cell>
          <cell r="BK444">
            <v>0</v>
          </cell>
          <cell r="BL444">
            <v>0</v>
          </cell>
          <cell r="BM444">
            <v>0</v>
          </cell>
          <cell r="BN444">
            <v>0</v>
          </cell>
        </row>
        <row r="445">
          <cell r="BI445">
            <v>0</v>
          </cell>
          <cell r="BJ445">
            <v>0</v>
          </cell>
          <cell r="BK445">
            <v>0</v>
          </cell>
          <cell r="BL445">
            <v>0</v>
          </cell>
          <cell r="BM445">
            <v>0</v>
          </cell>
          <cell r="BN445">
            <v>0</v>
          </cell>
        </row>
        <row r="446">
          <cell r="BI446">
            <v>5727501.818750001</v>
          </cell>
          <cell r="BJ446">
            <v>5787625.215416667</v>
          </cell>
          <cell r="BK446">
            <v>5917052.887083334</v>
          </cell>
          <cell r="BL446">
            <v>6088632.5512500005</v>
          </cell>
          <cell r="BM446">
            <v>6213984.746666666</v>
          </cell>
          <cell r="BN446">
            <v>6253793.927083333</v>
          </cell>
        </row>
        <row r="447">
          <cell r="BI447">
            <v>2667543.5766666667</v>
          </cell>
          <cell r="BJ447">
            <v>2792095.4237499996</v>
          </cell>
          <cell r="BK447">
            <v>2889515.4266666663</v>
          </cell>
          <cell r="BL447">
            <v>2990243.0329166665</v>
          </cell>
          <cell r="BM447">
            <v>3152078.2858333327</v>
          </cell>
          <cell r="BN447">
            <v>3254110.095</v>
          </cell>
        </row>
        <row r="448">
          <cell r="BI448">
            <v>10399346.300416667</v>
          </cell>
          <cell r="BJ448">
            <v>10019769.13125</v>
          </cell>
          <cell r="BK448">
            <v>9434479.43375</v>
          </cell>
          <cell r="BL448">
            <v>8683277.960416665</v>
          </cell>
          <cell r="BM448">
            <v>8126438.943750001</v>
          </cell>
          <cell r="BN448">
            <v>7558538.260833331</v>
          </cell>
        </row>
        <row r="449">
          <cell r="BI449">
            <v>1854563.5075000003</v>
          </cell>
          <cell r="BJ449">
            <v>1803156.4729166671</v>
          </cell>
          <cell r="BK449">
            <v>1635825.7220833332</v>
          </cell>
          <cell r="BL449">
            <v>1435689.5454166664</v>
          </cell>
          <cell r="BM449">
            <v>1454994.5325</v>
          </cell>
          <cell r="BN449">
            <v>1655333.0487499998</v>
          </cell>
        </row>
        <row r="450">
          <cell r="BI450">
            <v>2972910.905416667</v>
          </cell>
          <cell r="BJ450">
            <v>2645654.4737500004</v>
          </cell>
          <cell r="BK450">
            <v>2242001.1558333333</v>
          </cell>
          <cell r="BL450">
            <v>1836341.698333333</v>
          </cell>
          <cell r="BM450">
            <v>1694962.37625</v>
          </cell>
          <cell r="BN450">
            <v>1630292.0079166666</v>
          </cell>
        </row>
        <row r="451">
          <cell r="BI451">
            <v>0</v>
          </cell>
          <cell r="BJ451">
            <v>0</v>
          </cell>
          <cell r="BK451">
            <v>0</v>
          </cell>
          <cell r="BL451">
            <v>0</v>
          </cell>
          <cell r="BM451">
            <v>0</v>
          </cell>
          <cell r="BN451">
            <v>0</v>
          </cell>
        </row>
        <row r="452">
          <cell r="BI452">
            <v>0</v>
          </cell>
          <cell r="BJ452">
            <v>0</v>
          </cell>
          <cell r="BK452">
            <v>0</v>
          </cell>
          <cell r="BL452">
            <v>0</v>
          </cell>
          <cell r="BM452">
            <v>0</v>
          </cell>
          <cell r="BN452">
            <v>0</v>
          </cell>
        </row>
        <row r="453">
          <cell r="BI453">
            <v>0</v>
          </cell>
          <cell r="BJ453">
            <v>0</v>
          </cell>
          <cell r="BK453">
            <v>0</v>
          </cell>
          <cell r="BL453">
            <v>0</v>
          </cell>
          <cell r="BM453">
            <v>0</v>
          </cell>
          <cell r="BN453">
            <v>0</v>
          </cell>
        </row>
        <row r="454">
          <cell r="BI454">
            <v>0</v>
          </cell>
          <cell r="BJ454">
            <v>0</v>
          </cell>
          <cell r="BK454">
            <v>0</v>
          </cell>
          <cell r="BL454">
            <v>0</v>
          </cell>
          <cell r="BM454">
            <v>0</v>
          </cell>
          <cell r="BN454">
            <v>0</v>
          </cell>
        </row>
        <row r="455">
          <cell r="BI455">
            <v>0</v>
          </cell>
          <cell r="BJ455">
            <v>0</v>
          </cell>
          <cell r="BK455">
            <v>0</v>
          </cell>
          <cell r="BL455">
            <v>0</v>
          </cell>
          <cell r="BM455">
            <v>0</v>
          </cell>
          <cell r="BN455">
            <v>0</v>
          </cell>
        </row>
        <row r="456">
          <cell r="BI456">
            <v>0</v>
          </cell>
          <cell r="BJ456">
            <v>0</v>
          </cell>
          <cell r="BK456">
            <v>0</v>
          </cell>
          <cell r="BL456">
            <v>0</v>
          </cell>
          <cell r="BM456">
            <v>0</v>
          </cell>
          <cell r="BN456">
            <v>0</v>
          </cell>
        </row>
        <row r="457">
          <cell r="BI457">
            <v>0</v>
          </cell>
          <cell r="BJ457">
            <v>0</v>
          </cell>
          <cell r="BK457">
            <v>0</v>
          </cell>
          <cell r="BL457">
            <v>0</v>
          </cell>
          <cell r="BM457">
            <v>0</v>
          </cell>
          <cell r="BN457">
            <v>0</v>
          </cell>
        </row>
        <row r="458">
          <cell r="BI458">
            <v>0</v>
          </cell>
          <cell r="BJ458">
            <v>0</v>
          </cell>
          <cell r="BK458">
            <v>0</v>
          </cell>
          <cell r="BL458">
            <v>0</v>
          </cell>
          <cell r="BM458">
            <v>0</v>
          </cell>
          <cell r="BN458">
            <v>0</v>
          </cell>
        </row>
        <row r="459">
          <cell r="BI459">
            <v>0</v>
          </cell>
          <cell r="BJ459">
            <v>0</v>
          </cell>
          <cell r="BK459">
            <v>0</v>
          </cell>
          <cell r="BL459">
            <v>0</v>
          </cell>
          <cell r="BM459">
            <v>0</v>
          </cell>
          <cell r="BN459">
            <v>0</v>
          </cell>
        </row>
        <row r="460">
          <cell r="BI460">
            <v>0</v>
          </cell>
          <cell r="BJ460">
            <v>0</v>
          </cell>
          <cell r="BK460">
            <v>0</v>
          </cell>
          <cell r="BL460">
            <v>0</v>
          </cell>
          <cell r="BM460">
            <v>0</v>
          </cell>
          <cell r="BN460">
            <v>0</v>
          </cell>
        </row>
        <row r="461">
          <cell r="BI461">
            <v>0</v>
          </cell>
          <cell r="BJ461">
            <v>0</v>
          </cell>
          <cell r="BK461">
            <v>0</v>
          </cell>
          <cell r="BL461">
            <v>0</v>
          </cell>
          <cell r="BM461">
            <v>0</v>
          </cell>
          <cell r="BN461">
            <v>0</v>
          </cell>
        </row>
        <row r="462">
          <cell r="BI462">
            <v>0</v>
          </cell>
          <cell r="BJ462">
            <v>0</v>
          </cell>
          <cell r="BK462">
            <v>0</v>
          </cell>
          <cell r="BL462">
            <v>0</v>
          </cell>
          <cell r="BM462">
            <v>0</v>
          </cell>
          <cell r="BN462">
            <v>0</v>
          </cell>
        </row>
        <row r="463">
          <cell r="BI463">
            <v>0</v>
          </cell>
          <cell r="BJ463">
            <v>0</v>
          </cell>
          <cell r="BK463">
            <v>0</v>
          </cell>
          <cell r="BL463">
            <v>0</v>
          </cell>
          <cell r="BM463">
            <v>0</v>
          </cell>
          <cell r="BN463">
            <v>0</v>
          </cell>
        </row>
        <row r="464">
          <cell r="BI464">
            <v>0</v>
          </cell>
          <cell r="BJ464">
            <v>0</v>
          </cell>
          <cell r="BK464">
            <v>0</v>
          </cell>
          <cell r="BL464">
            <v>0</v>
          </cell>
          <cell r="BM464">
            <v>0</v>
          </cell>
          <cell r="BN464">
            <v>0</v>
          </cell>
        </row>
        <row r="465">
          <cell r="BI465">
            <v>0</v>
          </cell>
          <cell r="BJ465">
            <v>0</v>
          </cell>
          <cell r="BK465">
            <v>0</v>
          </cell>
          <cell r="BL465">
            <v>0</v>
          </cell>
          <cell r="BM465">
            <v>0</v>
          </cell>
          <cell r="BN465">
            <v>0</v>
          </cell>
        </row>
        <row r="466">
          <cell r="BI466">
            <v>0</v>
          </cell>
          <cell r="BJ466">
            <v>0</v>
          </cell>
          <cell r="BK466">
            <v>0</v>
          </cell>
          <cell r="BL466">
            <v>0</v>
          </cell>
          <cell r="BM466">
            <v>0</v>
          </cell>
          <cell r="BN466">
            <v>0</v>
          </cell>
        </row>
        <row r="467">
          <cell r="BI467">
            <v>0</v>
          </cell>
          <cell r="BJ467">
            <v>0</v>
          </cell>
          <cell r="BK467">
            <v>0</v>
          </cell>
          <cell r="BL467">
            <v>0</v>
          </cell>
          <cell r="BM467">
            <v>0</v>
          </cell>
          <cell r="BN467">
            <v>0</v>
          </cell>
        </row>
        <row r="468">
          <cell r="BI468">
            <v>0</v>
          </cell>
          <cell r="BJ468">
            <v>0</v>
          </cell>
          <cell r="BK468">
            <v>0</v>
          </cell>
          <cell r="BL468">
            <v>0</v>
          </cell>
          <cell r="BM468">
            <v>0</v>
          </cell>
          <cell r="BN468">
            <v>0</v>
          </cell>
        </row>
        <row r="469">
          <cell r="BI469">
            <v>0</v>
          </cell>
          <cell r="BJ469">
            <v>0</v>
          </cell>
          <cell r="BK469">
            <v>0</v>
          </cell>
          <cell r="BL469">
            <v>0</v>
          </cell>
          <cell r="BM469">
            <v>0</v>
          </cell>
          <cell r="BN469">
            <v>0</v>
          </cell>
        </row>
        <row r="470">
          <cell r="BI470">
            <v>0</v>
          </cell>
          <cell r="BJ470">
            <v>0</v>
          </cell>
          <cell r="BK470">
            <v>0</v>
          </cell>
          <cell r="BL470">
            <v>0</v>
          </cell>
          <cell r="BM470">
            <v>0</v>
          </cell>
          <cell r="BN470">
            <v>0</v>
          </cell>
        </row>
        <row r="471">
          <cell r="BI471">
            <v>0</v>
          </cell>
          <cell r="BJ471">
            <v>0</v>
          </cell>
          <cell r="BK471">
            <v>0</v>
          </cell>
          <cell r="BL471">
            <v>0</v>
          </cell>
          <cell r="BM471">
            <v>0</v>
          </cell>
          <cell r="BN471">
            <v>0</v>
          </cell>
        </row>
        <row r="472">
          <cell r="BI472">
            <v>845280.88625</v>
          </cell>
          <cell r="BJ472">
            <v>836870.12875</v>
          </cell>
          <cell r="BK472">
            <v>828459.3716666667</v>
          </cell>
          <cell r="BL472">
            <v>820048.6149999999</v>
          </cell>
          <cell r="BM472">
            <v>811637.8583333333</v>
          </cell>
          <cell r="BN472">
            <v>803227.1016666666</v>
          </cell>
        </row>
        <row r="473">
          <cell r="BI473">
            <v>53086</v>
          </cell>
          <cell r="BJ473">
            <v>52668</v>
          </cell>
          <cell r="BK473">
            <v>52250</v>
          </cell>
          <cell r="BL473">
            <v>51832</v>
          </cell>
          <cell r="BM473">
            <v>51414</v>
          </cell>
          <cell r="BN473">
            <v>50996</v>
          </cell>
        </row>
        <row r="474">
          <cell r="BI474">
            <v>27780.039999999997</v>
          </cell>
          <cell r="BJ474">
            <v>27139.86</v>
          </cell>
          <cell r="BK474">
            <v>26499.680000000008</v>
          </cell>
          <cell r="BL474">
            <v>25859.5</v>
          </cell>
          <cell r="BM474">
            <v>25219.320000000003</v>
          </cell>
          <cell r="BN474">
            <v>24579.14</v>
          </cell>
        </row>
        <row r="475">
          <cell r="BI475">
            <v>112600.48000000003</v>
          </cell>
          <cell r="BJ475">
            <v>111136.57750000001</v>
          </cell>
          <cell r="BK475">
            <v>109716.76041666667</v>
          </cell>
          <cell r="BL475">
            <v>108358.55916666666</v>
          </cell>
          <cell r="BM475">
            <v>107061.97375</v>
          </cell>
          <cell r="BN475">
            <v>105813.72666666667</v>
          </cell>
        </row>
        <row r="476">
          <cell r="BI476">
            <v>0</v>
          </cell>
          <cell r="BJ476">
            <v>0</v>
          </cell>
          <cell r="BK476">
            <v>0</v>
          </cell>
          <cell r="BL476">
            <v>0</v>
          </cell>
          <cell r="BM476">
            <v>0</v>
          </cell>
          <cell r="BN476">
            <v>0</v>
          </cell>
        </row>
        <row r="477">
          <cell r="BI477">
            <v>0</v>
          </cell>
          <cell r="BJ477">
            <v>0</v>
          </cell>
          <cell r="BK477">
            <v>0</v>
          </cell>
          <cell r="BL477">
            <v>0</v>
          </cell>
          <cell r="BM477">
            <v>0</v>
          </cell>
          <cell r="BN477">
            <v>0</v>
          </cell>
        </row>
        <row r="478">
          <cell r="BI478">
            <v>0</v>
          </cell>
          <cell r="BJ478">
            <v>0</v>
          </cell>
          <cell r="BK478">
            <v>0</v>
          </cell>
          <cell r="BL478">
            <v>0</v>
          </cell>
          <cell r="BM478">
            <v>0</v>
          </cell>
          <cell r="BN478">
            <v>0</v>
          </cell>
        </row>
        <row r="479">
          <cell r="BI479">
            <v>2077762.5500000005</v>
          </cell>
          <cell r="BJ479">
            <v>2070927.8000000005</v>
          </cell>
          <cell r="BK479">
            <v>2064093.0500000005</v>
          </cell>
          <cell r="BL479">
            <v>2057258.3000000005</v>
          </cell>
          <cell r="BM479">
            <v>2050423.5500000005</v>
          </cell>
          <cell r="BN479">
            <v>2043588.8000000005</v>
          </cell>
        </row>
        <row r="480">
          <cell r="BI480">
            <v>0</v>
          </cell>
          <cell r="BJ480">
            <v>0</v>
          </cell>
          <cell r="BK480">
            <v>0</v>
          </cell>
          <cell r="BL480">
            <v>0</v>
          </cell>
          <cell r="BM480">
            <v>0</v>
          </cell>
          <cell r="BN480">
            <v>0</v>
          </cell>
        </row>
        <row r="481">
          <cell r="BI481">
            <v>0</v>
          </cell>
          <cell r="BJ481">
            <v>0</v>
          </cell>
          <cell r="BK481">
            <v>0</v>
          </cell>
          <cell r="BL481">
            <v>0</v>
          </cell>
          <cell r="BM481">
            <v>0</v>
          </cell>
          <cell r="BN481">
            <v>0</v>
          </cell>
        </row>
        <row r="482">
          <cell r="BI482">
            <v>0</v>
          </cell>
          <cell r="BJ482">
            <v>0</v>
          </cell>
          <cell r="BK482">
            <v>0</v>
          </cell>
          <cell r="BL482">
            <v>0</v>
          </cell>
          <cell r="BM482">
            <v>0</v>
          </cell>
          <cell r="BN482">
            <v>0</v>
          </cell>
        </row>
        <row r="483">
          <cell r="BI483">
            <v>0</v>
          </cell>
          <cell r="BJ483">
            <v>0</v>
          </cell>
          <cell r="BK483">
            <v>0</v>
          </cell>
          <cell r="BL483">
            <v>0</v>
          </cell>
          <cell r="BM483">
            <v>0</v>
          </cell>
          <cell r="BN483">
            <v>0</v>
          </cell>
        </row>
        <row r="484">
          <cell r="BI484">
            <v>0</v>
          </cell>
          <cell r="BJ484">
            <v>0</v>
          </cell>
          <cell r="BK484">
            <v>0</v>
          </cell>
          <cell r="BL484">
            <v>0</v>
          </cell>
          <cell r="BM484">
            <v>0</v>
          </cell>
          <cell r="BN484">
            <v>0</v>
          </cell>
        </row>
        <row r="485">
          <cell r="BI485">
            <v>0</v>
          </cell>
          <cell r="BJ485">
            <v>0</v>
          </cell>
          <cell r="BK485">
            <v>0</v>
          </cell>
          <cell r="BL485">
            <v>0</v>
          </cell>
          <cell r="BM485">
            <v>0</v>
          </cell>
          <cell r="BN485">
            <v>0</v>
          </cell>
        </row>
        <row r="486">
          <cell r="BI486">
            <v>0</v>
          </cell>
          <cell r="BJ486">
            <v>0</v>
          </cell>
          <cell r="BK486">
            <v>0</v>
          </cell>
          <cell r="BL486">
            <v>0</v>
          </cell>
          <cell r="BM486">
            <v>0</v>
          </cell>
          <cell r="BN486">
            <v>0</v>
          </cell>
        </row>
        <row r="487">
          <cell r="BI487">
            <v>1804301.5199999998</v>
          </cell>
          <cell r="BJ487">
            <v>1795870.2000000002</v>
          </cell>
          <cell r="BK487">
            <v>1787438.88</v>
          </cell>
          <cell r="BL487">
            <v>1779007.5599999998</v>
          </cell>
          <cell r="BM487">
            <v>1770576.24</v>
          </cell>
          <cell r="BN487">
            <v>1762144.92</v>
          </cell>
        </row>
        <row r="488">
          <cell r="BI488">
            <v>0</v>
          </cell>
          <cell r="BJ488">
            <v>0</v>
          </cell>
          <cell r="BK488">
            <v>0</v>
          </cell>
          <cell r="BL488">
            <v>0</v>
          </cell>
          <cell r="BM488">
            <v>0</v>
          </cell>
          <cell r="BN488">
            <v>0</v>
          </cell>
        </row>
        <row r="489">
          <cell r="BI489">
            <v>608303.5399999999</v>
          </cell>
          <cell r="BJ489">
            <v>605650.6699999999</v>
          </cell>
          <cell r="BK489">
            <v>602997.7999999999</v>
          </cell>
          <cell r="BL489">
            <v>600344.93</v>
          </cell>
          <cell r="BM489">
            <v>597692.06</v>
          </cell>
          <cell r="BN489">
            <v>595039.19</v>
          </cell>
        </row>
        <row r="490">
          <cell r="BI490">
            <v>27176.520416666666</v>
          </cell>
          <cell r="BJ490">
            <v>19751.241666666665</v>
          </cell>
          <cell r="BK490">
            <v>13514.0075</v>
          </cell>
          <cell r="BL490">
            <v>8464.817916666667</v>
          </cell>
          <cell r="BM490">
            <v>4603.672916666666</v>
          </cell>
          <cell r="BN490">
            <v>1930.5725</v>
          </cell>
        </row>
        <row r="491">
          <cell r="BI491">
            <v>0</v>
          </cell>
          <cell r="BJ491">
            <v>0</v>
          </cell>
          <cell r="BK491">
            <v>0</v>
          </cell>
          <cell r="BL491">
            <v>0</v>
          </cell>
          <cell r="BM491">
            <v>0</v>
          </cell>
          <cell r="BN491">
            <v>0</v>
          </cell>
        </row>
        <row r="492">
          <cell r="BI492">
            <v>182771.93749999997</v>
          </cell>
          <cell r="BJ492">
            <v>167540.94249999998</v>
          </cell>
          <cell r="BK492">
            <v>152309.94749999998</v>
          </cell>
          <cell r="BL492">
            <v>137078.95249999998</v>
          </cell>
          <cell r="BM492">
            <v>121847.95749999997</v>
          </cell>
          <cell r="BN492">
            <v>106616.96249999998</v>
          </cell>
        </row>
        <row r="493">
          <cell r="BI493">
            <v>0</v>
          </cell>
          <cell r="BJ493">
            <v>0</v>
          </cell>
          <cell r="BK493">
            <v>0</v>
          </cell>
          <cell r="BL493">
            <v>0</v>
          </cell>
          <cell r="BM493">
            <v>0</v>
          </cell>
          <cell r="BN493">
            <v>0</v>
          </cell>
        </row>
        <row r="494">
          <cell r="BI494">
            <v>4656079.11</v>
          </cell>
          <cell r="BJ494">
            <v>4637675.640000001</v>
          </cell>
          <cell r="BK494">
            <v>4619272.17</v>
          </cell>
          <cell r="BL494">
            <v>4600868.699999999</v>
          </cell>
          <cell r="BM494">
            <v>4582465.23</v>
          </cell>
          <cell r="BN494">
            <v>4564061.76</v>
          </cell>
        </row>
        <row r="495">
          <cell r="BI495">
            <v>786886.0500000002</v>
          </cell>
          <cell r="BJ495">
            <v>783775.8300000001</v>
          </cell>
          <cell r="BK495">
            <v>780665.6099999999</v>
          </cell>
          <cell r="BL495">
            <v>777555.39</v>
          </cell>
          <cell r="BM495">
            <v>774445.1699999999</v>
          </cell>
          <cell r="BN495">
            <v>771334.9500000001</v>
          </cell>
        </row>
        <row r="496">
          <cell r="BI496">
            <v>0</v>
          </cell>
          <cell r="BJ496">
            <v>0</v>
          </cell>
          <cell r="BK496">
            <v>0</v>
          </cell>
          <cell r="BL496">
            <v>0</v>
          </cell>
          <cell r="BM496">
            <v>0</v>
          </cell>
          <cell r="BN496">
            <v>0</v>
          </cell>
        </row>
        <row r="497">
          <cell r="BI497">
            <v>0</v>
          </cell>
          <cell r="BJ497">
            <v>0</v>
          </cell>
          <cell r="BK497">
            <v>0</v>
          </cell>
          <cell r="BL497">
            <v>0</v>
          </cell>
          <cell r="BM497">
            <v>0</v>
          </cell>
          <cell r="BN497">
            <v>0</v>
          </cell>
        </row>
        <row r="498">
          <cell r="BI498">
            <v>0</v>
          </cell>
          <cell r="BJ498">
            <v>0</v>
          </cell>
          <cell r="BK498">
            <v>0</v>
          </cell>
          <cell r="BL498">
            <v>0</v>
          </cell>
          <cell r="BM498">
            <v>0</v>
          </cell>
          <cell r="BN498">
            <v>0</v>
          </cell>
        </row>
        <row r="499">
          <cell r="BI499">
            <v>0</v>
          </cell>
          <cell r="BJ499">
            <v>0</v>
          </cell>
          <cell r="BK499">
            <v>0</v>
          </cell>
          <cell r="BL499">
            <v>0</v>
          </cell>
          <cell r="BM499">
            <v>0</v>
          </cell>
          <cell r="BN499">
            <v>0</v>
          </cell>
        </row>
        <row r="500">
          <cell r="BI500">
            <v>0</v>
          </cell>
          <cell r="BJ500">
            <v>0</v>
          </cell>
          <cell r="BK500">
            <v>0</v>
          </cell>
          <cell r="BL500">
            <v>0</v>
          </cell>
          <cell r="BM500">
            <v>0</v>
          </cell>
          <cell r="BN500">
            <v>0</v>
          </cell>
        </row>
        <row r="501">
          <cell r="BI501">
            <v>0</v>
          </cell>
          <cell r="BJ501">
            <v>0</v>
          </cell>
          <cell r="BK501">
            <v>0</v>
          </cell>
          <cell r="BL501">
            <v>0</v>
          </cell>
          <cell r="BM501">
            <v>0</v>
          </cell>
          <cell r="BN501">
            <v>0</v>
          </cell>
        </row>
        <row r="502">
          <cell r="BI502">
            <v>0</v>
          </cell>
          <cell r="BJ502">
            <v>0</v>
          </cell>
          <cell r="BK502">
            <v>0</v>
          </cell>
          <cell r="BL502">
            <v>0</v>
          </cell>
          <cell r="BM502">
            <v>0</v>
          </cell>
          <cell r="BN502">
            <v>0</v>
          </cell>
        </row>
        <row r="503">
          <cell r="BI503">
            <v>0</v>
          </cell>
          <cell r="BJ503">
            <v>0</v>
          </cell>
          <cell r="BK503">
            <v>0</v>
          </cell>
          <cell r="BL503">
            <v>0</v>
          </cell>
          <cell r="BM503">
            <v>0</v>
          </cell>
          <cell r="BN503">
            <v>0</v>
          </cell>
        </row>
        <row r="504">
          <cell r="BI504">
            <v>0</v>
          </cell>
          <cell r="BJ504">
            <v>0</v>
          </cell>
          <cell r="BK504">
            <v>0</v>
          </cell>
          <cell r="BL504">
            <v>0</v>
          </cell>
          <cell r="BM504">
            <v>0</v>
          </cell>
          <cell r="BN504">
            <v>0</v>
          </cell>
        </row>
        <row r="505">
          <cell r="BI505">
            <v>1622178.10375</v>
          </cell>
          <cell r="BJ505">
            <v>1599345.7891666666</v>
          </cell>
          <cell r="BK505">
            <v>1576515.4525</v>
          </cell>
          <cell r="BL505">
            <v>1553692.8237500002</v>
          </cell>
          <cell r="BM505">
            <v>1530869.951666667</v>
          </cell>
          <cell r="BN505">
            <v>1508046.7304166667</v>
          </cell>
        </row>
        <row r="506">
          <cell r="BI506">
            <v>685972.72</v>
          </cell>
          <cell r="BJ506">
            <v>675884.89</v>
          </cell>
          <cell r="BK506">
            <v>665797.06</v>
          </cell>
          <cell r="BL506">
            <v>655709.2300000001</v>
          </cell>
          <cell r="BM506">
            <v>645621.4</v>
          </cell>
          <cell r="BN506">
            <v>635533.57</v>
          </cell>
        </row>
        <row r="507">
          <cell r="BI507">
            <v>2232913.08</v>
          </cell>
          <cell r="BJ507">
            <v>2225862.2</v>
          </cell>
          <cell r="BK507">
            <v>2218811.3200000003</v>
          </cell>
          <cell r="BL507">
            <v>2211760.4400000004</v>
          </cell>
          <cell r="BM507">
            <v>2204709.56</v>
          </cell>
          <cell r="BN507">
            <v>2197658.68</v>
          </cell>
        </row>
        <row r="508">
          <cell r="BI508">
            <v>2598401.39</v>
          </cell>
          <cell r="BJ508">
            <v>2590406.31</v>
          </cell>
          <cell r="BK508">
            <v>2582411.23</v>
          </cell>
          <cell r="BL508">
            <v>2574416.1500000004</v>
          </cell>
          <cell r="BM508">
            <v>2566421.0700000003</v>
          </cell>
          <cell r="BN508">
            <v>2558425.99</v>
          </cell>
        </row>
        <row r="509">
          <cell r="BI509">
            <v>0</v>
          </cell>
          <cell r="BJ509">
            <v>0</v>
          </cell>
          <cell r="BK509">
            <v>0</v>
          </cell>
          <cell r="BL509">
            <v>0</v>
          </cell>
          <cell r="BM509">
            <v>0</v>
          </cell>
          <cell r="BN509">
            <v>0</v>
          </cell>
        </row>
        <row r="510">
          <cell r="BI510">
            <v>3256632.846666667</v>
          </cell>
          <cell r="BJ510">
            <v>3219597.35875</v>
          </cell>
          <cell r="BK510">
            <v>3182527.767916667</v>
          </cell>
          <cell r="BL510">
            <v>3145424.0741666667</v>
          </cell>
          <cell r="BM510">
            <v>3108286.2775</v>
          </cell>
          <cell r="BN510">
            <v>3071114.377916667</v>
          </cell>
        </row>
        <row r="511">
          <cell r="BI511">
            <v>6624721.5575</v>
          </cell>
          <cell r="BJ511">
            <v>6490788.347916666</v>
          </cell>
          <cell r="BK511">
            <v>6356803.2725</v>
          </cell>
          <cell r="BL511">
            <v>6222743.530416667</v>
          </cell>
          <cell r="BM511">
            <v>6088590.5675</v>
          </cell>
          <cell r="BN511">
            <v>5953968.823333333</v>
          </cell>
        </row>
        <row r="512">
          <cell r="BI512">
            <v>6624721.54625</v>
          </cell>
          <cell r="BJ512">
            <v>6490788.332916667</v>
          </cell>
          <cell r="BK512">
            <v>6356801.351666667</v>
          </cell>
          <cell r="BL512">
            <v>6222737.849166666</v>
          </cell>
          <cell r="BM512">
            <v>6088581.221666667</v>
          </cell>
          <cell r="BN512">
            <v>5953955.909583334</v>
          </cell>
        </row>
        <row r="513">
          <cell r="BI513">
            <v>5791447.098333334</v>
          </cell>
          <cell r="BJ513">
            <v>5674300.733333334</v>
          </cell>
          <cell r="BK513">
            <v>5557118.185833333</v>
          </cell>
          <cell r="BL513">
            <v>5439868.1925</v>
          </cell>
          <cell r="BM513">
            <v>5322538.4725</v>
          </cell>
          <cell r="BN513">
            <v>5204806.794166666</v>
          </cell>
        </row>
        <row r="514">
          <cell r="BI514">
            <v>0</v>
          </cell>
          <cell r="BJ514">
            <v>0</v>
          </cell>
          <cell r="BK514">
            <v>0</v>
          </cell>
          <cell r="BL514">
            <v>0</v>
          </cell>
          <cell r="BM514">
            <v>0</v>
          </cell>
          <cell r="BN514">
            <v>0</v>
          </cell>
        </row>
        <row r="515">
          <cell r="BI515">
            <v>3023953.8054166664</v>
          </cell>
          <cell r="BJ515">
            <v>3311277.6604166664</v>
          </cell>
          <cell r="BK515">
            <v>3469534.7512499993</v>
          </cell>
          <cell r="BL515">
            <v>3480863.701666666</v>
          </cell>
          <cell r="BM515">
            <v>3472450.9187499997</v>
          </cell>
          <cell r="BN515">
            <v>3462575.440416666</v>
          </cell>
        </row>
        <row r="516">
          <cell r="BI516">
            <v>1231597.3262500002</v>
          </cell>
          <cell r="BJ516">
            <v>1508146.4391666667</v>
          </cell>
          <cell r="BK516">
            <v>1783950.8812499999</v>
          </cell>
          <cell r="BL516">
            <v>2058988.7924999997</v>
          </cell>
          <cell r="BM516">
            <v>2333246.4545833333</v>
          </cell>
          <cell r="BN516">
            <v>2607311.7154166666</v>
          </cell>
        </row>
        <row r="517">
          <cell r="BI517">
            <v>287551.09375</v>
          </cell>
          <cell r="BJ517">
            <v>499559.34125000006</v>
          </cell>
          <cell r="BK517">
            <v>712698.0383333334</v>
          </cell>
          <cell r="BL517">
            <v>925247.2208333333</v>
          </cell>
          <cell r="BM517">
            <v>1137198.515</v>
          </cell>
          <cell r="BN517">
            <v>1349007.6020833335</v>
          </cell>
        </row>
        <row r="518">
          <cell r="BI518">
            <v>0</v>
          </cell>
          <cell r="BJ518">
            <v>0</v>
          </cell>
          <cell r="BK518">
            <v>0</v>
          </cell>
          <cell r="BL518">
            <v>0</v>
          </cell>
          <cell r="BM518">
            <v>0</v>
          </cell>
          <cell r="BN518">
            <v>0</v>
          </cell>
        </row>
        <row r="519">
          <cell r="BI519">
            <v>0</v>
          </cell>
          <cell r="BJ519">
            <v>0</v>
          </cell>
          <cell r="BK519">
            <v>0</v>
          </cell>
          <cell r="BL519">
            <v>0</v>
          </cell>
          <cell r="BM519">
            <v>0</v>
          </cell>
          <cell r="BN519">
            <v>0</v>
          </cell>
        </row>
        <row r="520">
          <cell r="BI520">
            <v>0</v>
          </cell>
          <cell r="BJ520">
            <v>0</v>
          </cell>
          <cell r="BK520">
            <v>0</v>
          </cell>
          <cell r="BL520">
            <v>0</v>
          </cell>
          <cell r="BM520">
            <v>0</v>
          </cell>
          <cell r="BN520">
            <v>0</v>
          </cell>
        </row>
        <row r="521">
          <cell r="BI521">
            <v>0</v>
          </cell>
          <cell r="BJ521">
            <v>0</v>
          </cell>
          <cell r="BK521">
            <v>0</v>
          </cell>
          <cell r="BL521">
            <v>0</v>
          </cell>
          <cell r="BM521">
            <v>0</v>
          </cell>
          <cell r="BN521">
            <v>0</v>
          </cell>
        </row>
        <row r="522">
          <cell r="BI522">
            <v>52465.49916666667</v>
          </cell>
          <cell r="BJ522">
            <v>46293.0875</v>
          </cell>
          <cell r="BK522">
            <v>40120.675833333335</v>
          </cell>
          <cell r="BL522">
            <v>33948.26416666667</v>
          </cell>
          <cell r="BM522">
            <v>27775.852499999997</v>
          </cell>
          <cell r="BN522">
            <v>21603.440833333334</v>
          </cell>
        </row>
        <row r="523">
          <cell r="BI523">
            <v>9217565.820833331</v>
          </cell>
          <cell r="BJ523">
            <v>8133146.312499999</v>
          </cell>
          <cell r="BK523">
            <v>7048726.804166666</v>
          </cell>
          <cell r="BL523">
            <v>5964307.295833333</v>
          </cell>
          <cell r="BM523">
            <v>4879887.7875</v>
          </cell>
          <cell r="BN523">
            <v>3795468.2791666663</v>
          </cell>
        </row>
        <row r="524">
          <cell r="BI524">
            <v>1498469.5833333333</v>
          </cell>
          <cell r="BJ524">
            <v>1333311.42</v>
          </cell>
          <cell r="BK524">
            <v>1168153.2566666666</v>
          </cell>
          <cell r="BL524">
            <v>1002291.7170833332</v>
          </cell>
          <cell r="BM524">
            <v>835726.8012499999</v>
          </cell>
          <cell r="BN524">
            <v>669161.8854166664</v>
          </cell>
        </row>
        <row r="525">
          <cell r="BI525">
            <v>69644231</v>
          </cell>
          <cell r="BJ525">
            <v>68980953</v>
          </cell>
          <cell r="BK525">
            <v>68317675</v>
          </cell>
          <cell r="BL525">
            <v>67654397</v>
          </cell>
          <cell r="BM525">
            <v>66991119</v>
          </cell>
          <cell r="BN525">
            <v>66327841</v>
          </cell>
        </row>
        <row r="526">
          <cell r="BI526">
            <v>18780123.49083334</v>
          </cell>
          <cell r="BJ526">
            <v>18155347.446250007</v>
          </cell>
          <cell r="BK526">
            <v>17521911.92916667</v>
          </cell>
          <cell r="BL526">
            <v>16879816.939583335</v>
          </cell>
          <cell r="BM526">
            <v>16229062.477500001</v>
          </cell>
          <cell r="BN526">
            <v>15569648.542916665</v>
          </cell>
        </row>
        <row r="527">
          <cell r="BI527">
            <v>4576788.279166667</v>
          </cell>
          <cell r="BJ527">
            <v>5661207.787500001</v>
          </cell>
          <cell r="BK527">
            <v>6745627.295833333</v>
          </cell>
          <cell r="BL527">
            <v>7830046.804166666</v>
          </cell>
          <cell r="BM527">
            <v>8914466.312499998</v>
          </cell>
          <cell r="BN527">
            <v>9998885.820833331</v>
          </cell>
        </row>
        <row r="528">
          <cell r="BM528">
            <v>291026.62</v>
          </cell>
          <cell r="BN528">
            <v>1163405.9204166667</v>
          </cell>
        </row>
        <row r="529">
          <cell r="BI529">
            <v>582977.2054166667</v>
          </cell>
          <cell r="BJ529">
            <v>749542.12125</v>
          </cell>
          <cell r="BK529">
            <v>916107.0370833332</v>
          </cell>
          <cell r="BL529">
            <v>1082671.9529166666</v>
          </cell>
          <cell r="BM529">
            <v>1249236.86875</v>
          </cell>
          <cell r="BN529">
            <v>1415801.7845833332</v>
          </cell>
        </row>
        <row r="530">
          <cell r="BI530">
            <v>0</v>
          </cell>
          <cell r="BJ530">
            <v>0</v>
          </cell>
          <cell r="BK530">
            <v>0</v>
          </cell>
          <cell r="BL530">
            <v>0</v>
          </cell>
          <cell r="BM530">
            <v>0</v>
          </cell>
          <cell r="BN530">
            <v>0</v>
          </cell>
        </row>
        <row r="531">
          <cell r="BI531">
            <v>65114339.47666665</v>
          </cell>
          <cell r="BJ531">
            <v>65111924.01999998</v>
          </cell>
          <cell r="BK531">
            <v>65109508.56333333</v>
          </cell>
          <cell r="BL531">
            <v>65107093.10666666</v>
          </cell>
          <cell r="BM531">
            <v>65104677.65</v>
          </cell>
          <cell r="BN531">
            <v>65268071.26124999</v>
          </cell>
        </row>
        <row r="532">
          <cell r="BI532">
            <v>744794.5300000001</v>
          </cell>
          <cell r="BJ532">
            <v>744794.5300000001</v>
          </cell>
          <cell r="BK532">
            <v>744794.5300000001</v>
          </cell>
          <cell r="BL532">
            <v>744794.5300000001</v>
          </cell>
          <cell r="BM532">
            <v>744794.5300000001</v>
          </cell>
          <cell r="BN532">
            <v>744794.5300000001</v>
          </cell>
        </row>
        <row r="533">
          <cell r="BI533">
            <v>-18782563.456666667</v>
          </cell>
          <cell r="BJ533">
            <v>-18781976.311666664</v>
          </cell>
          <cell r="BK533">
            <v>-18781389.166666664</v>
          </cell>
          <cell r="BL533">
            <v>-18780802.021666665</v>
          </cell>
          <cell r="BM533">
            <v>-18780214.87666666</v>
          </cell>
          <cell r="BN533">
            <v>-18792614.314999994</v>
          </cell>
        </row>
        <row r="534">
          <cell r="BI534">
            <v>-9030491.239999998</v>
          </cell>
          <cell r="BJ534">
            <v>-9155049.739999998</v>
          </cell>
          <cell r="BK534">
            <v>-9279608.239999998</v>
          </cell>
          <cell r="BL534">
            <v>-9404166.739999998</v>
          </cell>
          <cell r="BM534">
            <v>-9528725.239999998</v>
          </cell>
          <cell r="BN534">
            <v>-9653283.739999998</v>
          </cell>
        </row>
        <row r="535">
          <cell r="BI535">
            <v>-15566478.424166666</v>
          </cell>
          <cell r="BJ535">
            <v>-17642455.945833333</v>
          </cell>
          <cell r="BK535">
            <v>-19718433.467499997</v>
          </cell>
          <cell r="BL535">
            <v>-22002744.322499998</v>
          </cell>
          <cell r="BM535">
            <v>-24495388.510833334</v>
          </cell>
          <cell r="BN535">
            <v>-25951720.432499994</v>
          </cell>
        </row>
        <row r="536">
          <cell r="BI536">
            <v>74612389.41666667</v>
          </cell>
          <cell r="BJ536">
            <v>71636420.66666667</v>
          </cell>
          <cell r="BK536">
            <v>68626722.75</v>
          </cell>
          <cell r="BL536">
            <v>65583295.666666664</v>
          </cell>
          <cell r="BM536">
            <v>62506139.416666664</v>
          </cell>
          <cell r="BN536">
            <v>59395254</v>
          </cell>
        </row>
        <row r="537">
          <cell r="BI537">
            <v>5287454</v>
          </cell>
          <cell r="BJ537">
            <v>5209120.666666667</v>
          </cell>
          <cell r="BK537">
            <v>5146704</v>
          </cell>
          <cell r="BL537">
            <v>5100204</v>
          </cell>
          <cell r="BM537">
            <v>5053704</v>
          </cell>
          <cell r="BN537">
            <v>5030657.458333333</v>
          </cell>
        </row>
        <row r="538">
          <cell r="BI538">
            <v>0</v>
          </cell>
          <cell r="BJ538">
            <v>0</v>
          </cell>
          <cell r="BK538">
            <v>0</v>
          </cell>
          <cell r="BL538">
            <v>0</v>
          </cell>
          <cell r="BM538">
            <v>0</v>
          </cell>
          <cell r="BN538">
            <v>0</v>
          </cell>
        </row>
        <row r="539">
          <cell r="BI539">
            <v>53931242.33041667</v>
          </cell>
          <cell r="BJ539">
            <v>54470966.4425</v>
          </cell>
          <cell r="BK539">
            <v>54847151.09666667</v>
          </cell>
          <cell r="BL539">
            <v>55231648.11916667</v>
          </cell>
          <cell r="BM539">
            <v>55642547.210416675</v>
          </cell>
          <cell r="BN539">
            <v>56038082.207083344</v>
          </cell>
        </row>
        <row r="540">
          <cell r="BI540">
            <v>47526644.60583333</v>
          </cell>
          <cell r="BJ540">
            <v>48254147.98875</v>
          </cell>
          <cell r="BK540">
            <v>48979641.340833336</v>
          </cell>
          <cell r="BL540">
            <v>49703124.662083335</v>
          </cell>
          <cell r="BM540">
            <v>50424597.95249999</v>
          </cell>
          <cell r="BN540">
            <v>50853329.33041667</v>
          </cell>
        </row>
        <row r="541">
          <cell r="BI541">
            <v>14536884.453333333</v>
          </cell>
          <cell r="BJ541">
            <v>14888033.597500002</v>
          </cell>
          <cell r="BK541">
            <v>15219314.171666667</v>
          </cell>
          <cell r="BL541">
            <v>15517201.156250002</v>
          </cell>
          <cell r="BM541">
            <v>15793297.209583333</v>
          </cell>
          <cell r="BN541">
            <v>16049478.0575</v>
          </cell>
        </row>
        <row r="542">
          <cell r="BI542">
            <v>21589277</v>
          </cell>
          <cell r="BJ542">
            <v>21589277</v>
          </cell>
          <cell r="BK542">
            <v>21589277</v>
          </cell>
          <cell r="BL542">
            <v>21589277</v>
          </cell>
          <cell r="BM542">
            <v>21589277</v>
          </cell>
          <cell r="BN542">
            <v>21589277</v>
          </cell>
        </row>
        <row r="543">
          <cell r="BI543">
            <v>9928038.182083333</v>
          </cell>
          <cell r="BJ543">
            <v>10317640.4325</v>
          </cell>
          <cell r="BK543">
            <v>10689042.850833334</v>
          </cell>
          <cell r="BL543">
            <v>11038302.698749999</v>
          </cell>
          <cell r="BM543">
            <v>11338121.876249999</v>
          </cell>
          <cell r="BN543">
            <v>11585705.025833333</v>
          </cell>
        </row>
        <row r="544">
          <cell r="BI544">
            <v>-13307198.840000004</v>
          </cell>
          <cell r="BJ544">
            <v>-13355238.730000002</v>
          </cell>
          <cell r="BK544">
            <v>-13403278.620000003</v>
          </cell>
          <cell r="BL544">
            <v>-13451318.51</v>
          </cell>
          <cell r="BM544">
            <v>-13499358.4</v>
          </cell>
          <cell r="BN544">
            <v>-13547398.29</v>
          </cell>
        </row>
        <row r="545">
          <cell r="BI545">
            <v>1998902</v>
          </cell>
          <cell r="BJ545">
            <v>1987335</v>
          </cell>
          <cell r="BK545">
            <v>1975768</v>
          </cell>
          <cell r="BL545">
            <v>1964201</v>
          </cell>
          <cell r="BM545">
            <v>1952634</v>
          </cell>
          <cell r="BN545">
            <v>1941067</v>
          </cell>
        </row>
        <row r="546">
          <cell r="BI546">
            <v>113632921</v>
          </cell>
          <cell r="BJ546">
            <v>113632921</v>
          </cell>
          <cell r="BK546">
            <v>113632921</v>
          </cell>
          <cell r="BL546">
            <v>113632921</v>
          </cell>
          <cell r="BM546">
            <v>113632921</v>
          </cell>
          <cell r="BN546">
            <v>113632921</v>
          </cell>
        </row>
        <row r="547">
          <cell r="BI547">
            <v>-87477247.99</v>
          </cell>
          <cell r="BJ547">
            <v>-87771132.99</v>
          </cell>
          <cell r="BK547">
            <v>-88065017.99</v>
          </cell>
          <cell r="BL547">
            <v>-88358902.99</v>
          </cell>
          <cell r="BM547">
            <v>-88652787.99</v>
          </cell>
          <cell r="BN547">
            <v>-88946672.99</v>
          </cell>
        </row>
        <row r="548">
          <cell r="BI548">
            <v>647556</v>
          </cell>
          <cell r="BJ548">
            <v>629056</v>
          </cell>
          <cell r="BK548">
            <v>610556</v>
          </cell>
          <cell r="BL548">
            <v>592056</v>
          </cell>
          <cell r="BM548">
            <v>573556</v>
          </cell>
          <cell r="BN548">
            <v>555056</v>
          </cell>
        </row>
        <row r="549">
          <cell r="BI549">
            <v>0</v>
          </cell>
          <cell r="BJ549">
            <v>0</v>
          </cell>
          <cell r="BK549">
            <v>0</v>
          </cell>
          <cell r="BL549">
            <v>0</v>
          </cell>
          <cell r="BM549">
            <v>0</v>
          </cell>
          <cell r="BN549">
            <v>0</v>
          </cell>
        </row>
        <row r="550">
          <cell r="BI550">
            <v>0</v>
          </cell>
          <cell r="BJ550">
            <v>0</v>
          </cell>
          <cell r="BK550">
            <v>0</v>
          </cell>
          <cell r="BL550">
            <v>0</v>
          </cell>
          <cell r="BM550">
            <v>0</v>
          </cell>
          <cell r="BN550">
            <v>0</v>
          </cell>
        </row>
        <row r="551">
          <cell r="BI551">
            <v>0</v>
          </cell>
          <cell r="BJ551">
            <v>0</v>
          </cell>
          <cell r="BK551">
            <v>0</v>
          </cell>
          <cell r="BL551">
            <v>0</v>
          </cell>
          <cell r="BM551">
            <v>0</v>
          </cell>
          <cell r="BN551">
            <v>0</v>
          </cell>
        </row>
        <row r="552">
          <cell r="BI552">
            <v>0</v>
          </cell>
          <cell r="BJ552">
            <v>0</v>
          </cell>
          <cell r="BK552">
            <v>0</v>
          </cell>
          <cell r="BL552">
            <v>0</v>
          </cell>
          <cell r="BM552">
            <v>0</v>
          </cell>
          <cell r="BN552">
            <v>0</v>
          </cell>
        </row>
        <row r="553">
          <cell r="BI553">
            <v>0</v>
          </cell>
          <cell r="BJ553">
            <v>0</v>
          </cell>
          <cell r="BK553">
            <v>0</v>
          </cell>
          <cell r="BL553">
            <v>0</v>
          </cell>
          <cell r="BM553">
            <v>0</v>
          </cell>
          <cell r="BN553">
            <v>0</v>
          </cell>
        </row>
        <row r="554">
          <cell r="BI554">
            <v>852071.3937500002</v>
          </cell>
          <cell r="BJ554">
            <v>769431.1562500001</v>
          </cell>
          <cell r="BK554">
            <v>686457.9704166668</v>
          </cell>
          <cell r="BL554">
            <v>603156.8062499999</v>
          </cell>
          <cell r="BM554">
            <v>520888.61208333325</v>
          </cell>
          <cell r="BN554">
            <v>442701.7283333333</v>
          </cell>
        </row>
        <row r="555">
          <cell r="BI555">
            <v>0</v>
          </cell>
          <cell r="BJ555">
            <v>0</v>
          </cell>
          <cell r="BK555">
            <v>0</v>
          </cell>
          <cell r="BL555">
            <v>0</v>
          </cell>
          <cell r="BM555">
            <v>0</v>
          </cell>
          <cell r="BN555">
            <v>0</v>
          </cell>
        </row>
        <row r="556">
          <cell r="BI556">
            <v>2269066</v>
          </cell>
          <cell r="BJ556">
            <v>2269066</v>
          </cell>
          <cell r="BK556">
            <v>2269066</v>
          </cell>
          <cell r="BL556">
            <v>2269066</v>
          </cell>
          <cell r="BM556">
            <v>2250700.6666666665</v>
          </cell>
          <cell r="BN556">
            <v>2213970</v>
          </cell>
        </row>
        <row r="557">
          <cell r="BI557">
            <v>-2269066</v>
          </cell>
          <cell r="BJ557">
            <v>-2269066</v>
          </cell>
          <cell r="BK557">
            <v>-2269066</v>
          </cell>
          <cell r="BL557">
            <v>-2269066</v>
          </cell>
          <cell r="BM557">
            <v>-2250700.6666666665</v>
          </cell>
          <cell r="BN557">
            <v>-2213970</v>
          </cell>
        </row>
        <row r="558">
          <cell r="BI558">
            <v>1011576.58</v>
          </cell>
          <cell r="BJ558">
            <v>1099296.9066666665</v>
          </cell>
          <cell r="BK558">
            <v>1250223.7941666667</v>
          </cell>
          <cell r="BL558">
            <v>1443931.11625</v>
          </cell>
          <cell r="BM558">
            <v>1622175.0795833336</v>
          </cell>
          <cell r="BN558">
            <v>1785607.52375</v>
          </cell>
        </row>
        <row r="559">
          <cell r="BI559">
            <v>15000</v>
          </cell>
          <cell r="BJ559">
            <v>15000</v>
          </cell>
          <cell r="BK559">
            <v>15000</v>
          </cell>
          <cell r="BL559">
            <v>15000</v>
          </cell>
          <cell r="BM559">
            <v>15000</v>
          </cell>
          <cell r="BN559">
            <v>15000</v>
          </cell>
        </row>
        <row r="560">
          <cell r="BI560">
            <v>75118.13375</v>
          </cell>
          <cell r="BJ560">
            <v>78400.03124999999</v>
          </cell>
          <cell r="BK560">
            <v>81387.25624999999</v>
          </cell>
          <cell r="BL560">
            <v>84079.80874999998</v>
          </cell>
          <cell r="BM560">
            <v>86772.36124999997</v>
          </cell>
          <cell r="BN560">
            <v>87712.81458333331</v>
          </cell>
        </row>
        <row r="561">
          <cell r="BI561">
            <v>0</v>
          </cell>
          <cell r="BJ561">
            <v>0</v>
          </cell>
          <cell r="BK561">
            <v>0</v>
          </cell>
          <cell r="BL561">
            <v>0</v>
          </cell>
          <cell r="BM561">
            <v>0</v>
          </cell>
          <cell r="BN561">
            <v>0</v>
          </cell>
        </row>
        <row r="562">
          <cell r="BI562">
            <v>125197423.49999999</v>
          </cell>
          <cell r="BJ562">
            <v>125991862.60250002</v>
          </cell>
          <cell r="BK562">
            <v>126785350.85000001</v>
          </cell>
          <cell r="BL562">
            <v>127577888.2425</v>
          </cell>
          <cell r="BM562">
            <v>128369474.77999999</v>
          </cell>
          <cell r="BN562">
            <v>129160110.46250002</v>
          </cell>
        </row>
        <row r="563">
          <cell r="BI563">
            <v>-1011576.58</v>
          </cell>
          <cell r="BJ563">
            <v>-1099296.9066666665</v>
          </cell>
          <cell r="BK563">
            <v>-1110169.65375</v>
          </cell>
          <cell r="BL563">
            <v>-1023768.2745833333</v>
          </cell>
          <cell r="BM563">
            <v>-938896.9808333333</v>
          </cell>
          <cell r="BN563">
            <v>-860241.3120833333</v>
          </cell>
        </row>
        <row r="564">
          <cell r="BI564">
            <v>1426883.9520833334</v>
          </cell>
          <cell r="BJ564">
            <v>1333164.68875</v>
          </cell>
          <cell r="BK564">
            <v>1239163.9954166668</v>
          </cell>
          <cell r="BL564">
            <v>1144885.9766666668</v>
          </cell>
          <cell r="BM564">
            <v>1048956.4229166666</v>
          </cell>
          <cell r="BN564">
            <v>951348.4312499999</v>
          </cell>
        </row>
        <row r="565">
          <cell r="BI565">
            <v>6325377</v>
          </cell>
          <cell r="BJ565">
            <v>6024169</v>
          </cell>
          <cell r="BK565">
            <v>5722961</v>
          </cell>
          <cell r="BL565">
            <v>5421753</v>
          </cell>
          <cell r="BM565">
            <v>5120545</v>
          </cell>
          <cell r="BN565">
            <v>4819337</v>
          </cell>
        </row>
        <row r="566">
          <cell r="BI566">
            <v>958394.0999999997</v>
          </cell>
          <cell r="BJ566">
            <v>912756.0999999997</v>
          </cell>
          <cell r="BK566">
            <v>867118.0999999997</v>
          </cell>
          <cell r="BL566">
            <v>821480.0999999997</v>
          </cell>
          <cell r="BM566">
            <v>775842.0999999997</v>
          </cell>
          <cell r="BN566">
            <v>730204.0999999997</v>
          </cell>
        </row>
        <row r="567">
          <cell r="BI567">
            <v>2314.7904166666663</v>
          </cell>
          <cell r="BJ567">
            <v>2299.7729166666663</v>
          </cell>
          <cell r="BK567">
            <v>2284.5554166666666</v>
          </cell>
          <cell r="BL567">
            <v>2277.5125</v>
          </cell>
          <cell r="BM567">
            <v>2287.0475</v>
          </cell>
          <cell r="BN567">
            <v>2315.963333333333</v>
          </cell>
        </row>
        <row r="568">
          <cell r="BI568">
            <v>0</v>
          </cell>
          <cell r="BJ568">
            <v>0</v>
          </cell>
          <cell r="BK568">
            <v>0</v>
          </cell>
          <cell r="BL568">
            <v>0</v>
          </cell>
          <cell r="BM568">
            <v>0</v>
          </cell>
          <cell r="BN568">
            <v>0</v>
          </cell>
        </row>
        <row r="569">
          <cell r="BI569">
            <v>1518794.8799999997</v>
          </cell>
          <cell r="BJ569">
            <v>1518794.8799999997</v>
          </cell>
          <cell r="BK569">
            <v>1518794.8799999997</v>
          </cell>
          <cell r="BL569">
            <v>1518794.8799999997</v>
          </cell>
          <cell r="BM569">
            <v>1518794.8799999997</v>
          </cell>
          <cell r="BN569">
            <v>1518794.8799999997</v>
          </cell>
        </row>
        <row r="570">
          <cell r="BI570">
            <v>-1352831.7012500002</v>
          </cell>
          <cell r="BJ570">
            <v>-1355501.62875</v>
          </cell>
          <cell r="BK570">
            <v>-1358171.55625</v>
          </cell>
          <cell r="BL570">
            <v>-1360841.48375</v>
          </cell>
          <cell r="BM570">
            <v>-1363511.4112500001</v>
          </cell>
          <cell r="BN570">
            <v>-1366181.3399999999</v>
          </cell>
        </row>
        <row r="571">
          <cell r="BI571">
            <v>0</v>
          </cell>
          <cell r="BJ571">
            <v>0</v>
          </cell>
          <cell r="BK571">
            <v>0</v>
          </cell>
          <cell r="BL571">
            <v>0</v>
          </cell>
          <cell r="BM571">
            <v>0</v>
          </cell>
          <cell r="BN571">
            <v>0</v>
          </cell>
        </row>
        <row r="572">
          <cell r="BI572">
            <v>1267738.5820833333</v>
          </cell>
          <cell r="BJ572">
            <v>1173490.6795833332</v>
          </cell>
          <cell r="BK572">
            <v>1086204.6537499998</v>
          </cell>
          <cell r="BL572">
            <v>1005880.5045833333</v>
          </cell>
          <cell r="BM572">
            <v>932518.2320833333</v>
          </cell>
          <cell r="BN572">
            <v>866117.8362500002</v>
          </cell>
        </row>
        <row r="573">
          <cell r="BI573">
            <v>-39924180.206250004</v>
          </cell>
          <cell r="BJ573">
            <v>-39052259.95708334</v>
          </cell>
          <cell r="BK573">
            <v>-38373674.38291667</v>
          </cell>
          <cell r="BL573">
            <v>-37890160.19208334</v>
          </cell>
          <cell r="BM573">
            <v>-37642964.81</v>
          </cell>
          <cell r="BN573">
            <v>-37652171.632083334</v>
          </cell>
        </row>
        <row r="574">
          <cell r="BI574">
            <v>81661382</v>
          </cell>
          <cell r="BJ574">
            <v>80973882</v>
          </cell>
          <cell r="BK574">
            <v>80180173.66666667</v>
          </cell>
          <cell r="BL574">
            <v>79280257</v>
          </cell>
          <cell r="BM574">
            <v>78380340.33333333</v>
          </cell>
          <cell r="BN574">
            <v>77264905.29166667</v>
          </cell>
        </row>
        <row r="575">
          <cell r="BI575">
            <v>0</v>
          </cell>
          <cell r="BJ575">
            <v>0</v>
          </cell>
          <cell r="BK575">
            <v>0</v>
          </cell>
          <cell r="BL575">
            <v>0</v>
          </cell>
          <cell r="BM575">
            <v>0</v>
          </cell>
          <cell r="BN575">
            <v>0</v>
          </cell>
        </row>
        <row r="576">
          <cell r="BI576">
            <v>-474402.13999999996</v>
          </cell>
          <cell r="BJ576">
            <v>-474402.13999999996</v>
          </cell>
          <cell r="BK576">
            <v>-474402.13999999996</v>
          </cell>
          <cell r="BL576">
            <v>-474402.13999999996</v>
          </cell>
          <cell r="BM576">
            <v>-474402.13999999996</v>
          </cell>
          <cell r="BN576">
            <v>-474402.13999999996</v>
          </cell>
        </row>
        <row r="577">
          <cell r="BI577">
            <v>30203454</v>
          </cell>
          <cell r="BJ577">
            <v>30203454</v>
          </cell>
          <cell r="BK577">
            <v>30203454</v>
          </cell>
          <cell r="BL577">
            <v>30203454</v>
          </cell>
          <cell r="BM577">
            <v>30176281.916666668</v>
          </cell>
          <cell r="BN577">
            <v>30121937.75</v>
          </cell>
        </row>
        <row r="578">
          <cell r="BI578">
            <v>-30203454</v>
          </cell>
          <cell r="BJ578">
            <v>-30203454</v>
          </cell>
          <cell r="BK578">
            <v>-30203454</v>
          </cell>
          <cell r="BL578">
            <v>-30203454</v>
          </cell>
          <cell r="BM578">
            <v>-30176281.916666668</v>
          </cell>
          <cell r="BN578">
            <v>-30121937.75</v>
          </cell>
        </row>
        <row r="579">
          <cell r="BI579">
            <v>10302187</v>
          </cell>
          <cell r="BJ579">
            <v>10302187</v>
          </cell>
          <cell r="BK579">
            <v>10302187</v>
          </cell>
          <cell r="BL579">
            <v>10302187</v>
          </cell>
          <cell r="BM579">
            <v>10287827.583333334</v>
          </cell>
          <cell r="BN579">
            <v>10259108.75</v>
          </cell>
        </row>
        <row r="580">
          <cell r="BI580">
            <v>-10302187</v>
          </cell>
          <cell r="BJ580">
            <v>-10302187</v>
          </cell>
          <cell r="BK580">
            <v>-10302187</v>
          </cell>
          <cell r="BL580">
            <v>-10302187</v>
          </cell>
          <cell r="BM580">
            <v>-10287827.583333334</v>
          </cell>
          <cell r="BN580">
            <v>-10259108.75</v>
          </cell>
        </row>
        <row r="581">
          <cell r="BI581">
            <v>-11252147.125</v>
          </cell>
          <cell r="BJ581">
            <v>-11328923.875</v>
          </cell>
          <cell r="BK581">
            <v>-11405700.625</v>
          </cell>
          <cell r="BL581">
            <v>-11444089</v>
          </cell>
          <cell r="BM581">
            <v>-11482897.291666666</v>
          </cell>
          <cell r="BN581">
            <v>-11560513.875</v>
          </cell>
        </row>
        <row r="582">
          <cell r="BI582">
            <v>11252147.125</v>
          </cell>
          <cell r="BJ582">
            <v>11328923.875</v>
          </cell>
          <cell r="BK582">
            <v>11405700.625</v>
          </cell>
          <cell r="BL582">
            <v>11444089</v>
          </cell>
          <cell r="BM582">
            <v>11482897.291666666</v>
          </cell>
          <cell r="BN582">
            <v>11560513.875</v>
          </cell>
        </row>
        <row r="583">
          <cell r="BI583">
            <v>28083696.625</v>
          </cell>
          <cell r="BJ583">
            <v>33087285.208333332</v>
          </cell>
          <cell r="BK583">
            <v>37695927.875</v>
          </cell>
          <cell r="BL583">
            <v>41604466.75</v>
          </cell>
          <cell r="BM583">
            <v>44496477</v>
          </cell>
          <cell r="BN583">
            <v>46689427.791666664</v>
          </cell>
        </row>
        <row r="584">
          <cell r="BI584">
            <v>-28083696.625</v>
          </cell>
          <cell r="BJ584">
            <v>-33087285.208333332</v>
          </cell>
          <cell r="BK584">
            <v>-37695927.875</v>
          </cell>
          <cell r="BL584">
            <v>-41604466.75</v>
          </cell>
          <cell r="BM584">
            <v>-44496477</v>
          </cell>
          <cell r="BN584">
            <v>-46689427.791666664</v>
          </cell>
        </row>
        <row r="585">
          <cell r="BI585">
            <v>6275406.458333333</v>
          </cell>
          <cell r="BJ585">
            <v>6774390.875</v>
          </cell>
          <cell r="BK585">
            <v>7272676.375</v>
          </cell>
          <cell r="BL585">
            <v>7934979.75</v>
          </cell>
          <cell r="BM585">
            <v>8699544.25</v>
          </cell>
          <cell r="BN585">
            <v>9366193.166666666</v>
          </cell>
        </row>
        <row r="586">
          <cell r="BI586">
            <v>0</v>
          </cell>
          <cell r="BJ586">
            <v>0</v>
          </cell>
          <cell r="BK586">
            <v>0</v>
          </cell>
          <cell r="BL586">
            <v>0</v>
          </cell>
          <cell r="BM586">
            <v>0</v>
          </cell>
          <cell r="BN586">
            <v>0</v>
          </cell>
        </row>
        <row r="587">
          <cell r="BI587">
            <v>-343865.2916666667</v>
          </cell>
          <cell r="BJ587">
            <v>-373972.375</v>
          </cell>
          <cell r="BK587">
            <v>-404079.4583333333</v>
          </cell>
          <cell r="BL587">
            <v>-419133</v>
          </cell>
          <cell r="BM587">
            <v>-429628.8333333333</v>
          </cell>
          <cell r="BN587">
            <v>-450620.5</v>
          </cell>
        </row>
        <row r="588">
          <cell r="BI588">
            <v>343865.2916666667</v>
          </cell>
          <cell r="BJ588">
            <v>373972.375</v>
          </cell>
          <cell r="BK588">
            <v>404079.4583333333</v>
          </cell>
          <cell r="BL588">
            <v>419133</v>
          </cell>
          <cell r="BM588">
            <v>429628.8333333333</v>
          </cell>
          <cell r="BN588">
            <v>450620.5</v>
          </cell>
        </row>
        <row r="589">
          <cell r="BI589">
            <v>-28208005.875</v>
          </cell>
          <cell r="BJ589">
            <v>-28449142.291666668</v>
          </cell>
          <cell r="BK589">
            <v>-28690278.708333332</v>
          </cell>
          <cell r="BL589">
            <v>-28878530.625</v>
          </cell>
          <cell r="BM589">
            <v>-29044105.75</v>
          </cell>
          <cell r="BN589">
            <v>-29239888.583333332</v>
          </cell>
        </row>
        <row r="590">
          <cell r="BI590">
            <v>28208005.875</v>
          </cell>
          <cell r="BJ590">
            <v>28449142.291666668</v>
          </cell>
          <cell r="BK590">
            <v>28690278.708333332</v>
          </cell>
          <cell r="BL590">
            <v>28878530.625</v>
          </cell>
          <cell r="BM590">
            <v>29044105.75</v>
          </cell>
          <cell r="BN590">
            <v>29239888.583333332</v>
          </cell>
        </row>
        <row r="591">
          <cell r="BI591">
            <v>-148625.75</v>
          </cell>
          <cell r="BJ591">
            <v>-290036.25</v>
          </cell>
          <cell r="BK591">
            <v>-431446.75</v>
          </cell>
          <cell r="BL591">
            <v>-502152</v>
          </cell>
          <cell r="BM591">
            <v>-549744.375</v>
          </cell>
          <cell r="BN591">
            <v>-644929.125</v>
          </cell>
        </row>
        <row r="592">
          <cell r="BI592">
            <v>148625.75</v>
          </cell>
          <cell r="BJ592">
            <v>290036.25</v>
          </cell>
          <cell r="BK592">
            <v>431446.75</v>
          </cell>
          <cell r="BL592">
            <v>502152</v>
          </cell>
          <cell r="BM592">
            <v>549744.375</v>
          </cell>
          <cell r="BN592">
            <v>644929.125</v>
          </cell>
        </row>
        <row r="593">
          <cell r="BI593">
            <v>18675288.166666668</v>
          </cell>
          <cell r="BJ593">
            <v>23247727.041666668</v>
          </cell>
          <cell r="BK593">
            <v>27244014.958333332</v>
          </cell>
          <cell r="BL593">
            <v>29964258.166666668</v>
          </cell>
          <cell r="BM593">
            <v>31534030.666666668</v>
          </cell>
          <cell r="BN593">
            <v>32086861.875</v>
          </cell>
        </row>
        <row r="594">
          <cell r="BI594">
            <v>-18675288.166666668</v>
          </cell>
          <cell r="BJ594">
            <v>-23247727.041666668</v>
          </cell>
          <cell r="BK594">
            <v>-27244014.958333332</v>
          </cell>
          <cell r="BL594">
            <v>-29964258.166666668</v>
          </cell>
          <cell r="BM594">
            <v>-31534030.666666668</v>
          </cell>
          <cell r="BN594">
            <v>-32086861.875</v>
          </cell>
        </row>
        <row r="595">
          <cell r="BI595">
            <v>12861749.291666666</v>
          </cell>
          <cell r="BJ595">
            <v>14281314.375</v>
          </cell>
          <cell r="BK595">
            <v>15881385.541666666</v>
          </cell>
          <cell r="BL595">
            <v>18044383.666666668</v>
          </cell>
          <cell r="BM595">
            <v>20453554.458333332</v>
          </cell>
          <cell r="BN595">
            <v>23269692.708333332</v>
          </cell>
        </row>
        <row r="596">
          <cell r="BI596">
            <v>53.32749999999999</v>
          </cell>
          <cell r="BJ596">
            <v>0</v>
          </cell>
          <cell r="BK596">
            <v>0</v>
          </cell>
          <cell r="BL596">
            <v>0</v>
          </cell>
          <cell r="BM596">
            <v>0</v>
          </cell>
          <cell r="BN596">
            <v>0</v>
          </cell>
        </row>
        <row r="597">
          <cell r="BI597">
            <v>7160646.595</v>
          </cell>
          <cell r="BJ597">
            <v>6899966.511666667</v>
          </cell>
          <cell r="BK597">
            <v>6643524.22</v>
          </cell>
          <cell r="BL597">
            <v>6391433.095</v>
          </cell>
          <cell r="BM597">
            <v>6144036.178333334</v>
          </cell>
          <cell r="BN597">
            <v>5901786.428333334</v>
          </cell>
        </row>
        <row r="598">
          <cell r="BI598">
            <v>0</v>
          </cell>
          <cell r="BJ598">
            <v>0</v>
          </cell>
          <cell r="BK598">
            <v>0</v>
          </cell>
          <cell r="BL598">
            <v>0</v>
          </cell>
          <cell r="BM598">
            <v>0</v>
          </cell>
          <cell r="BN598">
            <v>0</v>
          </cell>
        </row>
        <row r="599">
          <cell r="BI599">
            <v>0</v>
          </cell>
          <cell r="BJ599">
            <v>0</v>
          </cell>
          <cell r="BK599">
            <v>0</v>
          </cell>
          <cell r="BL599">
            <v>0</v>
          </cell>
          <cell r="BM599">
            <v>0</v>
          </cell>
          <cell r="BN599">
            <v>0</v>
          </cell>
        </row>
        <row r="600">
          <cell r="BI600">
            <v>0</v>
          </cell>
          <cell r="BJ600">
            <v>0</v>
          </cell>
          <cell r="BK600">
            <v>0</v>
          </cell>
          <cell r="BL600">
            <v>0</v>
          </cell>
          <cell r="BM600">
            <v>0</v>
          </cell>
          <cell r="BN600">
            <v>0</v>
          </cell>
        </row>
        <row r="601">
          <cell r="BI601">
            <v>2661338.098333333</v>
          </cell>
          <cell r="BJ601">
            <v>2669014.0375</v>
          </cell>
          <cell r="BK601">
            <v>2675790.7525</v>
          </cell>
          <cell r="BL601">
            <v>2681987.7416666667</v>
          </cell>
          <cell r="BM601">
            <v>2687656.775</v>
          </cell>
          <cell r="BN601">
            <v>2692735.5037499997</v>
          </cell>
        </row>
        <row r="602">
          <cell r="BI602">
            <v>-12861749.291666666</v>
          </cell>
          <cell r="BJ602">
            <v>-14281314.375</v>
          </cell>
          <cell r="BK602">
            <v>-15881385.541666666</v>
          </cell>
          <cell r="BL602">
            <v>-18044383.666666668</v>
          </cell>
          <cell r="BM602">
            <v>-20453554.458333332</v>
          </cell>
          <cell r="BN602">
            <v>-23269692.708333332</v>
          </cell>
        </row>
        <row r="603">
          <cell r="BI603">
            <v>44679.645416666666</v>
          </cell>
          <cell r="BJ603">
            <v>60882.15458333333</v>
          </cell>
          <cell r="BK603">
            <v>76102.69374999999</v>
          </cell>
          <cell r="BL603">
            <v>90341.26291666667</v>
          </cell>
          <cell r="BM603">
            <v>103597.86208333336</v>
          </cell>
          <cell r="BN603">
            <v>115872.49125000002</v>
          </cell>
        </row>
        <row r="604">
          <cell r="BI604">
            <v>124349.325</v>
          </cell>
          <cell r="BJ604">
            <v>169903.03874999998</v>
          </cell>
          <cell r="BK604">
            <v>212994.38999999998</v>
          </cell>
          <cell r="BL604">
            <v>253623.37875</v>
          </cell>
          <cell r="BM604">
            <v>291790.00499999995</v>
          </cell>
          <cell r="BN604">
            <v>327494.26875</v>
          </cell>
        </row>
        <row r="605">
          <cell r="BI605">
            <v>14916.65</v>
          </cell>
          <cell r="BJ605">
            <v>18468.233333333334</v>
          </cell>
          <cell r="BK605">
            <v>20599.183333333334</v>
          </cell>
          <cell r="BL605">
            <v>21309.500000000004</v>
          </cell>
          <cell r="BM605">
            <v>21309.500000000004</v>
          </cell>
          <cell r="BN605">
            <v>21309.500000000004</v>
          </cell>
        </row>
        <row r="606">
          <cell r="BI606">
            <v>176533.09124999997</v>
          </cell>
          <cell r="BJ606">
            <v>287884.73333333334</v>
          </cell>
          <cell r="BK606">
            <v>393804.58791666664</v>
          </cell>
          <cell r="BL606">
            <v>494292.65499999997</v>
          </cell>
          <cell r="BM606">
            <v>589348.9345833333</v>
          </cell>
          <cell r="BN606">
            <v>678973.4266666666</v>
          </cell>
        </row>
        <row r="607">
          <cell r="BM607">
            <v>27974.07416666667</v>
          </cell>
          <cell r="BN607">
            <v>82650.67375</v>
          </cell>
        </row>
        <row r="608">
          <cell r="BI608">
            <v>250000</v>
          </cell>
          <cell r="BJ608">
            <v>250000</v>
          </cell>
          <cell r="BK608">
            <v>250000</v>
          </cell>
          <cell r="BL608">
            <v>250000</v>
          </cell>
          <cell r="BM608">
            <v>250000</v>
          </cell>
          <cell r="BN608">
            <v>250000</v>
          </cell>
        </row>
        <row r="609">
          <cell r="BI609">
            <v>0</v>
          </cell>
          <cell r="BJ609">
            <v>0</v>
          </cell>
          <cell r="BK609">
            <v>0</v>
          </cell>
          <cell r="BL609">
            <v>0</v>
          </cell>
          <cell r="BM609">
            <v>0</v>
          </cell>
          <cell r="BN609">
            <v>0</v>
          </cell>
        </row>
        <row r="610">
          <cell r="BI610">
            <v>1977744.9600000002</v>
          </cell>
          <cell r="BJ610">
            <v>1980820.7345833338</v>
          </cell>
          <cell r="BK610">
            <v>1984001.6695833337</v>
          </cell>
          <cell r="BL610">
            <v>1987339.0275</v>
          </cell>
          <cell r="BM610">
            <v>1990239.2354166666</v>
          </cell>
          <cell r="BN610">
            <v>1992906.0475</v>
          </cell>
        </row>
        <row r="611">
          <cell r="BI611">
            <v>91495.86125</v>
          </cell>
          <cell r="BJ611">
            <v>101508.87208333332</v>
          </cell>
          <cell r="BK611">
            <v>108799.34791666667</v>
          </cell>
          <cell r="BL611">
            <v>113367.28875</v>
          </cell>
          <cell r="BM611">
            <v>117935.22958333335</v>
          </cell>
          <cell r="BN611">
            <v>120208.68833333331</v>
          </cell>
        </row>
        <row r="612">
          <cell r="BI612">
            <v>80065.04458333334</v>
          </cell>
          <cell r="BJ612">
            <v>80171.5625</v>
          </cell>
          <cell r="BK612">
            <v>79981.43708333334</v>
          </cell>
          <cell r="BL612">
            <v>79791.31166666666</v>
          </cell>
          <cell r="BM612">
            <v>79812.33499999999</v>
          </cell>
          <cell r="BN612">
            <v>79833.35833333332</v>
          </cell>
        </row>
        <row r="613">
          <cell r="BI613">
            <v>0</v>
          </cell>
          <cell r="BJ613">
            <v>0</v>
          </cell>
          <cell r="BK613">
            <v>0</v>
          </cell>
          <cell r="BL613">
            <v>0</v>
          </cell>
          <cell r="BM613">
            <v>0</v>
          </cell>
          <cell r="BN613">
            <v>0</v>
          </cell>
        </row>
        <row r="614">
          <cell r="BI614">
            <v>0</v>
          </cell>
          <cell r="BJ614">
            <v>0</v>
          </cell>
          <cell r="BK614">
            <v>0</v>
          </cell>
          <cell r="BL614">
            <v>0</v>
          </cell>
          <cell r="BM614">
            <v>0</v>
          </cell>
          <cell r="BN614">
            <v>0</v>
          </cell>
        </row>
        <row r="615">
          <cell r="BI615">
            <v>45006.4975</v>
          </cell>
          <cell r="BJ615">
            <v>45006.4975</v>
          </cell>
          <cell r="BK615">
            <v>45006.4975</v>
          </cell>
          <cell r="BL615">
            <v>45006.4975</v>
          </cell>
          <cell r="BM615">
            <v>45006.4975</v>
          </cell>
          <cell r="BN615">
            <v>40733.79458333333</v>
          </cell>
        </row>
        <row r="616">
          <cell r="BI616">
            <v>58795.19166666667</v>
          </cell>
          <cell r="BJ616">
            <v>66921.765</v>
          </cell>
          <cell r="BK616">
            <v>70985.05166666667</v>
          </cell>
          <cell r="BL616">
            <v>70979.53541666667</v>
          </cell>
          <cell r="BM616">
            <v>70547.68333333333</v>
          </cell>
          <cell r="BN616">
            <v>67102.38375</v>
          </cell>
        </row>
        <row r="617">
          <cell r="BI617">
            <v>10000</v>
          </cell>
          <cell r="BJ617">
            <v>10000</v>
          </cell>
          <cell r="BK617">
            <v>10000</v>
          </cell>
          <cell r="BL617">
            <v>10000</v>
          </cell>
          <cell r="BM617">
            <v>10000</v>
          </cell>
          <cell r="BN617">
            <v>10000</v>
          </cell>
        </row>
        <row r="618">
          <cell r="BI618">
            <v>0</v>
          </cell>
          <cell r="BJ618">
            <v>0</v>
          </cell>
          <cell r="BK618">
            <v>0</v>
          </cell>
          <cell r="BL618">
            <v>0</v>
          </cell>
          <cell r="BM618">
            <v>0</v>
          </cell>
          <cell r="BN618">
            <v>0</v>
          </cell>
        </row>
        <row r="619">
          <cell r="BI619">
            <v>0</v>
          </cell>
          <cell r="BJ619">
            <v>0</v>
          </cell>
          <cell r="BK619">
            <v>0</v>
          </cell>
          <cell r="BL619">
            <v>0</v>
          </cell>
          <cell r="BM619">
            <v>0</v>
          </cell>
          <cell r="BN619">
            <v>0</v>
          </cell>
        </row>
        <row r="620">
          <cell r="BI620">
            <v>123638.00916666667</v>
          </cell>
          <cell r="BJ620">
            <v>134080.73708333334</v>
          </cell>
          <cell r="BK620">
            <v>144090.12208333335</v>
          </cell>
          <cell r="BL620">
            <v>153894.81958333336</v>
          </cell>
          <cell r="BM620">
            <v>160726.19250000003</v>
          </cell>
          <cell r="BN620">
            <v>163062.41458333336</v>
          </cell>
        </row>
        <row r="621">
          <cell r="BI621">
            <v>0</v>
          </cell>
          <cell r="BJ621">
            <v>0</v>
          </cell>
          <cell r="BK621">
            <v>0</v>
          </cell>
          <cell r="BL621">
            <v>0</v>
          </cell>
          <cell r="BM621">
            <v>0</v>
          </cell>
          <cell r="BN621">
            <v>0</v>
          </cell>
        </row>
        <row r="622">
          <cell r="BI622">
            <v>0</v>
          </cell>
          <cell r="BJ622">
            <v>0</v>
          </cell>
          <cell r="BK622">
            <v>0</v>
          </cell>
          <cell r="BL622">
            <v>0</v>
          </cell>
          <cell r="BM622">
            <v>0</v>
          </cell>
          <cell r="BN622">
            <v>0</v>
          </cell>
        </row>
        <row r="623">
          <cell r="BI623">
            <v>0</v>
          </cell>
          <cell r="BJ623">
            <v>0.67875</v>
          </cell>
          <cell r="BK623">
            <v>2.03625</v>
          </cell>
          <cell r="BL623">
            <v>3.3937499999999994</v>
          </cell>
          <cell r="BM623">
            <v>4.75125</v>
          </cell>
          <cell r="BN623">
            <v>6.10875</v>
          </cell>
        </row>
        <row r="624">
          <cell r="BI624">
            <v>0</v>
          </cell>
          <cell r="BJ624">
            <v>0</v>
          </cell>
          <cell r="BK624">
            <v>0</v>
          </cell>
          <cell r="BL624">
            <v>0</v>
          </cell>
          <cell r="BM624">
            <v>0</v>
          </cell>
          <cell r="BN624">
            <v>0</v>
          </cell>
        </row>
        <row r="625">
          <cell r="BI625">
            <v>0</v>
          </cell>
          <cell r="BJ625">
            <v>0</v>
          </cell>
          <cell r="BK625">
            <v>0</v>
          </cell>
          <cell r="BL625">
            <v>0</v>
          </cell>
          <cell r="BM625">
            <v>0</v>
          </cell>
          <cell r="BN625">
            <v>0</v>
          </cell>
        </row>
        <row r="626">
          <cell r="BI626">
            <v>0</v>
          </cell>
          <cell r="BJ626">
            <v>0</v>
          </cell>
          <cell r="BK626">
            <v>0</v>
          </cell>
          <cell r="BL626">
            <v>0</v>
          </cell>
          <cell r="BM626">
            <v>0</v>
          </cell>
          <cell r="BN626">
            <v>0</v>
          </cell>
        </row>
        <row r="627">
          <cell r="BI627">
            <v>0</v>
          </cell>
          <cell r="BJ627">
            <v>0</v>
          </cell>
          <cell r="BK627">
            <v>0</v>
          </cell>
          <cell r="BL627">
            <v>0</v>
          </cell>
          <cell r="BM627">
            <v>0</v>
          </cell>
          <cell r="BN627">
            <v>0</v>
          </cell>
        </row>
        <row r="628">
          <cell r="BI628">
            <v>0</v>
          </cell>
          <cell r="BJ628">
            <v>0</v>
          </cell>
          <cell r="BK628">
            <v>0</v>
          </cell>
          <cell r="BL628">
            <v>0</v>
          </cell>
          <cell r="BM628">
            <v>0</v>
          </cell>
          <cell r="BN628">
            <v>0</v>
          </cell>
        </row>
        <row r="629">
          <cell r="BI629">
            <v>0</v>
          </cell>
          <cell r="BJ629">
            <v>0</v>
          </cell>
          <cell r="BK629">
            <v>0</v>
          </cell>
          <cell r="BL629">
            <v>0</v>
          </cell>
          <cell r="BM629">
            <v>0</v>
          </cell>
          <cell r="BN629">
            <v>0</v>
          </cell>
        </row>
        <row r="630">
          <cell r="BI630">
            <v>0</v>
          </cell>
          <cell r="BJ630">
            <v>0</v>
          </cell>
          <cell r="BK630">
            <v>0</v>
          </cell>
          <cell r="BL630">
            <v>0</v>
          </cell>
          <cell r="BM630">
            <v>0</v>
          </cell>
          <cell r="BN630">
            <v>0</v>
          </cell>
        </row>
        <row r="631">
          <cell r="BI631">
            <v>12413748.619166667</v>
          </cell>
          <cell r="BJ631">
            <v>15916052.400833333</v>
          </cell>
          <cell r="BK631">
            <v>19398321.099166665</v>
          </cell>
          <cell r="BL631">
            <v>22860554.714166667</v>
          </cell>
          <cell r="BM631">
            <v>26302753.245833334</v>
          </cell>
          <cell r="BN631">
            <v>29724916.694166664</v>
          </cell>
        </row>
        <row r="632">
          <cell r="BI632">
            <v>1246188.3016666668</v>
          </cell>
          <cell r="BJ632">
            <v>1558905.5783333334</v>
          </cell>
          <cell r="BK632">
            <v>1852051.5216666667</v>
          </cell>
          <cell r="BL632">
            <v>2125626.131666667</v>
          </cell>
          <cell r="BM632">
            <v>2379629.4083333337</v>
          </cell>
          <cell r="BN632">
            <v>2614061.351666667</v>
          </cell>
        </row>
        <row r="633">
          <cell r="BI633">
            <v>15256064.069999995</v>
          </cell>
          <cell r="BJ633">
            <v>15256064.069999995</v>
          </cell>
          <cell r="BK633">
            <v>15256064.069999995</v>
          </cell>
          <cell r="BL633">
            <v>15256064.069999995</v>
          </cell>
          <cell r="BM633">
            <v>15256064.069999995</v>
          </cell>
          <cell r="BN633">
            <v>15256064.069999995</v>
          </cell>
        </row>
        <row r="634">
          <cell r="BI634">
            <v>106141.16416666664</v>
          </cell>
          <cell r="BJ634">
            <v>98608.85916666668</v>
          </cell>
          <cell r="BK634">
            <v>97448.53375</v>
          </cell>
          <cell r="BL634">
            <v>102660.18791666668</v>
          </cell>
          <cell r="BM634">
            <v>107871.84208333334</v>
          </cell>
          <cell r="BN634">
            <v>113811.3370833333</v>
          </cell>
        </row>
        <row r="635">
          <cell r="BI635">
            <v>2873008.8033333323</v>
          </cell>
          <cell r="BJ635">
            <v>2873008.8033333323</v>
          </cell>
          <cell r="BK635">
            <v>2873008.8033333323</v>
          </cell>
          <cell r="BL635">
            <v>2873008.8033333323</v>
          </cell>
          <cell r="BM635">
            <v>2873007.2816666663</v>
          </cell>
          <cell r="BN635">
            <v>2873005.7599999993</v>
          </cell>
        </row>
        <row r="636">
          <cell r="BI636">
            <v>-228709.77</v>
          </cell>
          <cell r="BJ636">
            <v>-228709.77</v>
          </cell>
          <cell r="BK636">
            <v>-228709.77</v>
          </cell>
          <cell r="BL636">
            <v>-228709.77</v>
          </cell>
          <cell r="BM636">
            <v>-228709.77</v>
          </cell>
          <cell r="BN636">
            <v>-228709.77</v>
          </cell>
        </row>
        <row r="637">
          <cell r="BI637">
            <v>107024.51</v>
          </cell>
          <cell r="BJ637">
            <v>107024.51</v>
          </cell>
          <cell r="BK637">
            <v>107024.51</v>
          </cell>
          <cell r="BL637">
            <v>107024.51</v>
          </cell>
          <cell r="BM637">
            <v>107024.51</v>
          </cell>
          <cell r="BN637">
            <v>107024.51</v>
          </cell>
        </row>
        <row r="638">
          <cell r="BI638">
            <v>517956.8720833333</v>
          </cell>
          <cell r="BJ638">
            <v>535846.0620833334</v>
          </cell>
          <cell r="BK638">
            <v>556907.55125</v>
          </cell>
          <cell r="BL638">
            <v>579511.9912500001</v>
          </cell>
          <cell r="BM638">
            <v>602937.3366666667</v>
          </cell>
          <cell r="BN638">
            <v>626888.3025</v>
          </cell>
        </row>
        <row r="639">
          <cell r="BI639">
            <v>670721.29625</v>
          </cell>
          <cell r="BJ639">
            <v>670781.8354166667</v>
          </cell>
          <cell r="BK639">
            <v>670842.3745833333</v>
          </cell>
          <cell r="BL639">
            <v>670902.91375</v>
          </cell>
          <cell r="BM639">
            <v>670963.4529166665</v>
          </cell>
          <cell r="BN639">
            <v>671023.9920833333</v>
          </cell>
        </row>
        <row r="640">
          <cell r="BI640">
            <v>0</v>
          </cell>
          <cell r="BJ640">
            <v>0</v>
          </cell>
          <cell r="BK640">
            <v>0</v>
          </cell>
          <cell r="BL640">
            <v>0</v>
          </cell>
          <cell r="BM640">
            <v>0</v>
          </cell>
          <cell r="BN640">
            <v>0</v>
          </cell>
        </row>
        <row r="641">
          <cell r="BI641">
            <v>-102416.49</v>
          </cell>
          <cell r="BJ641">
            <v>-114589.39000000001</v>
          </cell>
          <cell r="BK641">
            <v>-126755.79000000002</v>
          </cell>
          <cell r="BL641">
            <v>-138910.89958333335</v>
          </cell>
          <cell r="BM641">
            <v>-150953.82958333337</v>
          </cell>
          <cell r="BN641">
            <v>-154777.93125000002</v>
          </cell>
        </row>
        <row r="642">
          <cell r="BI642">
            <v>1950773.63875</v>
          </cell>
          <cell r="BJ642">
            <v>2225632.96125</v>
          </cell>
          <cell r="BK642">
            <v>2500741.98375</v>
          </cell>
          <cell r="BL642">
            <v>2776231.214583333</v>
          </cell>
          <cell r="BM642">
            <v>3052318.862083333</v>
          </cell>
          <cell r="BN642">
            <v>3210308.245416667</v>
          </cell>
        </row>
        <row r="643">
          <cell r="BI643">
            <v>0</v>
          </cell>
          <cell r="BJ643">
            <v>0</v>
          </cell>
          <cell r="BK643">
            <v>0</v>
          </cell>
          <cell r="BL643">
            <v>0</v>
          </cell>
          <cell r="BM643">
            <v>0</v>
          </cell>
          <cell r="BN643">
            <v>0</v>
          </cell>
        </row>
        <row r="644">
          <cell r="BI644">
            <v>0</v>
          </cell>
          <cell r="BJ644">
            <v>0</v>
          </cell>
          <cell r="BK644">
            <v>0</v>
          </cell>
          <cell r="BL644">
            <v>0</v>
          </cell>
          <cell r="BM644">
            <v>0</v>
          </cell>
          <cell r="BN644">
            <v>0</v>
          </cell>
        </row>
        <row r="645">
          <cell r="BI645">
            <v>267407.2079166667</v>
          </cell>
          <cell r="BJ645">
            <v>268521.39958333335</v>
          </cell>
          <cell r="BK645">
            <v>269585.1579166667</v>
          </cell>
          <cell r="BL645">
            <v>269861.8941666667</v>
          </cell>
          <cell r="BM645">
            <v>269360.53750000003</v>
          </cell>
          <cell r="BN645">
            <v>268892.94958333333</v>
          </cell>
        </row>
        <row r="646">
          <cell r="BI646">
            <v>169602.12999999998</v>
          </cell>
          <cell r="BJ646">
            <v>169602.12999999998</v>
          </cell>
          <cell r="BK646">
            <v>169602.12999999998</v>
          </cell>
          <cell r="BL646">
            <v>169602.12999999998</v>
          </cell>
          <cell r="BM646">
            <v>169602.12999999998</v>
          </cell>
          <cell r="BN646">
            <v>169602.12999999998</v>
          </cell>
        </row>
        <row r="647">
          <cell r="BI647">
            <v>133750.42999999996</v>
          </cell>
          <cell r="BJ647">
            <v>133750.42999999996</v>
          </cell>
          <cell r="BK647">
            <v>133750.42999999996</v>
          </cell>
          <cell r="BL647">
            <v>133750.42999999996</v>
          </cell>
          <cell r="BM647">
            <v>133750.42999999996</v>
          </cell>
          <cell r="BN647">
            <v>133750.42999999996</v>
          </cell>
        </row>
        <row r="648">
          <cell r="BI648">
            <v>54024.963333333326</v>
          </cell>
          <cell r="BJ648">
            <v>54024.963333333326</v>
          </cell>
          <cell r="BK648">
            <v>54024.963333333326</v>
          </cell>
          <cell r="BL648">
            <v>54024.963333333326</v>
          </cell>
          <cell r="BM648">
            <v>54024.963333333326</v>
          </cell>
          <cell r="BN648">
            <v>54024.963333333326</v>
          </cell>
        </row>
        <row r="649">
          <cell r="BI649">
            <v>67987.44999999998</v>
          </cell>
          <cell r="BJ649">
            <v>67987.44999999998</v>
          </cell>
          <cell r="BK649">
            <v>67987.44999999998</v>
          </cell>
          <cell r="BL649">
            <v>67987.44999999998</v>
          </cell>
          <cell r="BM649">
            <v>67987.44999999998</v>
          </cell>
          <cell r="BN649">
            <v>67987.44999999998</v>
          </cell>
        </row>
        <row r="650">
          <cell r="BI650">
            <v>0</v>
          </cell>
          <cell r="BJ650">
            <v>0</v>
          </cell>
          <cell r="BK650">
            <v>0</v>
          </cell>
          <cell r="BL650">
            <v>0</v>
          </cell>
          <cell r="BM650">
            <v>0</v>
          </cell>
          <cell r="BN650">
            <v>0</v>
          </cell>
        </row>
        <row r="651">
          <cell r="BI651">
            <v>0</v>
          </cell>
          <cell r="BJ651">
            <v>0</v>
          </cell>
          <cell r="BK651">
            <v>0</v>
          </cell>
          <cell r="BL651">
            <v>0</v>
          </cell>
          <cell r="BM651">
            <v>0</v>
          </cell>
          <cell r="BN651">
            <v>0</v>
          </cell>
        </row>
        <row r="652">
          <cell r="BI652">
            <v>0</v>
          </cell>
          <cell r="BJ652">
            <v>0</v>
          </cell>
          <cell r="BK652">
            <v>0</v>
          </cell>
          <cell r="BL652">
            <v>0</v>
          </cell>
          <cell r="BM652">
            <v>0</v>
          </cell>
          <cell r="BN652">
            <v>0</v>
          </cell>
        </row>
        <row r="653">
          <cell r="BI653">
            <v>0</v>
          </cell>
          <cell r="BJ653">
            <v>0</v>
          </cell>
          <cell r="BK653">
            <v>0</v>
          </cell>
          <cell r="BL653">
            <v>0</v>
          </cell>
          <cell r="BM653">
            <v>0</v>
          </cell>
          <cell r="BN653">
            <v>0</v>
          </cell>
        </row>
        <row r="654">
          <cell r="BI654">
            <v>0</v>
          </cell>
          <cell r="BJ654">
            <v>0</v>
          </cell>
          <cell r="BK654">
            <v>0</v>
          </cell>
          <cell r="BL654">
            <v>0</v>
          </cell>
          <cell r="BM654">
            <v>0</v>
          </cell>
          <cell r="BN654">
            <v>0</v>
          </cell>
        </row>
        <row r="655">
          <cell r="BI655">
            <v>40825630.35875</v>
          </cell>
          <cell r="BJ655">
            <v>41608057.08416667</v>
          </cell>
          <cell r="BK655">
            <v>42341019.85458333</v>
          </cell>
          <cell r="BL655">
            <v>43084834.381249994</v>
          </cell>
          <cell r="BM655">
            <v>43844244.80791666</v>
          </cell>
          <cell r="BN655">
            <v>44629185.08</v>
          </cell>
        </row>
        <row r="656">
          <cell r="BI656">
            <v>15512436.303333333</v>
          </cell>
          <cell r="BJ656">
            <v>15772549.290833334</v>
          </cell>
          <cell r="BK656">
            <v>16022436.672916668</v>
          </cell>
          <cell r="BL656">
            <v>16275348.707916668</v>
          </cell>
          <cell r="BM656">
            <v>16542299.383333333</v>
          </cell>
          <cell r="BN656">
            <v>16797515.561249997</v>
          </cell>
        </row>
        <row r="657">
          <cell r="BI657">
            <v>1464795.14125</v>
          </cell>
          <cell r="BJ657">
            <v>1482318.8866666667</v>
          </cell>
          <cell r="BK657">
            <v>1500053.7279166665</v>
          </cell>
          <cell r="BL657">
            <v>1517717.2320833334</v>
          </cell>
          <cell r="BM657">
            <v>1535371.3025000002</v>
          </cell>
          <cell r="BN657">
            <v>1552791.592083333</v>
          </cell>
        </row>
        <row r="658">
          <cell r="BI658">
            <v>685388.0379166667</v>
          </cell>
          <cell r="BJ658">
            <v>691229.2854166667</v>
          </cell>
          <cell r="BK658">
            <v>697140.8979166666</v>
          </cell>
          <cell r="BL658">
            <v>703028.7304166667</v>
          </cell>
          <cell r="BM658">
            <v>708913.4179166667</v>
          </cell>
          <cell r="BN658">
            <v>714703.7937499998</v>
          </cell>
        </row>
        <row r="659">
          <cell r="BI659">
            <v>0</v>
          </cell>
          <cell r="BJ659">
            <v>0</v>
          </cell>
          <cell r="BK659">
            <v>0</v>
          </cell>
          <cell r="BL659">
            <v>0</v>
          </cell>
          <cell r="BM659">
            <v>0</v>
          </cell>
          <cell r="BN659">
            <v>0</v>
          </cell>
        </row>
        <row r="660">
          <cell r="BI660">
            <v>8917589.546666667</v>
          </cell>
          <cell r="BJ660">
            <v>9093841.32625</v>
          </cell>
          <cell r="BK660">
            <v>9261738.357916666</v>
          </cell>
          <cell r="BL660">
            <v>9433647.589166665</v>
          </cell>
          <cell r="BM660">
            <v>9617901.023333332</v>
          </cell>
          <cell r="BN660">
            <v>9807876.360833334</v>
          </cell>
        </row>
        <row r="661">
          <cell r="BI661">
            <v>4118867.4666666663</v>
          </cell>
          <cell r="BJ661">
            <v>4177618.059166666</v>
          </cell>
          <cell r="BK661">
            <v>4233583.735416667</v>
          </cell>
          <cell r="BL661">
            <v>4291073.637083332</v>
          </cell>
          <cell r="BM661">
            <v>4352415.999583333</v>
          </cell>
          <cell r="BN661">
            <v>4414930.447499999</v>
          </cell>
        </row>
        <row r="662">
          <cell r="BI662">
            <v>0</v>
          </cell>
          <cell r="BJ662">
            <v>0</v>
          </cell>
          <cell r="BK662">
            <v>0</v>
          </cell>
          <cell r="BL662">
            <v>0</v>
          </cell>
          <cell r="BM662">
            <v>0</v>
          </cell>
          <cell r="BN662">
            <v>0</v>
          </cell>
        </row>
        <row r="663">
          <cell r="BI663">
            <v>-50895609.54333332</v>
          </cell>
          <cell r="BJ663">
            <v>-51877985.21791667</v>
          </cell>
          <cell r="BK663">
            <v>-52814890.53041667</v>
          </cell>
          <cell r="BL663">
            <v>-53753215.44916668</v>
          </cell>
          <cell r="BM663">
            <v>-54714533.38041667</v>
          </cell>
          <cell r="BN663">
            <v>-55706869.27958333</v>
          </cell>
        </row>
        <row r="664">
          <cell r="BI664">
            <v>-20316691.807916667</v>
          </cell>
          <cell r="BJ664">
            <v>-20641396.635416668</v>
          </cell>
          <cell r="BK664">
            <v>-20953161.306250002</v>
          </cell>
          <cell r="BL664">
            <v>-21269451.075416666</v>
          </cell>
          <cell r="BM664">
            <v>-21603628.800833333</v>
          </cell>
          <cell r="BN664">
            <v>-21927149.802500002</v>
          </cell>
        </row>
        <row r="665">
          <cell r="BI665">
            <v>15904681.849999996</v>
          </cell>
          <cell r="BJ665">
            <v>15904681.849999996</v>
          </cell>
          <cell r="BK665">
            <v>15904681.849999996</v>
          </cell>
          <cell r="BL665">
            <v>15904681.849999996</v>
          </cell>
          <cell r="BM665">
            <v>15904681.849999996</v>
          </cell>
          <cell r="BN665">
            <v>15904681.849999996</v>
          </cell>
        </row>
        <row r="666">
          <cell r="BI666">
            <v>-15904681.849999996</v>
          </cell>
          <cell r="BJ666">
            <v>-15904681.849999996</v>
          </cell>
          <cell r="BK666">
            <v>-15904681.849999996</v>
          </cell>
          <cell r="BL666">
            <v>-15904681.849999996</v>
          </cell>
          <cell r="BM666">
            <v>-15904681.849999996</v>
          </cell>
          <cell r="BN666">
            <v>-15904681.849999996</v>
          </cell>
        </row>
        <row r="667">
          <cell r="BI667">
            <v>1283491.6666666667</v>
          </cell>
          <cell r="BJ667">
            <v>1280322.375</v>
          </cell>
          <cell r="BK667">
            <v>1278509.4583333333</v>
          </cell>
          <cell r="BL667">
            <v>1282850.2083333333</v>
          </cell>
          <cell r="BM667">
            <v>1281731</v>
          </cell>
          <cell r="BN667">
            <v>1270631.75</v>
          </cell>
        </row>
        <row r="668">
          <cell r="BI668">
            <v>1574517.5</v>
          </cell>
          <cell r="BJ668">
            <v>1574517.5</v>
          </cell>
          <cell r="BK668">
            <v>1574517.5</v>
          </cell>
          <cell r="BL668">
            <v>1533388.625</v>
          </cell>
          <cell r="BM668">
            <v>1451130.875</v>
          </cell>
          <cell r="BN668">
            <v>1281342.9166666667</v>
          </cell>
        </row>
        <row r="669">
          <cell r="BI669">
            <v>0</v>
          </cell>
          <cell r="BJ669">
            <v>0</v>
          </cell>
          <cell r="BK669">
            <v>0</v>
          </cell>
          <cell r="BL669">
            <v>0</v>
          </cell>
          <cell r="BM669">
            <v>0</v>
          </cell>
          <cell r="BN669">
            <v>0</v>
          </cell>
        </row>
        <row r="670">
          <cell r="BI670">
            <v>2132240.5854166667</v>
          </cell>
          <cell r="BJ670">
            <v>2140446.966666667</v>
          </cell>
          <cell r="BK670">
            <v>2145046.1366666663</v>
          </cell>
          <cell r="BL670">
            <v>2147827.589166667</v>
          </cell>
          <cell r="BM670">
            <v>2149796.6816666666</v>
          </cell>
          <cell r="BN670">
            <v>2152924.2091666665</v>
          </cell>
        </row>
        <row r="671">
          <cell r="BI671">
            <v>-405068.15666666673</v>
          </cell>
          <cell r="BJ671">
            <v>-470558.2483333333</v>
          </cell>
          <cell r="BK671">
            <v>-492877.5108333333</v>
          </cell>
          <cell r="BL671">
            <v>-456995.25</v>
          </cell>
          <cell r="BM671">
            <v>-375054.8558333333</v>
          </cell>
          <cell r="BN671">
            <v>-317644.30166666664</v>
          </cell>
        </row>
        <row r="672">
          <cell r="BI672">
            <v>162012.66249999998</v>
          </cell>
          <cell r="BJ672">
            <v>196363.98458333328</v>
          </cell>
          <cell r="BK672">
            <v>231531.89625</v>
          </cell>
          <cell r="BL672">
            <v>275116.00833333324</v>
          </cell>
          <cell r="BM672">
            <v>323177.4420833333</v>
          </cell>
          <cell r="BN672">
            <v>345388.9041666666</v>
          </cell>
        </row>
        <row r="673">
          <cell r="BI673">
            <v>802811.6237499999</v>
          </cell>
          <cell r="BJ673">
            <v>739118.3808333334</v>
          </cell>
          <cell r="BK673">
            <v>660778.2733333333</v>
          </cell>
          <cell r="BL673">
            <v>573305.7858333333</v>
          </cell>
          <cell r="BM673">
            <v>476268.0633333333</v>
          </cell>
          <cell r="BN673">
            <v>423240.3441666667</v>
          </cell>
        </row>
        <row r="674">
          <cell r="BI674">
            <v>0</v>
          </cell>
          <cell r="BJ674">
            <v>0</v>
          </cell>
          <cell r="BK674">
            <v>0</v>
          </cell>
          <cell r="BL674">
            <v>0</v>
          </cell>
          <cell r="BM674">
            <v>0</v>
          </cell>
          <cell r="BN674">
            <v>0</v>
          </cell>
        </row>
        <row r="675">
          <cell r="BI675">
            <v>0</v>
          </cell>
          <cell r="BJ675">
            <v>0</v>
          </cell>
          <cell r="BK675">
            <v>0</v>
          </cell>
          <cell r="BL675">
            <v>0</v>
          </cell>
          <cell r="BM675">
            <v>0</v>
          </cell>
          <cell r="BN675">
            <v>0</v>
          </cell>
        </row>
        <row r="676">
          <cell r="BI676">
            <v>0</v>
          </cell>
          <cell r="BJ676">
            <v>0</v>
          </cell>
          <cell r="BK676">
            <v>0</v>
          </cell>
          <cell r="BL676">
            <v>0</v>
          </cell>
          <cell r="BM676">
            <v>0</v>
          </cell>
          <cell r="BN676">
            <v>0</v>
          </cell>
        </row>
        <row r="677">
          <cell r="BI677">
            <v>0</v>
          </cell>
          <cell r="BJ677">
            <v>0</v>
          </cell>
          <cell r="BK677">
            <v>0</v>
          </cell>
          <cell r="BL677">
            <v>0</v>
          </cell>
          <cell r="BM677">
            <v>0</v>
          </cell>
          <cell r="BN677">
            <v>0</v>
          </cell>
        </row>
        <row r="678">
          <cell r="BI678">
            <v>397950.85125</v>
          </cell>
          <cell r="BJ678">
            <v>463973.90208333335</v>
          </cell>
          <cell r="BK678">
            <v>499725.9604166667</v>
          </cell>
          <cell r="BL678">
            <v>505207.02625000005</v>
          </cell>
          <cell r="BM678">
            <v>510688.0920833333</v>
          </cell>
          <cell r="BN678">
            <v>513428.62499999994</v>
          </cell>
        </row>
        <row r="679">
          <cell r="BI679">
            <v>0</v>
          </cell>
          <cell r="BJ679">
            <v>0</v>
          </cell>
          <cell r="BK679">
            <v>0</v>
          </cell>
          <cell r="BL679">
            <v>0</v>
          </cell>
          <cell r="BM679">
            <v>0</v>
          </cell>
          <cell r="BN679">
            <v>0</v>
          </cell>
        </row>
        <row r="680">
          <cell r="BI680">
            <v>0</v>
          </cell>
          <cell r="BJ680">
            <v>0</v>
          </cell>
          <cell r="BK680">
            <v>0</v>
          </cell>
          <cell r="BL680">
            <v>0</v>
          </cell>
          <cell r="BM680">
            <v>0</v>
          </cell>
          <cell r="BN680">
            <v>0</v>
          </cell>
        </row>
        <row r="681">
          <cell r="BI681">
            <v>0</v>
          </cell>
          <cell r="BJ681">
            <v>0</v>
          </cell>
          <cell r="BK681">
            <v>0</v>
          </cell>
          <cell r="BL681">
            <v>0</v>
          </cell>
          <cell r="BM681">
            <v>0</v>
          </cell>
          <cell r="BN681">
            <v>0</v>
          </cell>
        </row>
        <row r="682">
          <cell r="BI682">
            <v>0</v>
          </cell>
          <cell r="BJ682">
            <v>0</v>
          </cell>
          <cell r="BK682">
            <v>0</v>
          </cell>
          <cell r="BL682">
            <v>0</v>
          </cell>
          <cell r="BM682">
            <v>0</v>
          </cell>
          <cell r="BN682">
            <v>0</v>
          </cell>
        </row>
        <row r="683">
          <cell r="BI683">
            <v>0</v>
          </cell>
          <cell r="BJ683">
            <v>0</v>
          </cell>
          <cell r="BK683">
            <v>0</v>
          </cell>
          <cell r="BL683">
            <v>0</v>
          </cell>
          <cell r="BM683">
            <v>0</v>
          </cell>
          <cell r="BN683">
            <v>0</v>
          </cell>
        </row>
        <row r="684">
          <cell r="BI684">
            <v>0</v>
          </cell>
          <cell r="BJ684">
            <v>0</v>
          </cell>
          <cell r="BK684">
            <v>0</v>
          </cell>
          <cell r="BL684">
            <v>0</v>
          </cell>
          <cell r="BM684">
            <v>0</v>
          </cell>
          <cell r="BN684">
            <v>0</v>
          </cell>
        </row>
        <row r="685">
          <cell r="BI685">
            <v>0</v>
          </cell>
          <cell r="BJ685">
            <v>0</v>
          </cell>
          <cell r="BK685">
            <v>0</v>
          </cell>
          <cell r="BL685">
            <v>0</v>
          </cell>
          <cell r="BM685">
            <v>0</v>
          </cell>
          <cell r="BN685">
            <v>0</v>
          </cell>
        </row>
        <row r="686">
          <cell r="BI686">
            <v>0</v>
          </cell>
          <cell r="BJ686">
            <v>0</v>
          </cell>
          <cell r="BK686">
            <v>0</v>
          </cell>
          <cell r="BL686">
            <v>0</v>
          </cell>
          <cell r="BM686">
            <v>0</v>
          </cell>
          <cell r="BN686">
            <v>0</v>
          </cell>
        </row>
        <row r="687">
          <cell r="BI687">
            <v>0</v>
          </cell>
          <cell r="BJ687">
            <v>0</v>
          </cell>
          <cell r="BK687">
            <v>0</v>
          </cell>
          <cell r="BL687">
            <v>0</v>
          </cell>
          <cell r="BM687">
            <v>0</v>
          </cell>
          <cell r="BN687">
            <v>0</v>
          </cell>
        </row>
        <row r="688">
          <cell r="BI688">
            <v>0</v>
          </cell>
          <cell r="BJ688">
            <v>0</v>
          </cell>
          <cell r="BK688">
            <v>0</v>
          </cell>
          <cell r="BL688">
            <v>0</v>
          </cell>
          <cell r="BM688">
            <v>0</v>
          </cell>
          <cell r="BN688">
            <v>0</v>
          </cell>
        </row>
        <row r="689">
          <cell r="BI689">
            <v>0</v>
          </cell>
          <cell r="BJ689">
            <v>0</v>
          </cell>
          <cell r="BK689">
            <v>0</v>
          </cell>
          <cell r="BL689">
            <v>0</v>
          </cell>
          <cell r="BM689">
            <v>0</v>
          </cell>
          <cell r="BN689">
            <v>0</v>
          </cell>
        </row>
        <row r="690">
          <cell r="BI690">
            <v>0</v>
          </cell>
          <cell r="BJ690">
            <v>0</v>
          </cell>
          <cell r="BK690">
            <v>0</v>
          </cell>
          <cell r="BL690">
            <v>0</v>
          </cell>
          <cell r="BM690">
            <v>0</v>
          </cell>
          <cell r="BN690">
            <v>0</v>
          </cell>
        </row>
        <row r="691">
          <cell r="BI691">
            <v>0</v>
          </cell>
          <cell r="BJ691">
            <v>0</v>
          </cell>
          <cell r="BK691">
            <v>0</v>
          </cell>
          <cell r="BL691">
            <v>0</v>
          </cell>
          <cell r="BM691">
            <v>0</v>
          </cell>
          <cell r="BN691">
            <v>0</v>
          </cell>
        </row>
        <row r="692">
          <cell r="BI692">
            <v>0</v>
          </cell>
          <cell r="BJ692">
            <v>0</v>
          </cell>
          <cell r="BK692">
            <v>0</v>
          </cell>
          <cell r="BL692">
            <v>0</v>
          </cell>
          <cell r="BM692">
            <v>0</v>
          </cell>
          <cell r="BN692">
            <v>0</v>
          </cell>
        </row>
        <row r="693">
          <cell r="BI693">
            <v>0</v>
          </cell>
          <cell r="BJ693">
            <v>0</v>
          </cell>
          <cell r="BK693">
            <v>0</v>
          </cell>
          <cell r="BL693">
            <v>0</v>
          </cell>
          <cell r="BM693">
            <v>0</v>
          </cell>
          <cell r="BN693">
            <v>0</v>
          </cell>
        </row>
        <row r="694">
          <cell r="BI694">
            <v>0</v>
          </cell>
          <cell r="BJ694">
            <v>0</v>
          </cell>
          <cell r="BK694">
            <v>0</v>
          </cell>
          <cell r="BL694">
            <v>0</v>
          </cell>
          <cell r="BM694">
            <v>0</v>
          </cell>
          <cell r="BN694">
            <v>0</v>
          </cell>
        </row>
        <row r="695">
          <cell r="BI695">
            <v>0</v>
          </cell>
          <cell r="BJ695">
            <v>0</v>
          </cell>
          <cell r="BK695">
            <v>0</v>
          </cell>
          <cell r="BL695">
            <v>0</v>
          </cell>
          <cell r="BM695">
            <v>0</v>
          </cell>
          <cell r="BN695">
            <v>0</v>
          </cell>
        </row>
        <row r="696">
          <cell r="BI696">
            <v>0</v>
          </cell>
          <cell r="BJ696">
            <v>0</v>
          </cell>
          <cell r="BK696">
            <v>0</v>
          </cell>
          <cell r="BL696">
            <v>0</v>
          </cell>
          <cell r="BM696">
            <v>0</v>
          </cell>
          <cell r="BN696">
            <v>0</v>
          </cell>
        </row>
        <row r="697">
          <cell r="BI697">
            <v>0</v>
          </cell>
          <cell r="BJ697">
            <v>0</v>
          </cell>
          <cell r="BK697">
            <v>0</v>
          </cell>
          <cell r="BL697">
            <v>0</v>
          </cell>
          <cell r="BM697">
            <v>0</v>
          </cell>
          <cell r="BN697">
            <v>0</v>
          </cell>
        </row>
        <row r="698">
          <cell r="BI698">
            <v>0</v>
          </cell>
          <cell r="BJ698">
            <v>0</v>
          </cell>
          <cell r="BK698">
            <v>0</v>
          </cell>
          <cell r="BL698">
            <v>0</v>
          </cell>
          <cell r="BM698">
            <v>0</v>
          </cell>
          <cell r="BN698">
            <v>0</v>
          </cell>
        </row>
        <row r="699">
          <cell r="BI699">
            <v>0</v>
          </cell>
          <cell r="BJ699">
            <v>0</v>
          </cell>
          <cell r="BK699">
            <v>0</v>
          </cell>
          <cell r="BL699">
            <v>0</v>
          </cell>
          <cell r="BM699">
            <v>0</v>
          </cell>
          <cell r="BN699">
            <v>0</v>
          </cell>
        </row>
        <row r="700">
          <cell r="BI700">
            <v>0</v>
          </cell>
          <cell r="BJ700">
            <v>0</v>
          </cell>
          <cell r="BK700">
            <v>0</v>
          </cell>
          <cell r="BL700">
            <v>0</v>
          </cell>
          <cell r="BM700">
            <v>0</v>
          </cell>
          <cell r="BN700">
            <v>0</v>
          </cell>
        </row>
        <row r="701">
          <cell r="BL701">
            <v>0</v>
          </cell>
          <cell r="BM701">
            <v>0</v>
          </cell>
          <cell r="BN701">
            <v>0</v>
          </cell>
        </row>
        <row r="702">
          <cell r="BI702">
            <v>0</v>
          </cell>
          <cell r="BJ702">
            <v>0</v>
          </cell>
          <cell r="BK702">
            <v>0</v>
          </cell>
          <cell r="BL702">
            <v>0</v>
          </cell>
          <cell r="BM702">
            <v>0</v>
          </cell>
          <cell r="BN702">
            <v>0</v>
          </cell>
        </row>
        <row r="703">
          <cell r="BI703">
            <v>29100.804166666665</v>
          </cell>
          <cell r="BJ703">
            <v>30838.594583333335</v>
          </cell>
          <cell r="BK703">
            <v>23164.254583333328</v>
          </cell>
          <cell r="BL703">
            <v>6773.923750000002</v>
          </cell>
          <cell r="BM703">
            <v>-7663.023749999999</v>
          </cell>
          <cell r="BN703">
            <v>-12211.441666666668</v>
          </cell>
        </row>
        <row r="704">
          <cell r="BI704">
            <v>0</v>
          </cell>
          <cell r="BJ704">
            <v>0</v>
          </cell>
          <cell r="BK704">
            <v>0</v>
          </cell>
          <cell r="BL704">
            <v>0</v>
          </cell>
          <cell r="BM704">
            <v>0</v>
          </cell>
          <cell r="BN704">
            <v>0</v>
          </cell>
        </row>
        <row r="705">
          <cell r="BI705">
            <v>-164507.27791666667</v>
          </cell>
          <cell r="BJ705">
            <v>-164253.10374999998</v>
          </cell>
          <cell r="BK705">
            <v>-164638.19958333333</v>
          </cell>
          <cell r="BL705">
            <v>-165681.8225</v>
          </cell>
          <cell r="BM705">
            <v>-166752.66333333333</v>
          </cell>
          <cell r="BN705">
            <v>-168211.29125</v>
          </cell>
        </row>
        <row r="706">
          <cell r="BI706">
            <v>919158.8266666667</v>
          </cell>
          <cell r="BJ706">
            <v>878018.7504166667</v>
          </cell>
          <cell r="BK706">
            <v>864077.36625</v>
          </cell>
          <cell r="BL706">
            <v>858465.1654166667</v>
          </cell>
          <cell r="BM706">
            <v>856965.0995833334</v>
          </cell>
          <cell r="BN706">
            <v>838074.9787500001</v>
          </cell>
        </row>
        <row r="707">
          <cell r="BI707">
            <v>0</v>
          </cell>
          <cell r="BJ707">
            <v>0</v>
          </cell>
          <cell r="BK707">
            <v>0</v>
          </cell>
          <cell r="BL707">
            <v>0</v>
          </cell>
          <cell r="BM707">
            <v>0</v>
          </cell>
          <cell r="BN707">
            <v>0</v>
          </cell>
        </row>
        <row r="708">
          <cell r="BI708">
            <v>0</v>
          </cell>
          <cell r="BJ708">
            <v>0</v>
          </cell>
          <cell r="BK708">
            <v>0</v>
          </cell>
          <cell r="BL708">
            <v>0</v>
          </cell>
          <cell r="BM708">
            <v>0</v>
          </cell>
          <cell r="BN708">
            <v>0</v>
          </cell>
        </row>
        <row r="709">
          <cell r="BI709">
            <v>1824763.58125</v>
          </cell>
          <cell r="BJ709">
            <v>1845868.030833333</v>
          </cell>
          <cell r="BK709">
            <v>1922893.10875</v>
          </cell>
          <cell r="BL709">
            <v>2009587.1108333336</v>
          </cell>
          <cell r="BM709">
            <v>2083281.5745833337</v>
          </cell>
          <cell r="BN709">
            <v>2173227.5445833337</v>
          </cell>
        </row>
        <row r="710">
          <cell r="BI710">
            <v>39.272083333333335</v>
          </cell>
          <cell r="BJ710">
            <v>32.092083333333335</v>
          </cell>
          <cell r="BK710">
            <v>23.3875</v>
          </cell>
          <cell r="BL710">
            <v>14.035000000000002</v>
          </cell>
          <cell r="BM710">
            <v>4.678333333333334</v>
          </cell>
          <cell r="BN710">
            <v>0</v>
          </cell>
        </row>
        <row r="711">
          <cell r="BI711">
            <v>0</v>
          </cell>
          <cell r="BJ711">
            <v>0</v>
          </cell>
          <cell r="BK711">
            <v>0</v>
          </cell>
          <cell r="BL711">
            <v>0</v>
          </cell>
          <cell r="BM711">
            <v>0</v>
          </cell>
          <cell r="BN711">
            <v>0</v>
          </cell>
        </row>
        <row r="712">
          <cell r="BI712">
            <v>663326.5549999999</v>
          </cell>
          <cell r="BJ712">
            <v>664681.3645833333</v>
          </cell>
          <cell r="BK712">
            <v>665123.59</v>
          </cell>
          <cell r="BL712">
            <v>665123.59</v>
          </cell>
          <cell r="BM712">
            <v>665123.59</v>
          </cell>
          <cell r="BN712">
            <v>665123.59</v>
          </cell>
        </row>
        <row r="713">
          <cell r="BI713">
            <v>0</v>
          </cell>
          <cell r="BJ713">
            <v>0</v>
          </cell>
          <cell r="BK713">
            <v>0</v>
          </cell>
          <cell r="BL713">
            <v>0</v>
          </cell>
          <cell r="BM713">
            <v>0</v>
          </cell>
          <cell r="BN713">
            <v>0</v>
          </cell>
        </row>
        <row r="714">
          <cell r="BI714">
            <v>8812.517499999998</v>
          </cell>
          <cell r="BJ714">
            <v>8794.002916666666</v>
          </cell>
          <cell r="BK714">
            <v>8675.917083333332</v>
          </cell>
          <cell r="BL714">
            <v>8493.28375</v>
          </cell>
          <cell r="BM714">
            <v>8223.821249999999</v>
          </cell>
          <cell r="BN714">
            <v>7699.434166666666</v>
          </cell>
        </row>
        <row r="715">
          <cell r="BI715">
            <v>0</v>
          </cell>
          <cell r="BJ715">
            <v>0</v>
          </cell>
          <cell r="BK715">
            <v>0</v>
          </cell>
          <cell r="BL715">
            <v>0</v>
          </cell>
          <cell r="BM715">
            <v>0</v>
          </cell>
          <cell r="BN715">
            <v>0</v>
          </cell>
        </row>
        <row r="716">
          <cell r="BI716">
            <v>0</v>
          </cell>
          <cell r="BJ716">
            <v>0</v>
          </cell>
          <cell r="BK716">
            <v>0</v>
          </cell>
          <cell r="BL716">
            <v>0</v>
          </cell>
          <cell r="BM716">
            <v>0</v>
          </cell>
          <cell r="BN716">
            <v>0</v>
          </cell>
        </row>
        <row r="717">
          <cell r="BI717">
            <v>0</v>
          </cell>
          <cell r="BJ717">
            <v>0</v>
          </cell>
          <cell r="BK717">
            <v>0</v>
          </cell>
          <cell r="BL717">
            <v>0</v>
          </cell>
          <cell r="BM717">
            <v>0</v>
          </cell>
          <cell r="BN717">
            <v>0</v>
          </cell>
        </row>
        <row r="718">
          <cell r="BI718">
            <v>1480.6779166666668</v>
          </cell>
          <cell r="BJ718">
            <v>1468.58</v>
          </cell>
          <cell r="BK718">
            <v>1505.0199999999998</v>
          </cell>
          <cell r="BL718">
            <v>1536.6779166666665</v>
          </cell>
          <cell r="BM718">
            <v>1550.7654166666664</v>
          </cell>
          <cell r="BN718">
            <v>1553.4974999999997</v>
          </cell>
        </row>
        <row r="719">
          <cell r="BI719">
            <v>0</v>
          </cell>
          <cell r="BJ719">
            <v>0</v>
          </cell>
          <cell r="BK719">
            <v>0</v>
          </cell>
          <cell r="BL719">
            <v>0</v>
          </cell>
          <cell r="BM719">
            <v>0</v>
          </cell>
          <cell r="BN719">
            <v>0</v>
          </cell>
        </row>
        <row r="720">
          <cell r="BI720">
            <v>5706556.077083333</v>
          </cell>
          <cell r="BJ720">
            <v>6215167.166666668</v>
          </cell>
          <cell r="BK720">
            <v>6671379.929583333</v>
          </cell>
          <cell r="BL720">
            <v>6771384.430000001</v>
          </cell>
          <cell r="BM720">
            <v>6538190.335</v>
          </cell>
          <cell r="BN720">
            <v>6189882.974166666</v>
          </cell>
        </row>
        <row r="721">
          <cell r="BI721">
            <v>216856.86791666667</v>
          </cell>
          <cell r="BJ721">
            <v>166960.25666666668</v>
          </cell>
          <cell r="BK721">
            <v>139626.805</v>
          </cell>
          <cell r="BL721">
            <v>132513.13708333333</v>
          </cell>
          <cell r="BM721">
            <v>129183.34583333333</v>
          </cell>
          <cell r="BN721">
            <v>141697.61166666666</v>
          </cell>
        </row>
        <row r="722">
          <cell r="BI722">
            <v>-5706556.077083333</v>
          </cell>
          <cell r="BJ722">
            <v>-6215167.166666668</v>
          </cell>
          <cell r="BK722">
            <v>-6671379.929583333</v>
          </cell>
          <cell r="BL722">
            <v>-6771384.430000001</v>
          </cell>
          <cell r="BM722">
            <v>-6538190.335</v>
          </cell>
          <cell r="BN722">
            <v>-6189882.974166666</v>
          </cell>
        </row>
        <row r="723">
          <cell r="BI723">
            <v>46770.73</v>
          </cell>
          <cell r="BJ723">
            <v>42518.89</v>
          </cell>
          <cell r="BK723">
            <v>38267.049999999996</v>
          </cell>
          <cell r="BL723">
            <v>34015.21</v>
          </cell>
          <cell r="BM723">
            <v>29763.369999999995</v>
          </cell>
          <cell r="BN723">
            <v>25511.509583333333</v>
          </cell>
        </row>
        <row r="724">
          <cell r="BI724">
            <v>0</v>
          </cell>
          <cell r="BJ724">
            <v>0</v>
          </cell>
          <cell r="BK724">
            <v>0</v>
          </cell>
          <cell r="BL724">
            <v>0</v>
          </cell>
          <cell r="BM724">
            <v>0</v>
          </cell>
          <cell r="BN724">
            <v>0</v>
          </cell>
        </row>
        <row r="725">
          <cell r="BI725">
            <v>0</v>
          </cell>
          <cell r="BJ725">
            <v>0</v>
          </cell>
          <cell r="BK725">
            <v>0</v>
          </cell>
          <cell r="BL725">
            <v>0</v>
          </cell>
          <cell r="BM725">
            <v>0</v>
          </cell>
          <cell r="BN725">
            <v>0</v>
          </cell>
        </row>
        <row r="726">
          <cell r="BI726">
            <v>0</v>
          </cell>
          <cell r="BJ726">
            <v>0</v>
          </cell>
          <cell r="BK726">
            <v>0</v>
          </cell>
          <cell r="BL726">
            <v>0</v>
          </cell>
          <cell r="BM726">
            <v>0</v>
          </cell>
          <cell r="BN726">
            <v>0</v>
          </cell>
        </row>
        <row r="727">
          <cell r="BI727">
            <v>0</v>
          </cell>
          <cell r="BJ727">
            <v>0</v>
          </cell>
          <cell r="BK727">
            <v>0</v>
          </cell>
          <cell r="BL727">
            <v>0</v>
          </cell>
          <cell r="BM727">
            <v>0</v>
          </cell>
          <cell r="BN727">
            <v>0</v>
          </cell>
        </row>
        <row r="728">
          <cell r="BI728">
            <v>12669.89</v>
          </cell>
          <cell r="BJ728">
            <v>12815.806666666665</v>
          </cell>
          <cell r="BK728">
            <v>13085.151666666665</v>
          </cell>
          <cell r="BL728">
            <v>13369.508333333333</v>
          </cell>
          <cell r="BM728">
            <v>13653.865</v>
          </cell>
          <cell r="BN728">
            <v>13995.762499999999</v>
          </cell>
        </row>
        <row r="729">
          <cell r="BI729">
            <v>0</v>
          </cell>
          <cell r="BJ729">
            <v>120.90625</v>
          </cell>
          <cell r="BK729">
            <v>362.71875</v>
          </cell>
          <cell r="BL729">
            <v>604.53125</v>
          </cell>
          <cell r="BM729">
            <v>846.34375</v>
          </cell>
          <cell r="BN729">
            <v>967.25</v>
          </cell>
        </row>
        <row r="730">
          <cell r="BI730">
            <v>0</v>
          </cell>
          <cell r="BJ730">
            <v>0</v>
          </cell>
          <cell r="BK730">
            <v>0</v>
          </cell>
          <cell r="BL730">
            <v>0</v>
          </cell>
          <cell r="BM730">
            <v>0</v>
          </cell>
          <cell r="BN730">
            <v>0</v>
          </cell>
        </row>
        <row r="731">
          <cell r="BI731">
            <v>0</v>
          </cell>
          <cell r="BJ731">
            <v>0</v>
          </cell>
          <cell r="BK731">
            <v>0</v>
          </cell>
          <cell r="BL731">
            <v>8994.77625</v>
          </cell>
          <cell r="BM731">
            <v>85938.1425</v>
          </cell>
          <cell r="BN731">
            <v>252794.93499999997</v>
          </cell>
        </row>
        <row r="732">
          <cell r="BI732">
            <v>0</v>
          </cell>
          <cell r="BJ732">
            <v>0</v>
          </cell>
          <cell r="BK732">
            <v>0</v>
          </cell>
          <cell r="BL732">
            <v>0</v>
          </cell>
          <cell r="BM732">
            <v>0</v>
          </cell>
          <cell r="BN732">
            <v>0</v>
          </cell>
        </row>
        <row r="733">
          <cell r="BI733">
            <v>0</v>
          </cell>
          <cell r="BJ733">
            <v>0</v>
          </cell>
          <cell r="BK733">
            <v>0</v>
          </cell>
          <cell r="BL733">
            <v>0</v>
          </cell>
          <cell r="BM733">
            <v>0</v>
          </cell>
          <cell r="BN733">
            <v>0</v>
          </cell>
        </row>
        <row r="734">
          <cell r="BI734">
            <v>9540.209583333333</v>
          </cell>
          <cell r="BJ734">
            <v>6814.435416666667</v>
          </cell>
          <cell r="BK734">
            <v>4088.6612499999997</v>
          </cell>
          <cell r="BL734">
            <v>1362.8870833333333</v>
          </cell>
          <cell r="BM734">
            <v>0</v>
          </cell>
          <cell r="BN734">
            <v>0</v>
          </cell>
        </row>
        <row r="735">
          <cell r="BI735">
            <v>9825551.770833332</v>
          </cell>
          <cell r="BJ735">
            <v>9036139.479166666</v>
          </cell>
          <cell r="BK735">
            <v>8152869.020833332</v>
          </cell>
          <cell r="BL735">
            <v>7164232.3125</v>
          </cell>
          <cell r="BM735">
            <v>6063889.854166667</v>
          </cell>
          <cell r="BN735">
            <v>4868247.9054166665</v>
          </cell>
        </row>
        <row r="736">
          <cell r="BI736">
            <v>27216.914583333335</v>
          </cell>
          <cell r="BJ736">
            <v>29309.913750000003</v>
          </cell>
          <cell r="BK736">
            <v>31402.912916666668</v>
          </cell>
          <cell r="BL736">
            <v>33495.912083333336</v>
          </cell>
          <cell r="BM736">
            <v>35588.91125</v>
          </cell>
          <cell r="BN736">
            <v>36635.410833333335</v>
          </cell>
        </row>
        <row r="737">
          <cell r="BI737">
            <v>-6319514.8875</v>
          </cell>
          <cell r="BJ737">
            <v>-6039013.53</v>
          </cell>
          <cell r="BK737">
            <v>-5482806.720833333</v>
          </cell>
          <cell r="BL737">
            <v>-4714699.560833334</v>
          </cell>
          <cell r="BM737">
            <v>-3844500.127916666</v>
          </cell>
          <cell r="BN737">
            <v>-2921288.7466666666</v>
          </cell>
        </row>
        <row r="738">
          <cell r="BI738">
            <v>19797062.76</v>
          </cell>
          <cell r="BJ738">
            <v>18197091.843333334</v>
          </cell>
          <cell r="BK738">
            <v>16394946.968333334</v>
          </cell>
          <cell r="BL738">
            <v>14388438.635</v>
          </cell>
          <cell r="BM738">
            <v>12175368.76</v>
          </cell>
          <cell r="BN738">
            <v>9760706.656666664</v>
          </cell>
        </row>
        <row r="739">
          <cell r="BI739">
            <v>-201595.64708333334</v>
          </cell>
          <cell r="BJ739">
            <v>-195000.10124999998</v>
          </cell>
          <cell r="BK739">
            <v>-184650.0970833333</v>
          </cell>
          <cell r="BL739">
            <v>-168357.67625</v>
          </cell>
          <cell r="BM739">
            <v>-144713.88041666665</v>
          </cell>
          <cell r="BN739">
            <v>-113022.71916666666</v>
          </cell>
        </row>
        <row r="740">
          <cell r="BI740">
            <v>0</v>
          </cell>
          <cell r="BJ740">
            <v>0</v>
          </cell>
          <cell r="BK740">
            <v>0</v>
          </cell>
          <cell r="BL740">
            <v>0</v>
          </cell>
          <cell r="BM740">
            <v>0</v>
          </cell>
          <cell r="BN740">
            <v>0</v>
          </cell>
        </row>
        <row r="741">
          <cell r="BI741">
            <v>77792.11</v>
          </cell>
          <cell r="BJ741">
            <v>76204.52</v>
          </cell>
          <cell r="BK741">
            <v>74616.93</v>
          </cell>
          <cell r="BL741">
            <v>73029.34000000001</v>
          </cell>
          <cell r="BM741">
            <v>71441.75000000001</v>
          </cell>
          <cell r="BN741">
            <v>69854.16000000002</v>
          </cell>
        </row>
        <row r="742">
          <cell r="BI742">
            <v>0</v>
          </cell>
          <cell r="BJ742">
            <v>0</v>
          </cell>
          <cell r="BK742">
            <v>0</v>
          </cell>
          <cell r="BL742">
            <v>0</v>
          </cell>
          <cell r="BM742">
            <v>0</v>
          </cell>
          <cell r="BN742">
            <v>0</v>
          </cell>
        </row>
        <row r="743">
          <cell r="BI743">
            <v>0</v>
          </cell>
          <cell r="BJ743">
            <v>0</v>
          </cell>
          <cell r="BK743">
            <v>0</v>
          </cell>
          <cell r="BL743">
            <v>0</v>
          </cell>
          <cell r="BM743">
            <v>0</v>
          </cell>
          <cell r="BN743">
            <v>0</v>
          </cell>
        </row>
        <row r="744">
          <cell r="BI744">
            <v>109477648.52333336</v>
          </cell>
          <cell r="BJ744">
            <v>111260861.335</v>
          </cell>
          <cell r="BK744">
            <v>117734485.03708333</v>
          </cell>
          <cell r="BL744">
            <v>126953102.42083335</v>
          </cell>
          <cell r="BM744">
            <v>134199209.19041665</v>
          </cell>
          <cell r="BN744">
            <v>140649632.74333334</v>
          </cell>
        </row>
        <row r="745">
          <cell r="BI745">
            <v>95360.01250000001</v>
          </cell>
          <cell r="BJ745">
            <v>83817.36666666667</v>
          </cell>
          <cell r="BK745">
            <v>72629.87916666667</v>
          </cell>
          <cell r="BL745">
            <v>61797.549999999996</v>
          </cell>
          <cell r="BM745">
            <v>51320.37916666667</v>
          </cell>
          <cell r="BN745">
            <v>41198.36666666667</v>
          </cell>
        </row>
        <row r="746">
          <cell r="BI746">
            <v>0</v>
          </cell>
          <cell r="BJ746">
            <v>0</v>
          </cell>
          <cell r="BK746">
            <v>0</v>
          </cell>
          <cell r="BL746">
            <v>0</v>
          </cell>
          <cell r="BM746">
            <v>0</v>
          </cell>
          <cell r="BN746">
            <v>0</v>
          </cell>
        </row>
        <row r="747">
          <cell r="BI747">
            <v>2610458.9166666665</v>
          </cell>
          <cell r="BJ747">
            <v>2777261.1666666665</v>
          </cell>
          <cell r="BK747">
            <v>2927464.25</v>
          </cell>
          <cell r="BL747">
            <v>3056058.5833333335</v>
          </cell>
          <cell r="BM747">
            <v>3146588.9583333335</v>
          </cell>
          <cell r="BN747">
            <v>3196503.2916666665</v>
          </cell>
        </row>
        <row r="748">
          <cell r="BI748">
            <v>9040489.375</v>
          </cell>
          <cell r="BJ748">
            <v>8991745.625</v>
          </cell>
          <cell r="BK748">
            <v>8946363.625</v>
          </cell>
          <cell r="BL748">
            <v>8904343.375</v>
          </cell>
          <cell r="BM748">
            <v>8862323.125</v>
          </cell>
          <cell r="BN748">
            <v>8817840.583333334</v>
          </cell>
        </row>
        <row r="749">
          <cell r="BI749">
            <v>69985907.125</v>
          </cell>
          <cell r="BJ749">
            <v>69662358.375</v>
          </cell>
          <cell r="BK749">
            <v>69336678.95833333</v>
          </cell>
          <cell r="BL749">
            <v>69008868.875</v>
          </cell>
          <cell r="BM749">
            <v>68681058.79166667</v>
          </cell>
          <cell r="BN749">
            <v>68245143.83333333</v>
          </cell>
        </row>
        <row r="750">
          <cell r="BK750">
            <v>2425000</v>
          </cell>
          <cell r="BL750">
            <v>7879232.125</v>
          </cell>
          <cell r="BM750">
            <v>13937696.375</v>
          </cell>
          <cell r="BN750">
            <v>19996160.625</v>
          </cell>
        </row>
        <row r="751">
          <cell r="BK751">
            <v>83886.25</v>
          </cell>
          <cell r="BL751">
            <v>275783.25</v>
          </cell>
          <cell r="BM751">
            <v>518601.7916666667</v>
          </cell>
          <cell r="BN751">
            <v>815014.4166666666</v>
          </cell>
        </row>
        <row r="752">
          <cell r="BI752">
            <v>0</v>
          </cell>
          <cell r="BJ752">
            <v>0</v>
          </cell>
          <cell r="BK752">
            <v>0</v>
          </cell>
          <cell r="BL752">
            <v>0</v>
          </cell>
          <cell r="BM752">
            <v>0</v>
          </cell>
          <cell r="BN752">
            <v>0</v>
          </cell>
        </row>
        <row r="753">
          <cell r="BJ753">
            <v>0</v>
          </cell>
          <cell r="BK753">
            <v>-39.21666666666667</v>
          </cell>
          <cell r="BL753">
            <v>-113.31541666666668</v>
          </cell>
          <cell r="BM753">
            <v>-175.5675</v>
          </cell>
          <cell r="BN753">
            <v>-230.3075</v>
          </cell>
        </row>
        <row r="754">
          <cell r="BI754">
            <v>547660.6666666666</v>
          </cell>
          <cell r="BJ754">
            <v>547660.6666666666</v>
          </cell>
          <cell r="BK754">
            <v>547660.6666666666</v>
          </cell>
          <cell r="BL754">
            <v>547660.6666666666</v>
          </cell>
          <cell r="BM754">
            <v>534148.4166666666</v>
          </cell>
          <cell r="BN754">
            <v>485598.1666666667</v>
          </cell>
        </row>
        <row r="755">
          <cell r="BI755">
            <v>0</v>
          </cell>
          <cell r="BJ755">
            <v>0</v>
          </cell>
          <cell r="BK755">
            <v>0</v>
          </cell>
          <cell r="BL755">
            <v>0</v>
          </cell>
          <cell r="BM755">
            <v>0</v>
          </cell>
          <cell r="BN755">
            <v>0</v>
          </cell>
        </row>
        <row r="756">
          <cell r="BI756">
            <v>-246730.71166666667</v>
          </cell>
          <cell r="BJ756">
            <v>-246730.71166666667</v>
          </cell>
          <cell r="BK756">
            <v>-246730.71166666667</v>
          </cell>
          <cell r="BL756">
            <v>-246730.71166666667</v>
          </cell>
          <cell r="BM756">
            <v>-246730.71166666667</v>
          </cell>
          <cell r="BN756">
            <v>-226750.07625</v>
          </cell>
        </row>
        <row r="757">
          <cell r="BI757">
            <v>852310.0833333334</v>
          </cell>
          <cell r="BJ757">
            <v>852310.0833333334</v>
          </cell>
          <cell r="BK757">
            <v>852310.0833333334</v>
          </cell>
          <cell r="BL757">
            <v>852310.0833333334</v>
          </cell>
          <cell r="BM757">
            <v>822524.0416666666</v>
          </cell>
          <cell r="BN757">
            <v>734986.2083333334</v>
          </cell>
        </row>
        <row r="758">
          <cell r="BI758">
            <v>0</v>
          </cell>
          <cell r="BJ758">
            <v>0</v>
          </cell>
          <cell r="BK758">
            <v>0</v>
          </cell>
          <cell r="BL758">
            <v>0</v>
          </cell>
          <cell r="BM758">
            <v>0</v>
          </cell>
          <cell r="BN758">
            <v>0</v>
          </cell>
        </row>
        <row r="759">
          <cell r="BI759">
            <v>25183.916666666668</v>
          </cell>
          <cell r="BJ759">
            <v>25183.916666666668</v>
          </cell>
          <cell r="BK759">
            <v>25183.916666666668</v>
          </cell>
          <cell r="BL759">
            <v>25183.916666666668</v>
          </cell>
          <cell r="BM759">
            <v>16808.625</v>
          </cell>
          <cell r="BN759">
            <v>7680.208333333333</v>
          </cell>
        </row>
        <row r="760">
          <cell r="BI760">
            <v>0</v>
          </cell>
          <cell r="BJ760">
            <v>0</v>
          </cell>
          <cell r="BK760">
            <v>0</v>
          </cell>
          <cell r="BL760">
            <v>0</v>
          </cell>
          <cell r="BM760">
            <v>0</v>
          </cell>
          <cell r="BN760">
            <v>0</v>
          </cell>
        </row>
        <row r="761">
          <cell r="BK761">
            <v>-83886.25</v>
          </cell>
          <cell r="BL761">
            <v>-275783.25</v>
          </cell>
          <cell r="BM761">
            <v>-518601.7916666667</v>
          </cell>
          <cell r="BN761">
            <v>-815014.4166666666</v>
          </cell>
        </row>
        <row r="762">
          <cell r="BI762">
            <v>11.363333333333335</v>
          </cell>
          <cell r="BJ762">
            <v>22.72666666666667</v>
          </cell>
          <cell r="BK762">
            <v>22.72666666666667</v>
          </cell>
          <cell r="BL762">
            <v>22.72666666666667</v>
          </cell>
          <cell r="BM762">
            <v>22.72666666666667</v>
          </cell>
          <cell r="BN762">
            <v>22.72666666666667</v>
          </cell>
        </row>
        <row r="763">
          <cell r="BI763">
            <v>0</v>
          </cell>
          <cell r="BJ763">
            <v>0</v>
          </cell>
          <cell r="BK763">
            <v>0</v>
          </cell>
          <cell r="BL763">
            <v>0</v>
          </cell>
          <cell r="BM763">
            <v>0</v>
          </cell>
          <cell r="BN763">
            <v>0</v>
          </cell>
        </row>
        <row r="764">
          <cell r="BI764">
            <v>-5642.003333333334</v>
          </cell>
          <cell r="BJ764">
            <v>-5642.003333333334</v>
          </cell>
          <cell r="BK764">
            <v>-5642.003333333334</v>
          </cell>
          <cell r="BL764">
            <v>-5642.003333333334</v>
          </cell>
          <cell r="BM764">
            <v>-5642.003333333334</v>
          </cell>
          <cell r="BN764">
            <v>-3950.840833333333</v>
          </cell>
        </row>
        <row r="765">
          <cell r="BI765">
            <v>0</v>
          </cell>
          <cell r="BJ765">
            <v>0</v>
          </cell>
          <cell r="BK765">
            <v>0</v>
          </cell>
          <cell r="BL765">
            <v>0</v>
          </cell>
          <cell r="BM765">
            <v>0</v>
          </cell>
          <cell r="BN765">
            <v>0</v>
          </cell>
        </row>
        <row r="766">
          <cell r="BI766">
            <v>0</v>
          </cell>
          <cell r="BJ766">
            <v>0</v>
          </cell>
          <cell r="BK766">
            <v>0</v>
          </cell>
          <cell r="BL766">
            <v>0</v>
          </cell>
          <cell r="BM766">
            <v>0</v>
          </cell>
          <cell r="BN766">
            <v>0</v>
          </cell>
        </row>
        <row r="767">
          <cell r="BI767">
            <v>1275908.8845833335</v>
          </cell>
          <cell r="BJ767">
            <v>1003230.7745833333</v>
          </cell>
          <cell r="BK767">
            <v>726869.1091666667</v>
          </cell>
          <cell r="BL767">
            <v>443130.9608333334</v>
          </cell>
          <cell r="BM767">
            <v>152077.37166666667</v>
          </cell>
          <cell r="BN767">
            <v>5382.201666666667</v>
          </cell>
        </row>
        <row r="768">
          <cell r="BI768">
            <v>0</v>
          </cell>
          <cell r="BJ768">
            <v>0</v>
          </cell>
          <cell r="BK768">
            <v>0</v>
          </cell>
          <cell r="BL768">
            <v>0</v>
          </cell>
          <cell r="BM768">
            <v>0</v>
          </cell>
          <cell r="BN768">
            <v>0</v>
          </cell>
        </row>
        <row r="769">
          <cell r="BI769">
            <v>303175.4133333333</v>
          </cell>
          <cell r="BJ769">
            <v>259755.9420833333</v>
          </cell>
          <cell r="BK769">
            <v>217318.19208333336</v>
          </cell>
          <cell r="BL769">
            <v>171975.14083333334</v>
          </cell>
          <cell r="BM769">
            <v>124766.90999999999</v>
          </cell>
          <cell r="BN769">
            <v>84144.08291666668</v>
          </cell>
        </row>
        <row r="770">
          <cell r="BI770">
            <v>2516519.5875</v>
          </cell>
          <cell r="BJ770">
            <v>1960899.4841666666</v>
          </cell>
          <cell r="BK770">
            <v>1403162.59875</v>
          </cell>
          <cell r="BL770">
            <v>843429.0395833333</v>
          </cell>
          <cell r="BM770">
            <v>281158.41291666665</v>
          </cell>
          <cell r="BN770">
            <v>-982.125</v>
          </cell>
        </row>
        <row r="771">
          <cell r="BI771">
            <v>-255.80999999999997</v>
          </cell>
          <cell r="BJ771">
            <v>-255.80999999999997</v>
          </cell>
          <cell r="BK771">
            <v>-255.80999999999997</v>
          </cell>
          <cell r="BL771">
            <v>-255.80999999999997</v>
          </cell>
          <cell r="BM771">
            <v>-255.80999999999997</v>
          </cell>
          <cell r="BN771">
            <v>-255.80999999999997</v>
          </cell>
        </row>
        <row r="772">
          <cell r="BI772">
            <v>0</v>
          </cell>
          <cell r="BJ772">
            <v>0</v>
          </cell>
          <cell r="BK772">
            <v>0</v>
          </cell>
          <cell r="BL772">
            <v>0</v>
          </cell>
          <cell r="BM772">
            <v>0</v>
          </cell>
          <cell r="BN772">
            <v>0</v>
          </cell>
        </row>
        <row r="773">
          <cell r="BI773">
            <v>0</v>
          </cell>
          <cell r="BJ773">
            <v>0</v>
          </cell>
          <cell r="BK773">
            <v>0</v>
          </cell>
          <cell r="BL773">
            <v>0</v>
          </cell>
          <cell r="BM773">
            <v>0</v>
          </cell>
          <cell r="BN773">
            <v>0</v>
          </cell>
        </row>
        <row r="774">
          <cell r="BI774">
            <v>226344.12458333335</v>
          </cell>
          <cell r="BJ774">
            <v>198357.97541666662</v>
          </cell>
          <cell r="BK774">
            <v>171353.79624999998</v>
          </cell>
          <cell r="BL774">
            <v>145331.58708333332</v>
          </cell>
          <cell r="BM774">
            <v>120291.34791666665</v>
          </cell>
          <cell r="BN774">
            <v>96233.07875</v>
          </cell>
        </row>
        <row r="775">
          <cell r="BI775">
            <v>502322.00999999995</v>
          </cell>
          <cell r="BJ775">
            <v>502322.00999999995</v>
          </cell>
          <cell r="BK775">
            <v>466617.75</v>
          </cell>
          <cell r="BL775">
            <v>396440.41125000006</v>
          </cell>
          <cell r="BM775">
            <v>328725.435</v>
          </cell>
          <cell r="BN775">
            <v>263472.82125000004</v>
          </cell>
        </row>
        <row r="776">
          <cell r="BI776">
            <v>17552335.088333335</v>
          </cell>
          <cell r="BJ776">
            <v>16674717.638333334</v>
          </cell>
          <cell r="BK776">
            <v>14919482.738333331</v>
          </cell>
          <cell r="BL776">
            <v>13164247.838333333</v>
          </cell>
          <cell r="BM776">
            <v>11409012.938333333</v>
          </cell>
          <cell r="BN776">
            <v>9653778.038333334</v>
          </cell>
        </row>
        <row r="777">
          <cell r="BI777">
            <v>0</v>
          </cell>
          <cell r="BJ777">
            <v>0</v>
          </cell>
          <cell r="BK777">
            <v>0</v>
          </cell>
          <cell r="BL777">
            <v>0</v>
          </cell>
          <cell r="BM777">
            <v>0</v>
          </cell>
          <cell r="BN777">
            <v>0</v>
          </cell>
        </row>
        <row r="778">
          <cell r="BI778">
            <v>0</v>
          </cell>
          <cell r="BJ778">
            <v>0</v>
          </cell>
          <cell r="BK778">
            <v>0</v>
          </cell>
          <cell r="BL778">
            <v>0</v>
          </cell>
          <cell r="BM778">
            <v>0</v>
          </cell>
          <cell r="BN778">
            <v>0</v>
          </cell>
        </row>
        <row r="779">
          <cell r="BI779">
            <v>0</v>
          </cell>
          <cell r="BJ779">
            <v>0</v>
          </cell>
          <cell r="BK779">
            <v>0</v>
          </cell>
          <cell r="BL779">
            <v>0</v>
          </cell>
          <cell r="BM779">
            <v>0</v>
          </cell>
          <cell r="BN779">
            <v>0</v>
          </cell>
        </row>
        <row r="780">
          <cell r="BI780">
            <v>0</v>
          </cell>
          <cell r="BJ780">
            <v>0</v>
          </cell>
          <cell r="BK780">
            <v>0</v>
          </cell>
          <cell r="BL780">
            <v>0</v>
          </cell>
          <cell r="BM780">
            <v>0</v>
          </cell>
          <cell r="BN780">
            <v>0</v>
          </cell>
        </row>
        <row r="781">
          <cell r="BI781">
            <v>0</v>
          </cell>
          <cell r="BJ781">
            <v>0</v>
          </cell>
          <cell r="BK781">
            <v>0</v>
          </cell>
          <cell r="BL781">
            <v>0</v>
          </cell>
          <cell r="BM781">
            <v>0</v>
          </cell>
          <cell r="BN781">
            <v>0</v>
          </cell>
        </row>
        <row r="782">
          <cell r="BI782">
            <v>0</v>
          </cell>
          <cell r="BJ782">
            <v>0</v>
          </cell>
          <cell r="BK782">
            <v>0</v>
          </cell>
          <cell r="BL782">
            <v>0</v>
          </cell>
          <cell r="BM782">
            <v>0</v>
          </cell>
          <cell r="BN782">
            <v>0</v>
          </cell>
        </row>
        <row r="783">
          <cell r="BI783">
            <v>0</v>
          </cell>
          <cell r="BJ783">
            <v>0</v>
          </cell>
          <cell r="BK783">
            <v>0</v>
          </cell>
          <cell r="BL783">
            <v>0</v>
          </cell>
          <cell r="BM783">
            <v>0</v>
          </cell>
          <cell r="BN783">
            <v>0</v>
          </cell>
        </row>
        <row r="784">
          <cell r="BI784">
            <v>2607690.1666666665</v>
          </cell>
          <cell r="BJ784">
            <v>2252096.8333333335</v>
          </cell>
          <cell r="BK784">
            <v>1897054.375</v>
          </cell>
          <cell r="BL784">
            <v>1546092.375</v>
          </cell>
          <cell r="BM784">
            <v>1198659.9583333333</v>
          </cell>
          <cell r="BN784">
            <v>854119.7916666666</v>
          </cell>
        </row>
        <row r="785">
          <cell r="BI785">
            <v>1804646</v>
          </cell>
          <cell r="BJ785">
            <v>1558558.5</v>
          </cell>
          <cell r="BK785">
            <v>1312852.2083333333</v>
          </cell>
          <cell r="BL785">
            <v>1069969.75</v>
          </cell>
          <cell r="BM785">
            <v>829529.9166666666</v>
          </cell>
          <cell r="BN785">
            <v>591091.6666666666</v>
          </cell>
        </row>
        <row r="786">
          <cell r="BI786">
            <v>2077.616666666667</v>
          </cell>
          <cell r="BJ786">
            <v>2077.616666666667</v>
          </cell>
          <cell r="BK786">
            <v>1038.8083333333334</v>
          </cell>
          <cell r="BL786">
            <v>0</v>
          </cell>
          <cell r="BM786">
            <v>0</v>
          </cell>
          <cell r="BN786">
            <v>0</v>
          </cell>
        </row>
        <row r="787">
          <cell r="BI787">
            <v>0</v>
          </cell>
          <cell r="BJ787">
            <v>0</v>
          </cell>
          <cell r="BK787">
            <v>0</v>
          </cell>
          <cell r="BL787">
            <v>0</v>
          </cell>
          <cell r="BM787">
            <v>0</v>
          </cell>
          <cell r="BN787">
            <v>0</v>
          </cell>
        </row>
        <row r="788">
          <cell r="BI788">
            <v>2310.82</v>
          </cell>
          <cell r="BJ788">
            <v>2310.82</v>
          </cell>
          <cell r="BK788">
            <v>2310.82</v>
          </cell>
          <cell r="BL788">
            <v>2348.3504166666667</v>
          </cell>
          <cell r="BM788">
            <v>2385.880833333333</v>
          </cell>
          <cell r="BN788">
            <v>2385.880833333333</v>
          </cell>
        </row>
        <row r="789">
          <cell r="BJ789">
            <v>5883.902916666667</v>
          </cell>
          <cell r="BK789">
            <v>13165.055</v>
          </cell>
          <cell r="BL789">
            <v>18513.07791666667</v>
          </cell>
          <cell r="BM789">
            <v>26249.641666666666</v>
          </cell>
          <cell r="BN789">
            <v>35580.04791666667</v>
          </cell>
        </row>
        <row r="790">
          <cell r="BJ790">
            <v>1469.2175</v>
          </cell>
          <cell r="BK790">
            <v>3031.5416666666665</v>
          </cell>
          <cell r="BL790">
            <v>3384.8641666666663</v>
          </cell>
          <cell r="BM790">
            <v>4076.7295833333333</v>
          </cell>
          <cell r="BN790">
            <v>5332.134166666667</v>
          </cell>
        </row>
        <row r="791">
          <cell r="BI791">
            <v>121650.89124999999</v>
          </cell>
          <cell r="BJ791">
            <v>178766.65</v>
          </cell>
          <cell r="BK791">
            <v>298475.31958333333</v>
          </cell>
          <cell r="BL791">
            <v>416886.2004166667</v>
          </cell>
          <cell r="BM791">
            <v>545367.5995833332</v>
          </cell>
          <cell r="BN791">
            <v>686424.9970833333</v>
          </cell>
        </row>
        <row r="792">
          <cell r="BI792">
            <v>26902.429999999997</v>
          </cell>
          <cell r="BJ792">
            <v>20265.037083333333</v>
          </cell>
          <cell r="BK792">
            <v>13331.777083333334</v>
          </cell>
          <cell r="BL792">
            <v>9760</v>
          </cell>
          <cell r="BM792">
            <v>9760</v>
          </cell>
          <cell r="BN792">
            <v>9760</v>
          </cell>
        </row>
        <row r="793">
          <cell r="BI793">
            <v>177489.6066666667</v>
          </cell>
          <cell r="BJ793">
            <v>191084.62291666667</v>
          </cell>
          <cell r="BK793">
            <v>204772.71999999997</v>
          </cell>
          <cell r="BL793">
            <v>216007.56291666665</v>
          </cell>
          <cell r="BM793">
            <v>224705.07374999998</v>
          </cell>
          <cell r="BN793">
            <v>232909.4775</v>
          </cell>
        </row>
        <row r="794">
          <cell r="BI794">
            <v>543011.11</v>
          </cell>
          <cell r="BJ794">
            <v>529558.9333333333</v>
          </cell>
          <cell r="BK794">
            <v>516087.79916666675</v>
          </cell>
          <cell r="BL794">
            <v>502597.7075</v>
          </cell>
          <cell r="BM794">
            <v>489107.6158333334</v>
          </cell>
          <cell r="BN794">
            <v>478365.88000000006</v>
          </cell>
        </row>
        <row r="795">
          <cell r="BI795">
            <v>301940.01791666663</v>
          </cell>
          <cell r="BJ795">
            <v>325429.17666666664</v>
          </cell>
          <cell r="BK795">
            <v>354971.13000000006</v>
          </cell>
          <cell r="BL795">
            <v>395302.67791666667</v>
          </cell>
          <cell r="BM795">
            <v>440927.2141666666</v>
          </cell>
          <cell r="BN795">
            <v>496757.8391666667</v>
          </cell>
        </row>
        <row r="796">
          <cell r="BI796">
            <v>42039006.17250001</v>
          </cell>
          <cell r="BJ796">
            <v>41825064.3775</v>
          </cell>
          <cell r="BK796">
            <v>41558036.76416666</v>
          </cell>
          <cell r="BL796">
            <v>41237923.3325</v>
          </cell>
          <cell r="BM796">
            <v>40917809.90083334</v>
          </cell>
          <cell r="BN796">
            <v>40651143.222500004</v>
          </cell>
        </row>
        <row r="797">
          <cell r="BI797">
            <v>409882.0587499999</v>
          </cell>
          <cell r="BJ797">
            <v>388171.56458333327</v>
          </cell>
          <cell r="BK797">
            <v>359874.8325</v>
          </cell>
          <cell r="BL797">
            <v>324991.8625</v>
          </cell>
          <cell r="BM797">
            <v>290108.8925</v>
          </cell>
          <cell r="BN797">
            <v>272904.58916666673</v>
          </cell>
        </row>
        <row r="798">
          <cell r="BI798">
            <v>94005.25416666667</v>
          </cell>
          <cell r="BJ798">
            <v>104375.76541666668</v>
          </cell>
          <cell r="BK798">
            <v>119769.23</v>
          </cell>
          <cell r="BL798">
            <v>139929.56791666665</v>
          </cell>
          <cell r="BM798">
            <v>162501.13833333334</v>
          </cell>
          <cell r="BN798">
            <v>198808.63</v>
          </cell>
        </row>
        <row r="799">
          <cell r="BI799">
            <v>412026.24125</v>
          </cell>
          <cell r="BJ799">
            <v>405080.7720833334</v>
          </cell>
          <cell r="BK799">
            <v>391718.9091666667</v>
          </cell>
          <cell r="BL799">
            <v>371940.6525</v>
          </cell>
          <cell r="BM799">
            <v>352162.3958333333</v>
          </cell>
          <cell r="BN799">
            <v>359932.8033333334</v>
          </cell>
        </row>
        <row r="800">
          <cell r="BI800">
            <v>0</v>
          </cell>
          <cell r="BJ800">
            <v>0</v>
          </cell>
          <cell r="BK800">
            <v>0</v>
          </cell>
          <cell r="BL800">
            <v>0</v>
          </cell>
          <cell r="BM800">
            <v>0</v>
          </cell>
          <cell r="BN800">
            <v>0</v>
          </cell>
        </row>
        <row r="801">
          <cell r="BI801">
            <v>-64914020.952500015</v>
          </cell>
          <cell r="BJ801">
            <v>-64619582.84583334</v>
          </cell>
          <cell r="BK801">
            <v>-64472514.61125001</v>
          </cell>
          <cell r="BL801">
            <v>-64473138.13291668</v>
          </cell>
          <cell r="BM801">
            <v>-64473878.2175</v>
          </cell>
          <cell r="BN801">
            <v>-64474449.31583333</v>
          </cell>
        </row>
        <row r="802">
          <cell r="BI802">
            <v>0</v>
          </cell>
          <cell r="BJ802">
            <v>0</v>
          </cell>
          <cell r="BK802">
            <v>0</v>
          </cell>
          <cell r="BL802">
            <v>0</v>
          </cell>
          <cell r="BM802">
            <v>0</v>
          </cell>
          <cell r="BN802">
            <v>0</v>
          </cell>
        </row>
        <row r="803">
          <cell r="BI803">
            <v>331811.62916666665</v>
          </cell>
          <cell r="BJ803">
            <v>362449.165</v>
          </cell>
          <cell r="BK803">
            <v>392556.0741666667</v>
          </cell>
          <cell r="BL803">
            <v>415541.6875</v>
          </cell>
          <cell r="BM803">
            <v>431793.67166666663</v>
          </cell>
          <cell r="BN803">
            <v>446228.1766666666</v>
          </cell>
        </row>
        <row r="804">
          <cell r="BI804">
            <v>0</v>
          </cell>
          <cell r="BJ804">
            <v>0</v>
          </cell>
          <cell r="BK804">
            <v>0</v>
          </cell>
          <cell r="BL804">
            <v>0</v>
          </cell>
          <cell r="BM804">
            <v>0</v>
          </cell>
          <cell r="BN804">
            <v>0</v>
          </cell>
        </row>
        <row r="805">
          <cell r="BI805">
            <v>0</v>
          </cell>
          <cell r="BJ805">
            <v>0</v>
          </cell>
          <cell r="BK805">
            <v>0</v>
          </cell>
          <cell r="BL805">
            <v>0</v>
          </cell>
          <cell r="BM805">
            <v>0</v>
          </cell>
          <cell r="BN805">
            <v>0</v>
          </cell>
        </row>
        <row r="806">
          <cell r="BI806">
            <v>37770974.98374999</v>
          </cell>
          <cell r="BJ806">
            <v>37792848.53791667</v>
          </cell>
          <cell r="BK806">
            <v>37813621.71375</v>
          </cell>
          <cell r="BL806">
            <v>37834024.08125</v>
          </cell>
          <cell r="BM806">
            <v>37854098.271249995</v>
          </cell>
          <cell r="BN806">
            <v>37874245.74333333</v>
          </cell>
        </row>
        <row r="807">
          <cell r="BI807">
            <v>340913.825</v>
          </cell>
          <cell r="BJ807">
            <v>346683.6533333334</v>
          </cell>
          <cell r="BK807">
            <v>353467.3166666667</v>
          </cell>
          <cell r="BL807">
            <v>361264.8150000001</v>
          </cell>
          <cell r="BM807">
            <v>369062.3133333333</v>
          </cell>
          <cell r="BN807">
            <v>366644.1791666667</v>
          </cell>
        </row>
        <row r="808">
          <cell r="BI808">
            <v>0</v>
          </cell>
          <cell r="BJ808">
            <v>0</v>
          </cell>
          <cell r="BK808">
            <v>0</v>
          </cell>
          <cell r="BL808">
            <v>0</v>
          </cell>
          <cell r="BM808">
            <v>0</v>
          </cell>
          <cell r="BN808">
            <v>0</v>
          </cell>
        </row>
        <row r="809">
          <cell r="BI809">
            <v>0</v>
          </cell>
          <cell r="BJ809">
            <v>0</v>
          </cell>
          <cell r="BK809">
            <v>0</v>
          </cell>
          <cell r="BL809">
            <v>0</v>
          </cell>
          <cell r="BM809">
            <v>0</v>
          </cell>
          <cell r="BN809">
            <v>0</v>
          </cell>
        </row>
        <row r="810">
          <cell r="BI810">
            <v>176968.13166666668</v>
          </cell>
          <cell r="BJ810">
            <v>190766.43041666667</v>
          </cell>
          <cell r="BK810">
            <v>203932.82666666666</v>
          </cell>
          <cell r="BL810">
            <v>216592.83083333334</v>
          </cell>
          <cell r="BM810">
            <v>222808.76</v>
          </cell>
          <cell r="BN810">
            <v>222808.76</v>
          </cell>
        </row>
        <row r="811">
          <cell r="BI811">
            <v>9351936.58</v>
          </cell>
          <cell r="BJ811">
            <v>9351936.58</v>
          </cell>
          <cell r="BK811">
            <v>9351936.58</v>
          </cell>
          <cell r="BL811">
            <v>9351936.58</v>
          </cell>
          <cell r="BM811">
            <v>9351936.58</v>
          </cell>
          <cell r="BN811">
            <v>9351936.58</v>
          </cell>
        </row>
        <row r="812">
          <cell r="BI812">
            <v>124956.78500000002</v>
          </cell>
          <cell r="BJ812">
            <v>135556.05500000002</v>
          </cell>
          <cell r="BK812">
            <v>138578.28166666665</v>
          </cell>
          <cell r="BL812">
            <v>134023.465</v>
          </cell>
          <cell r="BM812">
            <v>129468.64833333336</v>
          </cell>
          <cell r="BN812">
            <v>127191.24</v>
          </cell>
        </row>
        <row r="813">
          <cell r="BI813">
            <v>209796.52</v>
          </cell>
          <cell r="BJ813">
            <v>209796.52</v>
          </cell>
          <cell r="BK813">
            <v>209796.52</v>
          </cell>
          <cell r="BL813">
            <v>209796.52</v>
          </cell>
          <cell r="BM813">
            <v>209796.52</v>
          </cell>
          <cell r="BN813">
            <v>209796.52</v>
          </cell>
        </row>
        <row r="814">
          <cell r="BI814">
            <v>1366525.9745833334</v>
          </cell>
          <cell r="BJ814">
            <v>1368566.8533333335</v>
          </cell>
          <cell r="BK814">
            <v>1370421.0745833337</v>
          </cell>
          <cell r="BL814">
            <v>1372295.137916667</v>
          </cell>
          <cell r="BM814">
            <v>1374039.44625</v>
          </cell>
          <cell r="BN814">
            <v>1375729.8358333334</v>
          </cell>
        </row>
        <row r="815">
          <cell r="BI815">
            <v>8717.5</v>
          </cell>
          <cell r="BJ815">
            <v>8717.5</v>
          </cell>
          <cell r="BK815">
            <v>8717.5</v>
          </cell>
          <cell r="BL815">
            <v>8717.5</v>
          </cell>
          <cell r="BM815">
            <v>8717.5</v>
          </cell>
          <cell r="BN815">
            <v>8717.5</v>
          </cell>
        </row>
        <row r="816">
          <cell r="BI816">
            <v>3360553.370416667</v>
          </cell>
          <cell r="BJ816">
            <v>3438151.867083333</v>
          </cell>
          <cell r="BK816">
            <v>3514807.455833333</v>
          </cell>
          <cell r="BL816">
            <v>3590450.0958333337</v>
          </cell>
          <cell r="BM816">
            <v>3663623.6199999996</v>
          </cell>
          <cell r="BN816">
            <v>3701855.733333333</v>
          </cell>
        </row>
        <row r="817">
          <cell r="BI817">
            <v>2648311.1229166673</v>
          </cell>
          <cell r="BJ817">
            <v>2651381.7400000007</v>
          </cell>
          <cell r="BK817">
            <v>2651381.7400000007</v>
          </cell>
          <cell r="BL817">
            <v>2651381.7400000007</v>
          </cell>
          <cell r="BM817">
            <v>2651381.7400000007</v>
          </cell>
          <cell r="BN817">
            <v>2651381.7400000007</v>
          </cell>
        </row>
        <row r="818">
          <cell r="BI818">
            <v>856121.11</v>
          </cell>
          <cell r="BJ818">
            <v>856121.11</v>
          </cell>
          <cell r="BK818">
            <v>856121.11</v>
          </cell>
          <cell r="BL818">
            <v>856121.11</v>
          </cell>
          <cell r="BM818">
            <v>856121.11</v>
          </cell>
          <cell r="BN818">
            <v>856121.11</v>
          </cell>
        </row>
        <row r="819">
          <cell r="BI819">
            <v>366.9499999999999</v>
          </cell>
          <cell r="BJ819">
            <v>366.9499999999999</v>
          </cell>
          <cell r="BK819">
            <v>366.9499999999999</v>
          </cell>
          <cell r="BL819">
            <v>366.9499999999999</v>
          </cell>
          <cell r="BM819">
            <v>366.9499999999999</v>
          </cell>
          <cell r="BN819">
            <v>366.9499999999999</v>
          </cell>
        </row>
        <row r="820">
          <cell r="BI820">
            <v>0</v>
          </cell>
          <cell r="BJ820">
            <v>0</v>
          </cell>
          <cell r="BK820">
            <v>0</v>
          </cell>
          <cell r="BL820">
            <v>0</v>
          </cell>
          <cell r="BM820">
            <v>0</v>
          </cell>
          <cell r="BN820">
            <v>0</v>
          </cell>
        </row>
        <row r="821">
          <cell r="BI821">
            <v>47448.92500000001</v>
          </cell>
          <cell r="BJ821">
            <v>15816.308333333334</v>
          </cell>
          <cell r="BK821">
            <v>0</v>
          </cell>
          <cell r="BL821">
            <v>0</v>
          </cell>
          <cell r="BM821">
            <v>0</v>
          </cell>
          <cell r="BN821">
            <v>0</v>
          </cell>
        </row>
        <row r="822">
          <cell r="BI822">
            <v>769040.33</v>
          </cell>
          <cell r="BJ822">
            <v>769040.33</v>
          </cell>
          <cell r="BK822">
            <v>769040.33</v>
          </cell>
          <cell r="BL822">
            <v>769040.33</v>
          </cell>
          <cell r="BM822">
            <v>769040.33</v>
          </cell>
          <cell r="BN822">
            <v>769040.33</v>
          </cell>
        </row>
        <row r="823">
          <cell r="BI823">
            <v>15888.200000000003</v>
          </cell>
          <cell r="BJ823">
            <v>15888.200000000003</v>
          </cell>
          <cell r="BK823">
            <v>15888.200000000003</v>
          </cell>
          <cell r="BL823">
            <v>15888.200000000003</v>
          </cell>
          <cell r="BM823">
            <v>15888.200000000003</v>
          </cell>
          <cell r="BN823">
            <v>15888.200000000003</v>
          </cell>
        </row>
        <row r="824">
          <cell r="BI824">
            <v>3907115.573333333</v>
          </cell>
          <cell r="BJ824">
            <v>3925282.4808333335</v>
          </cell>
          <cell r="BK824">
            <v>3939810.007916667</v>
          </cell>
          <cell r="BL824">
            <v>3952738.854583333</v>
          </cell>
          <cell r="BM824">
            <v>3963938.0620833337</v>
          </cell>
          <cell r="BN824">
            <v>3974094.133333333</v>
          </cell>
        </row>
        <row r="825">
          <cell r="BI825">
            <v>4412954.399166666</v>
          </cell>
          <cell r="BJ825">
            <v>4418228.822499999</v>
          </cell>
          <cell r="BK825">
            <v>4423985.24125</v>
          </cell>
          <cell r="BL825">
            <v>4428898.322083334</v>
          </cell>
          <cell r="BM825">
            <v>4433811.402916667</v>
          </cell>
          <cell r="BN825">
            <v>4438724.4837500015</v>
          </cell>
        </row>
        <row r="826">
          <cell r="BI826">
            <v>124.375</v>
          </cell>
          <cell r="BJ826">
            <v>41.458333333333336</v>
          </cell>
          <cell r="BK826">
            <v>0</v>
          </cell>
          <cell r="BL826">
            <v>0</v>
          </cell>
          <cell r="BM826">
            <v>0</v>
          </cell>
          <cell r="BN826">
            <v>0</v>
          </cell>
        </row>
        <row r="827">
          <cell r="BI827">
            <v>0</v>
          </cell>
          <cell r="BJ827">
            <v>0</v>
          </cell>
          <cell r="BK827">
            <v>0</v>
          </cell>
          <cell r="BL827">
            <v>0</v>
          </cell>
          <cell r="BM827">
            <v>0</v>
          </cell>
          <cell r="BN827">
            <v>0</v>
          </cell>
        </row>
        <row r="828">
          <cell r="BI828">
            <v>0</v>
          </cell>
          <cell r="BJ828">
            <v>0</v>
          </cell>
          <cell r="BK828">
            <v>0</v>
          </cell>
          <cell r="BL828">
            <v>0</v>
          </cell>
          <cell r="BM828">
            <v>0</v>
          </cell>
          <cell r="BN828">
            <v>0</v>
          </cell>
        </row>
        <row r="829">
          <cell r="BI829">
            <v>386277.5525</v>
          </cell>
          <cell r="BJ829">
            <v>128759.18416666666</v>
          </cell>
          <cell r="BK829">
            <v>0</v>
          </cell>
          <cell r="BL829">
            <v>0</v>
          </cell>
          <cell r="BM829">
            <v>0</v>
          </cell>
          <cell r="BN829">
            <v>0</v>
          </cell>
        </row>
        <row r="830">
          <cell r="BI830">
            <v>0</v>
          </cell>
          <cell r="BJ830">
            <v>0</v>
          </cell>
          <cell r="BK830">
            <v>0</v>
          </cell>
          <cell r="BL830">
            <v>0</v>
          </cell>
          <cell r="BM830">
            <v>0</v>
          </cell>
          <cell r="BN830">
            <v>0</v>
          </cell>
        </row>
        <row r="831">
          <cell r="BI831">
            <v>0</v>
          </cell>
          <cell r="BJ831">
            <v>0</v>
          </cell>
          <cell r="BK831">
            <v>0</v>
          </cell>
          <cell r="BL831">
            <v>0</v>
          </cell>
          <cell r="BM831">
            <v>0</v>
          </cell>
          <cell r="BN831">
            <v>0</v>
          </cell>
        </row>
        <row r="832">
          <cell r="BI832">
            <v>0</v>
          </cell>
          <cell r="BJ832">
            <v>0</v>
          </cell>
          <cell r="BK832">
            <v>0</v>
          </cell>
          <cell r="BL832">
            <v>0</v>
          </cell>
          <cell r="BM832">
            <v>0</v>
          </cell>
          <cell r="BN832">
            <v>0</v>
          </cell>
        </row>
        <row r="833">
          <cell r="BI833">
            <v>0</v>
          </cell>
          <cell r="BJ833">
            <v>0</v>
          </cell>
          <cell r="BK833">
            <v>0</v>
          </cell>
          <cell r="BL833">
            <v>0</v>
          </cell>
          <cell r="BM833">
            <v>0</v>
          </cell>
          <cell r="BN833">
            <v>0</v>
          </cell>
        </row>
        <row r="834">
          <cell r="BI834">
            <v>8367.76875</v>
          </cell>
          <cell r="BJ834">
            <v>2789.25625</v>
          </cell>
          <cell r="BK834">
            <v>0</v>
          </cell>
          <cell r="BL834">
            <v>0</v>
          </cell>
          <cell r="BM834">
            <v>0</v>
          </cell>
          <cell r="BN834">
            <v>0</v>
          </cell>
        </row>
        <row r="835">
          <cell r="BI835">
            <v>9248815.375416666</v>
          </cell>
          <cell r="BJ835">
            <v>9379664.15125</v>
          </cell>
          <cell r="BK835">
            <v>9513568.527500002</v>
          </cell>
          <cell r="BL835">
            <v>9650250.7525</v>
          </cell>
          <cell r="BM835">
            <v>9792712.790416665</v>
          </cell>
          <cell r="BN835">
            <v>9936545.264166666</v>
          </cell>
        </row>
        <row r="836">
          <cell r="BI836">
            <v>59043.75</v>
          </cell>
          <cell r="BJ836">
            <v>59043.75</v>
          </cell>
          <cell r="BK836">
            <v>59043.75</v>
          </cell>
          <cell r="BL836">
            <v>59043.75</v>
          </cell>
          <cell r="BM836">
            <v>59043.75</v>
          </cell>
          <cell r="BN836">
            <v>59043.75</v>
          </cell>
        </row>
        <row r="837">
          <cell r="BI837">
            <v>154968.1354166667</v>
          </cell>
          <cell r="BJ837">
            <v>156288.66833333336</v>
          </cell>
          <cell r="BK837">
            <v>159231.40041666667</v>
          </cell>
          <cell r="BL837">
            <v>163602.13375</v>
          </cell>
          <cell r="BM837">
            <v>168548.52958333335</v>
          </cell>
          <cell r="BN837">
            <v>174460.10708333334</v>
          </cell>
        </row>
        <row r="838">
          <cell r="BI838">
            <v>257639.83791666667</v>
          </cell>
          <cell r="BJ838">
            <v>287412.99874999997</v>
          </cell>
          <cell r="BK838">
            <v>317380.97208333336</v>
          </cell>
          <cell r="BL838">
            <v>343287.8670833333</v>
          </cell>
          <cell r="BM838">
            <v>358446.5183333333</v>
          </cell>
          <cell r="BN838">
            <v>367190.0975</v>
          </cell>
        </row>
        <row r="839">
          <cell r="BI839">
            <v>29736.388333333332</v>
          </cell>
          <cell r="BJ839">
            <v>30196.44</v>
          </cell>
          <cell r="BK839">
            <v>29977.732916666664</v>
          </cell>
          <cell r="BL839">
            <v>29544</v>
          </cell>
          <cell r="BM839">
            <v>29544</v>
          </cell>
          <cell r="BN839">
            <v>29544</v>
          </cell>
        </row>
        <row r="840">
          <cell r="BI840">
            <v>47116.17458333333</v>
          </cell>
          <cell r="BJ840">
            <v>33269.245416666665</v>
          </cell>
          <cell r="BK840">
            <v>19203.524583333332</v>
          </cell>
          <cell r="BL840">
            <v>6048.675833333334</v>
          </cell>
          <cell r="BM840">
            <v>0</v>
          </cell>
          <cell r="BN840">
            <v>0</v>
          </cell>
        </row>
        <row r="841">
          <cell r="BI841">
            <v>0</v>
          </cell>
          <cell r="BJ841">
            <v>0</v>
          </cell>
          <cell r="BK841">
            <v>0</v>
          </cell>
          <cell r="BL841">
            <v>0</v>
          </cell>
          <cell r="BM841">
            <v>0</v>
          </cell>
          <cell r="BN841">
            <v>0</v>
          </cell>
        </row>
        <row r="842">
          <cell r="BI842">
            <v>1491798.75</v>
          </cell>
          <cell r="BJ842">
            <v>1697812.0833333333</v>
          </cell>
          <cell r="BK842">
            <v>1903825.4166666667</v>
          </cell>
          <cell r="BL842">
            <v>2109838.75</v>
          </cell>
          <cell r="BM842">
            <v>2315852.0833333335</v>
          </cell>
          <cell r="BN842">
            <v>2394256.2825</v>
          </cell>
        </row>
        <row r="843">
          <cell r="BI843">
            <v>0</v>
          </cell>
          <cell r="BJ843">
            <v>0</v>
          </cell>
          <cell r="BK843">
            <v>0</v>
          </cell>
          <cell r="BL843">
            <v>0</v>
          </cell>
          <cell r="BM843">
            <v>0</v>
          </cell>
          <cell r="BN843">
            <v>0</v>
          </cell>
        </row>
        <row r="844">
          <cell r="BI844">
            <v>0</v>
          </cell>
          <cell r="BJ844">
            <v>0</v>
          </cell>
          <cell r="BK844">
            <v>0</v>
          </cell>
          <cell r="BL844">
            <v>0</v>
          </cell>
          <cell r="BM844">
            <v>0</v>
          </cell>
          <cell r="BN844">
            <v>0</v>
          </cell>
        </row>
        <row r="845">
          <cell r="BI845">
            <v>0</v>
          </cell>
          <cell r="BJ845">
            <v>0</v>
          </cell>
          <cell r="BK845">
            <v>0</v>
          </cell>
          <cell r="BL845">
            <v>0</v>
          </cell>
          <cell r="BM845">
            <v>0</v>
          </cell>
          <cell r="BN845">
            <v>0</v>
          </cell>
        </row>
        <row r="846">
          <cell r="BI846">
            <v>3794785.892916667</v>
          </cell>
          <cell r="BJ846">
            <v>3472133.3116666675</v>
          </cell>
          <cell r="BK846">
            <v>3045299.9058333337</v>
          </cell>
          <cell r="BL846">
            <v>2548847.587916667</v>
          </cell>
          <cell r="BM846">
            <v>2006568.0162499996</v>
          </cell>
          <cell r="BN846">
            <v>1723177.0966666664</v>
          </cell>
        </row>
        <row r="847">
          <cell r="BI847">
            <v>84669.43541666667</v>
          </cell>
          <cell r="BJ847">
            <v>73073.87583333332</v>
          </cell>
          <cell r="BK847">
            <v>61915.88541666666</v>
          </cell>
          <cell r="BL847">
            <v>51195.464166666665</v>
          </cell>
          <cell r="BM847">
            <v>40912.61208333333</v>
          </cell>
          <cell r="BN847">
            <v>31067.329166666666</v>
          </cell>
        </row>
        <row r="848">
          <cell r="BI848">
            <v>36747.85833333334</v>
          </cell>
          <cell r="BJ848">
            <v>31713.499166666672</v>
          </cell>
          <cell r="BK848">
            <v>26869.508333333335</v>
          </cell>
          <cell r="BL848">
            <v>22215.885833333334</v>
          </cell>
          <cell r="BM848">
            <v>17752.631666666668</v>
          </cell>
          <cell r="BN848">
            <v>13479.745833333332</v>
          </cell>
        </row>
        <row r="849">
          <cell r="BI849">
            <v>0</v>
          </cell>
          <cell r="BJ849">
            <v>0</v>
          </cell>
          <cell r="BK849">
            <v>0</v>
          </cell>
          <cell r="BL849">
            <v>0</v>
          </cell>
          <cell r="BM849">
            <v>0</v>
          </cell>
          <cell r="BN849">
            <v>0</v>
          </cell>
        </row>
        <row r="850">
          <cell r="BI850">
            <v>196409.98833333337</v>
          </cell>
          <cell r="BJ850">
            <v>169511.46416666667</v>
          </cell>
          <cell r="BK850">
            <v>143627.97833333336</v>
          </cell>
          <cell r="BL850">
            <v>118759.53083333334</v>
          </cell>
          <cell r="BM850">
            <v>94906.12166666666</v>
          </cell>
          <cell r="BN850">
            <v>72067.75083333334</v>
          </cell>
        </row>
        <row r="851">
          <cell r="BI851">
            <v>109238.87458333332</v>
          </cell>
          <cell r="BJ851">
            <v>94278.51000000001</v>
          </cell>
          <cell r="BK851">
            <v>79882.68791666668</v>
          </cell>
          <cell r="BL851">
            <v>66051.40833333334</v>
          </cell>
          <cell r="BM851">
            <v>52784.67125000001</v>
          </cell>
          <cell r="BN851">
            <v>40082.47666666666</v>
          </cell>
        </row>
        <row r="852">
          <cell r="BI852">
            <v>20831.347083333338</v>
          </cell>
          <cell r="BJ852">
            <v>17978.474166666667</v>
          </cell>
          <cell r="BK852">
            <v>15233.257083333332</v>
          </cell>
          <cell r="BL852">
            <v>12595.695833333333</v>
          </cell>
          <cell r="BM852">
            <v>10065.790416666667</v>
          </cell>
          <cell r="BN852">
            <v>7643.540833333333</v>
          </cell>
        </row>
        <row r="853">
          <cell r="BI853">
            <v>-5998.152916666667</v>
          </cell>
          <cell r="BJ853">
            <v>-5176.69375</v>
          </cell>
          <cell r="BK853">
            <v>-4386.234583333334</v>
          </cell>
          <cell r="BL853">
            <v>-3626.775416666667</v>
          </cell>
          <cell r="BM853">
            <v>-2898.31625</v>
          </cell>
          <cell r="BN853">
            <v>-1958.9029166666667</v>
          </cell>
        </row>
        <row r="854">
          <cell r="BI854">
            <v>2434.84875</v>
          </cell>
          <cell r="BJ854">
            <v>2151.63125</v>
          </cell>
          <cell r="BK854">
            <v>1864.7470833333334</v>
          </cell>
          <cell r="BL854">
            <v>1577.8629166666667</v>
          </cell>
          <cell r="BM854">
            <v>1290.97875</v>
          </cell>
          <cell r="BN854">
            <v>1004.0945833333334</v>
          </cell>
        </row>
        <row r="855">
          <cell r="BI855">
            <v>0</v>
          </cell>
          <cell r="BJ855">
            <v>0</v>
          </cell>
          <cell r="BK855">
            <v>0</v>
          </cell>
          <cell r="BL855">
            <v>0</v>
          </cell>
          <cell r="BM855">
            <v>0</v>
          </cell>
          <cell r="BN855">
            <v>0</v>
          </cell>
        </row>
        <row r="856">
          <cell r="BI856">
            <v>0</v>
          </cell>
          <cell r="BJ856">
            <v>0</v>
          </cell>
          <cell r="BK856">
            <v>5981.58125</v>
          </cell>
          <cell r="BL856">
            <v>17944.74375</v>
          </cell>
          <cell r="BM856">
            <v>29907.90625</v>
          </cell>
          <cell r="BN856">
            <v>41871.068750000006</v>
          </cell>
        </row>
        <row r="857">
          <cell r="BI857">
            <v>44770.14916666667</v>
          </cell>
          <cell r="BJ857">
            <v>56716.25958333333</v>
          </cell>
          <cell r="BK857">
            <v>68280.59416666668</v>
          </cell>
          <cell r="BL857">
            <v>79463.15291666667</v>
          </cell>
          <cell r="BM857">
            <v>90263.93583333335</v>
          </cell>
          <cell r="BN857">
            <v>100682.94291666668</v>
          </cell>
        </row>
        <row r="858">
          <cell r="BI858">
            <v>97514.79958333336</v>
          </cell>
          <cell r="BJ858">
            <v>123535.12333333334</v>
          </cell>
          <cell r="BK858">
            <v>148724.00625</v>
          </cell>
          <cell r="BL858">
            <v>173081.44833333333</v>
          </cell>
          <cell r="BM858">
            <v>196607.44958333333</v>
          </cell>
          <cell r="BN858">
            <v>219302.01</v>
          </cell>
        </row>
        <row r="859">
          <cell r="BI859">
            <v>0</v>
          </cell>
          <cell r="BJ859">
            <v>0</v>
          </cell>
          <cell r="BK859">
            <v>0</v>
          </cell>
          <cell r="BL859">
            <v>0</v>
          </cell>
          <cell r="BM859">
            <v>0</v>
          </cell>
          <cell r="BN859">
            <v>0</v>
          </cell>
        </row>
        <row r="860">
          <cell r="BI860">
            <v>124558</v>
          </cell>
          <cell r="BJ860">
            <v>123030</v>
          </cell>
          <cell r="BK860">
            <v>121502</v>
          </cell>
          <cell r="BL860">
            <v>119974</v>
          </cell>
          <cell r="BM860">
            <v>118446</v>
          </cell>
          <cell r="BN860">
            <v>116918</v>
          </cell>
        </row>
        <row r="861">
          <cell r="BI861">
            <v>0</v>
          </cell>
          <cell r="BJ861">
            <v>0</v>
          </cell>
          <cell r="BK861">
            <v>0</v>
          </cell>
          <cell r="BL861">
            <v>0</v>
          </cell>
          <cell r="BM861">
            <v>0</v>
          </cell>
          <cell r="BN861">
            <v>0</v>
          </cell>
        </row>
        <row r="862">
          <cell r="BI862">
            <v>0</v>
          </cell>
          <cell r="BJ862">
            <v>0</v>
          </cell>
          <cell r="BK862">
            <v>0</v>
          </cell>
          <cell r="BL862">
            <v>0</v>
          </cell>
          <cell r="BM862">
            <v>0</v>
          </cell>
          <cell r="BN862">
            <v>0</v>
          </cell>
        </row>
        <row r="863">
          <cell r="BI863">
            <v>2364321.78</v>
          </cell>
          <cell r="BJ863">
            <v>2350248.44</v>
          </cell>
          <cell r="BK863">
            <v>2336175.1</v>
          </cell>
          <cell r="BL863">
            <v>2322101.76</v>
          </cell>
          <cell r="BM863">
            <v>2308028.4199999995</v>
          </cell>
          <cell r="BN863">
            <v>2293955.0799999996</v>
          </cell>
        </row>
        <row r="864">
          <cell r="BI864">
            <v>432858.97</v>
          </cell>
          <cell r="BJ864">
            <v>431435.0900000001</v>
          </cell>
          <cell r="BK864">
            <v>430011.20999999996</v>
          </cell>
          <cell r="BL864">
            <v>428587.33</v>
          </cell>
          <cell r="BM864">
            <v>427163.44999999995</v>
          </cell>
          <cell r="BN864">
            <v>425739.57000000007</v>
          </cell>
        </row>
        <row r="865">
          <cell r="BI865">
            <v>3983272.06</v>
          </cell>
          <cell r="BJ865">
            <v>3964121.710000001</v>
          </cell>
          <cell r="BK865">
            <v>3944971.36</v>
          </cell>
          <cell r="BL865">
            <v>3925821.01</v>
          </cell>
          <cell r="BM865">
            <v>3906670.6599999988</v>
          </cell>
          <cell r="BN865">
            <v>3887520.31</v>
          </cell>
        </row>
        <row r="866">
          <cell r="BI866">
            <v>0</v>
          </cell>
          <cell r="BJ866">
            <v>0</v>
          </cell>
          <cell r="BK866">
            <v>0</v>
          </cell>
          <cell r="BL866">
            <v>0</v>
          </cell>
          <cell r="BM866">
            <v>0</v>
          </cell>
          <cell r="BN866">
            <v>0</v>
          </cell>
        </row>
        <row r="867">
          <cell r="BI867">
            <v>29448.14</v>
          </cell>
          <cell r="BJ867">
            <v>29156.569999999992</v>
          </cell>
          <cell r="BK867">
            <v>28865</v>
          </cell>
          <cell r="BL867">
            <v>28573.430000000004</v>
          </cell>
          <cell r="BM867">
            <v>28281.86</v>
          </cell>
          <cell r="BN867">
            <v>27990.289999999997</v>
          </cell>
        </row>
        <row r="868">
          <cell r="BI868">
            <v>958879.5499999999</v>
          </cell>
          <cell r="BJ868">
            <v>955089.5099999999</v>
          </cell>
          <cell r="BK868">
            <v>951299.4700000001</v>
          </cell>
          <cell r="BL868">
            <v>947509.4299999998</v>
          </cell>
          <cell r="BM868">
            <v>943719.39</v>
          </cell>
          <cell r="BN868">
            <v>939929.35</v>
          </cell>
        </row>
        <row r="869">
          <cell r="BI869">
            <v>728669.46</v>
          </cell>
          <cell r="BJ869">
            <v>725789.34</v>
          </cell>
          <cell r="BK869">
            <v>722909.2200000001</v>
          </cell>
          <cell r="BL869">
            <v>720029.1</v>
          </cell>
          <cell r="BM869">
            <v>717148.98</v>
          </cell>
          <cell r="BN869">
            <v>714268.86</v>
          </cell>
        </row>
        <row r="870">
          <cell r="BI870">
            <v>2231152.82</v>
          </cell>
          <cell r="BJ870">
            <v>2222334.03</v>
          </cell>
          <cell r="BK870">
            <v>2213515.24</v>
          </cell>
          <cell r="BL870">
            <v>2204696.45</v>
          </cell>
          <cell r="BM870">
            <v>2195877.6599999997</v>
          </cell>
          <cell r="BN870">
            <v>2187058.87</v>
          </cell>
        </row>
        <row r="871">
          <cell r="BI871">
            <v>680945.6699999999</v>
          </cell>
          <cell r="BJ871">
            <v>678254.19</v>
          </cell>
          <cell r="BK871">
            <v>675562.7099999998</v>
          </cell>
          <cell r="BL871">
            <v>672871.23</v>
          </cell>
          <cell r="BM871">
            <v>670179.75</v>
          </cell>
          <cell r="BN871">
            <v>667488.27</v>
          </cell>
        </row>
        <row r="872">
          <cell r="BI872">
            <v>13598.049999999997</v>
          </cell>
          <cell r="BJ872">
            <v>13502.96</v>
          </cell>
          <cell r="BK872">
            <v>13407.870000000003</v>
          </cell>
          <cell r="BL872">
            <v>13312.779999999999</v>
          </cell>
          <cell r="BM872">
            <v>13217.69</v>
          </cell>
          <cell r="BN872">
            <v>13122.599999999999</v>
          </cell>
        </row>
        <row r="873">
          <cell r="BI873">
            <v>31727.97</v>
          </cell>
          <cell r="BJ873">
            <v>31506.09</v>
          </cell>
          <cell r="BK873">
            <v>31284.210000000003</v>
          </cell>
          <cell r="BL873">
            <v>31062.33</v>
          </cell>
          <cell r="BM873">
            <v>30840.45</v>
          </cell>
          <cell r="BN873">
            <v>30618.569999999996</v>
          </cell>
        </row>
        <row r="874">
          <cell r="BI874">
            <v>0</v>
          </cell>
          <cell r="BJ874">
            <v>0</v>
          </cell>
          <cell r="BK874">
            <v>0</v>
          </cell>
          <cell r="BL874">
            <v>0</v>
          </cell>
          <cell r="BM874">
            <v>0</v>
          </cell>
          <cell r="BN874">
            <v>0</v>
          </cell>
        </row>
        <row r="875">
          <cell r="BI875">
            <v>786278.5</v>
          </cell>
          <cell r="BJ875">
            <v>781071.3599999999</v>
          </cell>
          <cell r="BK875">
            <v>775864.2200000001</v>
          </cell>
          <cell r="BL875">
            <v>770657.0800000001</v>
          </cell>
          <cell r="BM875">
            <v>765449.94</v>
          </cell>
          <cell r="BN875">
            <v>760242.7999999999</v>
          </cell>
        </row>
        <row r="876">
          <cell r="BI876">
            <v>288280.99</v>
          </cell>
          <cell r="BJ876">
            <v>280044.38999999996</v>
          </cell>
          <cell r="BK876">
            <v>271807.79</v>
          </cell>
          <cell r="BL876">
            <v>263571.19</v>
          </cell>
          <cell r="BM876">
            <v>255334.58999999997</v>
          </cell>
          <cell r="BN876">
            <v>247097.99</v>
          </cell>
        </row>
        <row r="877">
          <cell r="BI877">
            <v>33459.15</v>
          </cell>
          <cell r="BJ877">
            <v>32172.260000000006</v>
          </cell>
          <cell r="BK877">
            <v>30885.37</v>
          </cell>
          <cell r="BL877">
            <v>29598.48</v>
          </cell>
          <cell r="BM877">
            <v>28311.59</v>
          </cell>
          <cell r="BN877">
            <v>27024.7</v>
          </cell>
        </row>
        <row r="878">
          <cell r="BI878">
            <v>143856.43</v>
          </cell>
          <cell r="BJ878">
            <v>142968.43999999997</v>
          </cell>
          <cell r="BK878">
            <v>142080.44999999998</v>
          </cell>
          <cell r="BL878">
            <v>141192.46</v>
          </cell>
          <cell r="BM878">
            <v>140304.47</v>
          </cell>
          <cell r="BN878">
            <v>139416.48</v>
          </cell>
        </row>
        <row r="879">
          <cell r="BI879">
            <v>0</v>
          </cell>
          <cell r="BJ879">
            <v>0</v>
          </cell>
          <cell r="BK879">
            <v>0</v>
          </cell>
          <cell r="BL879">
            <v>0</v>
          </cell>
          <cell r="BM879">
            <v>0</v>
          </cell>
          <cell r="BN879">
            <v>0</v>
          </cell>
        </row>
        <row r="880">
          <cell r="BI880">
            <v>5204647.91</v>
          </cell>
          <cell r="BJ880">
            <v>5188229.46</v>
          </cell>
          <cell r="BK880">
            <v>5171811.01</v>
          </cell>
          <cell r="BL880">
            <v>5155392.56</v>
          </cell>
          <cell r="BM880">
            <v>5138974.11</v>
          </cell>
          <cell r="BN880">
            <v>5122555.66</v>
          </cell>
        </row>
        <row r="881">
          <cell r="BI881">
            <v>1400335.2899999998</v>
          </cell>
          <cell r="BJ881">
            <v>1384422.39</v>
          </cell>
          <cell r="BK881">
            <v>1368509.49</v>
          </cell>
          <cell r="BL881">
            <v>1352596.59</v>
          </cell>
          <cell r="BM881">
            <v>1336683.69</v>
          </cell>
          <cell r="BN881">
            <v>1320770.7899999998</v>
          </cell>
        </row>
        <row r="882">
          <cell r="BI882">
            <v>11469960.996666668</v>
          </cell>
          <cell r="BJ882">
            <v>11329502.663333334</v>
          </cell>
          <cell r="BK882">
            <v>11185713.288333334</v>
          </cell>
          <cell r="BL882">
            <v>11033347.621666666</v>
          </cell>
          <cell r="BM882">
            <v>10874835.371666666</v>
          </cell>
          <cell r="BN882">
            <v>10715016.621666666</v>
          </cell>
        </row>
        <row r="883">
          <cell r="BI883">
            <v>0</v>
          </cell>
          <cell r="BJ883">
            <v>0</v>
          </cell>
          <cell r="BK883">
            <v>0</v>
          </cell>
          <cell r="BL883">
            <v>0</v>
          </cell>
          <cell r="BM883">
            <v>0</v>
          </cell>
          <cell r="BN883">
            <v>0</v>
          </cell>
        </row>
        <row r="884">
          <cell r="BI884">
            <v>0</v>
          </cell>
          <cell r="BJ884">
            <v>0</v>
          </cell>
          <cell r="BK884">
            <v>0</v>
          </cell>
          <cell r="BL884">
            <v>0</v>
          </cell>
          <cell r="BM884">
            <v>0</v>
          </cell>
          <cell r="BN884">
            <v>0</v>
          </cell>
        </row>
        <row r="885">
          <cell r="BI885">
            <v>4734705.5</v>
          </cell>
          <cell r="BJ885">
            <v>4588381.5</v>
          </cell>
          <cell r="BK885">
            <v>4444925.416666667</v>
          </cell>
          <cell r="BL885">
            <v>4304337.25</v>
          </cell>
          <cell r="BM885">
            <v>4163749.0833333335</v>
          </cell>
          <cell r="BN885">
            <v>4021792.9583333335</v>
          </cell>
        </row>
        <row r="886">
          <cell r="BI886">
            <v>1503583.3333333333</v>
          </cell>
          <cell r="BJ886">
            <v>1299083.3333333333</v>
          </cell>
          <cell r="BK886">
            <v>1094583.3333333333</v>
          </cell>
          <cell r="BL886">
            <v>890083.3333333334</v>
          </cell>
          <cell r="BM886">
            <v>685583.3333333334</v>
          </cell>
          <cell r="BN886">
            <v>510416.6666666667</v>
          </cell>
        </row>
        <row r="887">
          <cell r="BI887">
            <v>0</v>
          </cell>
          <cell r="BJ887">
            <v>0</v>
          </cell>
          <cell r="BK887">
            <v>0</v>
          </cell>
          <cell r="BL887">
            <v>0</v>
          </cell>
          <cell r="BM887">
            <v>0</v>
          </cell>
          <cell r="BN887">
            <v>0</v>
          </cell>
        </row>
        <row r="888">
          <cell r="BI888">
            <v>957000</v>
          </cell>
          <cell r="BJ888">
            <v>906000</v>
          </cell>
          <cell r="BK888">
            <v>854984.4166666666</v>
          </cell>
          <cell r="BL888">
            <v>803951.5</v>
          </cell>
          <cell r="BM888">
            <v>752915.0833333334</v>
          </cell>
          <cell r="BN888">
            <v>701875.2083333334</v>
          </cell>
        </row>
        <row r="889">
          <cell r="BI889">
            <v>32662310.502083335</v>
          </cell>
          <cell r="BJ889">
            <v>32295076.175833333</v>
          </cell>
          <cell r="BK889">
            <v>32985849.726250004</v>
          </cell>
          <cell r="BL889">
            <v>34306744.30833333</v>
          </cell>
          <cell r="BM889">
            <v>35285689.6025</v>
          </cell>
          <cell r="BN889">
            <v>36208785.751666665</v>
          </cell>
        </row>
        <row r="890">
          <cell r="BI890">
            <v>412105</v>
          </cell>
          <cell r="BJ890">
            <v>412105</v>
          </cell>
          <cell r="BK890">
            <v>412105</v>
          </cell>
          <cell r="BL890">
            <v>412105</v>
          </cell>
          <cell r="BM890">
            <v>412105</v>
          </cell>
          <cell r="BN890">
            <v>412105</v>
          </cell>
        </row>
        <row r="891">
          <cell r="BI891">
            <v>1369.6975</v>
          </cell>
          <cell r="BJ891">
            <v>456.56583333333333</v>
          </cell>
          <cell r="BK891">
            <v>0</v>
          </cell>
          <cell r="BL891">
            <v>0</v>
          </cell>
          <cell r="BM891">
            <v>0</v>
          </cell>
          <cell r="BN891">
            <v>0</v>
          </cell>
        </row>
        <row r="892">
          <cell r="BI892">
            <v>10335156.347916666</v>
          </cell>
          <cell r="BJ892">
            <v>11079123.369166667</v>
          </cell>
          <cell r="BK892">
            <v>12307988.042916669</v>
          </cell>
          <cell r="BL892">
            <v>13808708.237083336</v>
          </cell>
          <cell r="BM892">
            <v>15121523.897916667</v>
          </cell>
          <cell r="BN892">
            <v>16234676.119583333</v>
          </cell>
        </row>
        <row r="893">
          <cell r="BI893">
            <v>10024067</v>
          </cell>
          <cell r="BJ893">
            <v>9989738</v>
          </cell>
          <cell r="BK893">
            <v>9955409</v>
          </cell>
          <cell r="BL893">
            <v>9921080</v>
          </cell>
          <cell r="BM893">
            <v>9886751</v>
          </cell>
          <cell r="BN893">
            <v>9852422</v>
          </cell>
        </row>
        <row r="894">
          <cell r="BI894">
            <v>0</v>
          </cell>
          <cell r="BJ894">
            <v>0</v>
          </cell>
          <cell r="BK894">
            <v>0</v>
          </cell>
          <cell r="BL894">
            <v>0</v>
          </cell>
          <cell r="BM894">
            <v>0</v>
          </cell>
          <cell r="BN894">
            <v>0</v>
          </cell>
        </row>
        <row r="895">
          <cell r="BI895">
            <v>0</v>
          </cell>
          <cell r="BJ895">
            <v>0</v>
          </cell>
          <cell r="BK895">
            <v>0</v>
          </cell>
          <cell r="BL895">
            <v>0</v>
          </cell>
          <cell r="BM895">
            <v>0</v>
          </cell>
          <cell r="BN895">
            <v>0</v>
          </cell>
        </row>
        <row r="896">
          <cell r="BI896">
            <v>0</v>
          </cell>
          <cell r="BJ896">
            <v>0</v>
          </cell>
          <cell r="BK896">
            <v>0</v>
          </cell>
          <cell r="BL896">
            <v>0</v>
          </cell>
          <cell r="BM896">
            <v>0</v>
          </cell>
          <cell r="BN896">
            <v>0</v>
          </cell>
        </row>
        <row r="897">
          <cell r="BI897">
            <v>90041712.79166667</v>
          </cell>
          <cell r="BJ897">
            <v>90373709.375</v>
          </cell>
          <cell r="BK897">
            <v>90700807.125</v>
          </cell>
          <cell r="BL897">
            <v>91036526.75</v>
          </cell>
          <cell r="BM897">
            <v>91387539</v>
          </cell>
          <cell r="BN897">
            <v>91760556.375</v>
          </cell>
        </row>
        <row r="898">
          <cell r="BI898">
            <v>4912458.333333333</v>
          </cell>
          <cell r="BJ898">
            <v>4650916.666666667</v>
          </cell>
          <cell r="BK898">
            <v>4391426.958333333</v>
          </cell>
          <cell r="BL898">
            <v>4134159.3333333335</v>
          </cell>
          <cell r="BM898">
            <v>3878966.375</v>
          </cell>
          <cell r="BN898">
            <v>3625833.0416666665</v>
          </cell>
        </row>
        <row r="899">
          <cell r="BI899">
            <v>0</v>
          </cell>
          <cell r="BJ899">
            <v>0</v>
          </cell>
          <cell r="BK899">
            <v>0</v>
          </cell>
          <cell r="BL899">
            <v>0</v>
          </cell>
          <cell r="BM899">
            <v>0</v>
          </cell>
          <cell r="BN899">
            <v>0</v>
          </cell>
        </row>
        <row r="900">
          <cell r="BI900">
            <v>35211</v>
          </cell>
          <cell r="BJ900">
            <v>32127.666666666668</v>
          </cell>
          <cell r="BK900">
            <v>29544.333333333332</v>
          </cell>
          <cell r="BL900">
            <v>27461</v>
          </cell>
          <cell r="BM900">
            <v>25377.666666666668</v>
          </cell>
          <cell r="BN900">
            <v>22905.333333333332</v>
          </cell>
        </row>
        <row r="901">
          <cell r="BI901">
            <v>37236398.413333334</v>
          </cell>
          <cell r="BJ901">
            <v>37127717.183749996</v>
          </cell>
          <cell r="BK901">
            <v>38075964.75541667</v>
          </cell>
          <cell r="BL901">
            <v>39773480.36833333</v>
          </cell>
          <cell r="BM901">
            <v>41403053.458333336</v>
          </cell>
          <cell r="BN901">
            <v>43154233.13625</v>
          </cell>
        </row>
        <row r="902">
          <cell r="BI902">
            <v>0</v>
          </cell>
          <cell r="BJ902">
            <v>0</v>
          </cell>
          <cell r="BK902">
            <v>0</v>
          </cell>
          <cell r="BL902">
            <v>0</v>
          </cell>
          <cell r="BM902">
            <v>0</v>
          </cell>
          <cell r="BN902">
            <v>0</v>
          </cell>
        </row>
        <row r="903">
          <cell r="BI903">
            <v>0</v>
          </cell>
          <cell r="BJ903">
            <v>0</v>
          </cell>
          <cell r="BK903">
            <v>0</v>
          </cell>
          <cell r="BL903">
            <v>0</v>
          </cell>
          <cell r="BM903">
            <v>0</v>
          </cell>
          <cell r="BN903">
            <v>0</v>
          </cell>
        </row>
        <row r="904">
          <cell r="BI904">
            <v>29864080.653333332</v>
          </cell>
          <cell r="BJ904">
            <v>30893106.899166662</v>
          </cell>
          <cell r="BK904">
            <v>32545385.73</v>
          </cell>
          <cell r="BL904">
            <v>34536239.43583333</v>
          </cell>
          <cell r="BM904">
            <v>36179965.25541666</v>
          </cell>
          <cell r="BN904">
            <v>37318535.2575</v>
          </cell>
        </row>
        <row r="905">
          <cell r="BI905">
            <v>0</v>
          </cell>
          <cell r="BJ905">
            <v>0</v>
          </cell>
          <cell r="BK905">
            <v>0</v>
          </cell>
          <cell r="BL905">
            <v>0</v>
          </cell>
          <cell r="BM905">
            <v>0</v>
          </cell>
          <cell r="BN905">
            <v>0</v>
          </cell>
        </row>
        <row r="906">
          <cell r="BI906">
            <v>3122004</v>
          </cell>
          <cell r="BJ906">
            <v>3165754</v>
          </cell>
          <cell r="BK906">
            <v>3195011.7083333335</v>
          </cell>
          <cell r="BL906">
            <v>3209777.125</v>
          </cell>
          <cell r="BM906">
            <v>3224542.5416666665</v>
          </cell>
          <cell r="BN906">
            <v>3240729.9583333335</v>
          </cell>
        </row>
        <row r="907">
          <cell r="BI907">
            <v>499973</v>
          </cell>
          <cell r="BJ907">
            <v>497556.3333333333</v>
          </cell>
          <cell r="BK907">
            <v>482987.5</v>
          </cell>
          <cell r="BL907">
            <v>456266.5</v>
          </cell>
          <cell r="BM907">
            <v>429545.5</v>
          </cell>
          <cell r="BN907">
            <v>452786.5</v>
          </cell>
        </row>
        <row r="908">
          <cell r="BI908">
            <v>39708.333333333336</v>
          </cell>
          <cell r="BJ908">
            <v>48250</v>
          </cell>
          <cell r="BK908">
            <v>56693.916666666664</v>
          </cell>
          <cell r="BL908">
            <v>65038</v>
          </cell>
          <cell r="BM908">
            <v>73294.625</v>
          </cell>
          <cell r="BN908">
            <v>81463.79166666667</v>
          </cell>
        </row>
        <row r="909">
          <cell r="BI909">
            <v>0</v>
          </cell>
          <cell r="BJ909">
            <v>0</v>
          </cell>
          <cell r="BK909">
            <v>0</v>
          </cell>
          <cell r="BL909">
            <v>0</v>
          </cell>
          <cell r="BM909">
            <v>0</v>
          </cell>
          <cell r="BN909">
            <v>0</v>
          </cell>
        </row>
        <row r="910">
          <cell r="BI910">
            <v>0</v>
          </cell>
          <cell r="BJ910">
            <v>0</v>
          </cell>
          <cell r="BK910">
            <v>0</v>
          </cell>
          <cell r="BL910">
            <v>0</v>
          </cell>
          <cell r="BM910">
            <v>0</v>
          </cell>
          <cell r="BN910">
            <v>0</v>
          </cell>
        </row>
        <row r="911">
          <cell r="BN911">
            <v>4843.291666666667</v>
          </cell>
        </row>
        <row r="912">
          <cell r="BI912">
            <v>0</v>
          </cell>
          <cell r="BJ912">
            <v>0</v>
          </cell>
          <cell r="BK912">
            <v>0</v>
          </cell>
          <cell r="BL912">
            <v>0</v>
          </cell>
          <cell r="BM912">
            <v>0</v>
          </cell>
          <cell r="BN912">
            <v>0</v>
          </cell>
        </row>
        <row r="913">
          <cell r="BI913">
            <v>0</v>
          </cell>
          <cell r="BJ913">
            <v>0</v>
          </cell>
          <cell r="BK913">
            <v>0</v>
          </cell>
          <cell r="BL913">
            <v>0</v>
          </cell>
          <cell r="BM913">
            <v>0</v>
          </cell>
          <cell r="BN913">
            <v>0</v>
          </cell>
        </row>
        <row r="914">
          <cell r="BI914">
            <v>10820393.875</v>
          </cell>
          <cell r="BJ914">
            <v>10910167.791666666</v>
          </cell>
          <cell r="BK914">
            <v>10998806.083333334</v>
          </cell>
          <cell r="BL914">
            <v>11086308.75</v>
          </cell>
          <cell r="BM914">
            <v>11173811.416666666</v>
          </cell>
          <cell r="BN914">
            <v>11259760.666666666</v>
          </cell>
        </row>
        <row r="915">
          <cell r="BI915">
            <v>995093</v>
          </cell>
          <cell r="BJ915">
            <v>964343</v>
          </cell>
          <cell r="BK915">
            <v>938718</v>
          </cell>
          <cell r="BL915">
            <v>918218</v>
          </cell>
          <cell r="BM915">
            <v>897718</v>
          </cell>
          <cell r="BN915">
            <v>846646.4166666666</v>
          </cell>
        </row>
        <row r="916">
          <cell r="BI916">
            <v>1223041.6666666667</v>
          </cell>
          <cell r="BJ916">
            <v>1214000</v>
          </cell>
          <cell r="BK916">
            <v>1204007.4583333333</v>
          </cell>
          <cell r="BL916">
            <v>1193045.7916666667</v>
          </cell>
          <cell r="BM916">
            <v>1181130.9583333333</v>
          </cell>
          <cell r="BN916">
            <v>1168262.9166666667</v>
          </cell>
        </row>
        <row r="917">
          <cell r="BI917">
            <v>0</v>
          </cell>
          <cell r="BJ917">
            <v>0</v>
          </cell>
          <cell r="BK917">
            <v>0</v>
          </cell>
          <cell r="BL917">
            <v>0</v>
          </cell>
          <cell r="BM917">
            <v>0</v>
          </cell>
          <cell r="BN917">
            <v>0</v>
          </cell>
        </row>
        <row r="918">
          <cell r="BI918">
            <v>0</v>
          </cell>
          <cell r="BJ918">
            <v>0</v>
          </cell>
          <cell r="BK918">
            <v>0</v>
          </cell>
          <cell r="BL918">
            <v>0</v>
          </cell>
          <cell r="BM918">
            <v>0</v>
          </cell>
          <cell r="BN918">
            <v>0</v>
          </cell>
        </row>
        <row r="919">
          <cell r="BI919">
            <v>0</v>
          </cell>
          <cell r="BJ919">
            <v>0</v>
          </cell>
          <cell r="BK919">
            <v>0</v>
          </cell>
          <cell r="BL919">
            <v>0</v>
          </cell>
          <cell r="BM919">
            <v>0</v>
          </cell>
          <cell r="BN919">
            <v>0</v>
          </cell>
        </row>
        <row r="920">
          <cell r="BI920">
            <v>0</v>
          </cell>
          <cell r="BJ920">
            <v>0</v>
          </cell>
          <cell r="BK920">
            <v>0</v>
          </cell>
          <cell r="BL920">
            <v>0</v>
          </cell>
          <cell r="BM920">
            <v>0</v>
          </cell>
          <cell r="BN920">
            <v>0</v>
          </cell>
        </row>
        <row r="921">
          <cell r="BI921">
            <v>909125</v>
          </cell>
          <cell r="BJ921">
            <v>858041.6666666666</v>
          </cell>
          <cell r="BK921">
            <v>804114.25</v>
          </cell>
          <cell r="BL921">
            <v>747342.75</v>
          </cell>
          <cell r="BM921">
            <v>690571.25</v>
          </cell>
          <cell r="BN921">
            <v>638045.9166666666</v>
          </cell>
        </row>
        <row r="922">
          <cell r="BI922">
            <v>1363925</v>
          </cell>
          <cell r="BJ922">
            <v>1336089.6666666667</v>
          </cell>
          <cell r="BK922">
            <v>1308254.3333333333</v>
          </cell>
          <cell r="BL922">
            <v>1280419</v>
          </cell>
          <cell r="BM922">
            <v>1252583.6666666667</v>
          </cell>
          <cell r="BN922">
            <v>1224748.375</v>
          </cell>
        </row>
        <row r="923">
          <cell r="BI923">
            <v>211701.875</v>
          </cell>
          <cell r="BJ923">
            <v>231863.95833333334</v>
          </cell>
          <cell r="BK923">
            <v>244598.75</v>
          </cell>
          <cell r="BL923">
            <v>249906.25</v>
          </cell>
          <cell r="BM923">
            <v>255213.75</v>
          </cell>
          <cell r="BN923">
            <v>276286.125</v>
          </cell>
        </row>
        <row r="924">
          <cell r="BI924">
            <v>0</v>
          </cell>
          <cell r="BJ924">
            <v>0</v>
          </cell>
          <cell r="BK924">
            <v>0</v>
          </cell>
          <cell r="BL924">
            <v>0</v>
          </cell>
          <cell r="BM924">
            <v>0</v>
          </cell>
          <cell r="BN924">
            <v>0</v>
          </cell>
        </row>
        <row r="925">
          <cell r="BI925">
            <v>0</v>
          </cell>
          <cell r="BJ925">
            <v>0</v>
          </cell>
          <cell r="BK925">
            <v>0</v>
          </cell>
          <cell r="BL925">
            <v>0</v>
          </cell>
          <cell r="BM925">
            <v>0</v>
          </cell>
          <cell r="BN925">
            <v>0</v>
          </cell>
        </row>
        <row r="926">
          <cell r="BI926">
            <v>0</v>
          </cell>
          <cell r="BJ926">
            <v>0</v>
          </cell>
          <cell r="BK926">
            <v>0</v>
          </cell>
          <cell r="BL926">
            <v>0</v>
          </cell>
          <cell r="BM926">
            <v>0</v>
          </cell>
          <cell r="BN926">
            <v>0</v>
          </cell>
        </row>
        <row r="927">
          <cell r="BI927">
            <v>0</v>
          </cell>
          <cell r="BJ927">
            <v>0</v>
          </cell>
          <cell r="BK927">
            <v>0</v>
          </cell>
          <cell r="BL927">
            <v>0</v>
          </cell>
          <cell r="BM927">
            <v>0</v>
          </cell>
          <cell r="BN927">
            <v>0</v>
          </cell>
        </row>
        <row r="928">
          <cell r="BI928">
            <v>0</v>
          </cell>
          <cell r="BJ928">
            <v>0</v>
          </cell>
          <cell r="BK928">
            <v>0</v>
          </cell>
          <cell r="BL928">
            <v>0</v>
          </cell>
          <cell r="BM928">
            <v>0</v>
          </cell>
          <cell r="BN928">
            <v>0</v>
          </cell>
        </row>
        <row r="929">
          <cell r="BI929">
            <v>13053929.666666666</v>
          </cell>
          <cell r="BJ929">
            <v>14286596.333333334</v>
          </cell>
          <cell r="BK929">
            <v>14474910.625</v>
          </cell>
          <cell r="BL929">
            <v>13589677.666666666</v>
          </cell>
          <cell r="BM929">
            <v>12688743.166666666</v>
          </cell>
          <cell r="BN929">
            <v>11722170.958333334</v>
          </cell>
        </row>
        <row r="930">
          <cell r="BI930">
            <v>0</v>
          </cell>
          <cell r="BJ930">
            <v>0</v>
          </cell>
          <cell r="BK930">
            <v>0</v>
          </cell>
          <cell r="BL930">
            <v>0</v>
          </cell>
          <cell r="BM930">
            <v>0</v>
          </cell>
          <cell r="BN930">
            <v>0</v>
          </cell>
        </row>
        <row r="931">
          <cell r="BI931">
            <v>0</v>
          </cell>
          <cell r="BJ931">
            <v>0</v>
          </cell>
          <cell r="BK931">
            <v>0</v>
          </cell>
          <cell r="BL931">
            <v>0</v>
          </cell>
          <cell r="BM931">
            <v>0</v>
          </cell>
          <cell r="BN931">
            <v>0</v>
          </cell>
        </row>
        <row r="932">
          <cell r="BI932">
            <v>0</v>
          </cell>
          <cell r="BJ932">
            <v>0</v>
          </cell>
          <cell r="BK932">
            <v>0</v>
          </cell>
          <cell r="BL932">
            <v>0</v>
          </cell>
          <cell r="BM932">
            <v>0</v>
          </cell>
          <cell r="BN932">
            <v>0</v>
          </cell>
        </row>
        <row r="933">
          <cell r="BI933">
            <v>321359.375</v>
          </cell>
          <cell r="BJ933">
            <v>358284.4583333333</v>
          </cell>
          <cell r="BK933">
            <v>397031.5</v>
          </cell>
          <cell r="BL933">
            <v>437600.5</v>
          </cell>
          <cell r="BM933">
            <v>478169.5</v>
          </cell>
          <cell r="BN933">
            <v>521704.7083333333</v>
          </cell>
        </row>
        <row r="934">
          <cell r="BI934">
            <v>0</v>
          </cell>
          <cell r="BJ934">
            <v>0</v>
          </cell>
          <cell r="BK934">
            <v>0</v>
          </cell>
          <cell r="BL934">
            <v>0</v>
          </cell>
          <cell r="BM934">
            <v>0</v>
          </cell>
          <cell r="BN934">
            <v>0</v>
          </cell>
        </row>
        <row r="935">
          <cell r="BI935">
            <v>0</v>
          </cell>
          <cell r="BJ935">
            <v>0</v>
          </cell>
          <cell r="BK935">
            <v>0</v>
          </cell>
          <cell r="BL935">
            <v>0</v>
          </cell>
          <cell r="BM935">
            <v>0</v>
          </cell>
          <cell r="BN935">
            <v>0</v>
          </cell>
        </row>
        <row r="936">
          <cell r="BI936">
            <v>108141.25</v>
          </cell>
          <cell r="BJ936">
            <v>36189.083333333336</v>
          </cell>
          <cell r="BK936">
            <v>195.25</v>
          </cell>
          <cell r="BL936">
            <v>159.75</v>
          </cell>
          <cell r="BM936">
            <v>124.25</v>
          </cell>
          <cell r="BN936">
            <v>88.75</v>
          </cell>
        </row>
        <row r="937">
          <cell r="BI937">
            <v>0</v>
          </cell>
          <cell r="BJ937">
            <v>0</v>
          </cell>
          <cell r="BK937">
            <v>0</v>
          </cell>
          <cell r="BL937">
            <v>0</v>
          </cell>
          <cell r="BM937">
            <v>0</v>
          </cell>
          <cell r="BN937">
            <v>0</v>
          </cell>
        </row>
        <row r="938">
          <cell r="BI938">
            <v>0</v>
          </cell>
          <cell r="BJ938">
            <v>0</v>
          </cell>
          <cell r="BK938">
            <v>0</v>
          </cell>
          <cell r="BL938">
            <v>0</v>
          </cell>
          <cell r="BM938">
            <v>0</v>
          </cell>
          <cell r="BN938">
            <v>0</v>
          </cell>
        </row>
        <row r="939">
          <cell r="BI939">
            <v>0</v>
          </cell>
          <cell r="BJ939">
            <v>0</v>
          </cell>
          <cell r="BK939">
            <v>0</v>
          </cell>
          <cell r="BL939">
            <v>0</v>
          </cell>
          <cell r="BM939">
            <v>0</v>
          </cell>
          <cell r="BN939">
            <v>0</v>
          </cell>
        </row>
        <row r="940">
          <cell r="BI940">
            <v>159437</v>
          </cell>
          <cell r="BJ940">
            <v>159437</v>
          </cell>
          <cell r="BK940">
            <v>159437</v>
          </cell>
          <cell r="BL940">
            <v>159437</v>
          </cell>
          <cell r="BM940">
            <v>159437</v>
          </cell>
          <cell r="BN940">
            <v>159437</v>
          </cell>
        </row>
        <row r="941">
          <cell r="BI941">
            <v>85211</v>
          </cell>
          <cell r="BJ941">
            <v>73794.33333333333</v>
          </cell>
          <cell r="BK941">
            <v>66647.66666666667</v>
          </cell>
          <cell r="BL941">
            <v>65918.625</v>
          </cell>
          <cell r="BM941">
            <v>66230.875</v>
          </cell>
          <cell r="BN941">
            <v>65379.666666666664</v>
          </cell>
        </row>
        <row r="942">
          <cell r="BI942">
            <v>0</v>
          </cell>
          <cell r="BJ942">
            <v>0</v>
          </cell>
          <cell r="BK942">
            <v>0</v>
          </cell>
          <cell r="BL942">
            <v>0</v>
          </cell>
          <cell r="BM942">
            <v>0</v>
          </cell>
          <cell r="BN942">
            <v>0</v>
          </cell>
        </row>
        <row r="943">
          <cell r="BI943">
            <v>0</v>
          </cell>
          <cell r="BJ943">
            <v>0</v>
          </cell>
          <cell r="BK943">
            <v>0</v>
          </cell>
          <cell r="BL943">
            <v>0</v>
          </cell>
          <cell r="BM943">
            <v>0</v>
          </cell>
          <cell r="BN943">
            <v>0</v>
          </cell>
        </row>
        <row r="944">
          <cell r="BI944">
            <v>0</v>
          </cell>
          <cell r="BJ944">
            <v>0</v>
          </cell>
          <cell r="BK944">
            <v>0</v>
          </cell>
          <cell r="BL944">
            <v>0</v>
          </cell>
          <cell r="BM944">
            <v>0</v>
          </cell>
          <cell r="BN944">
            <v>0</v>
          </cell>
        </row>
        <row r="945">
          <cell r="BI945">
            <v>191595</v>
          </cell>
          <cell r="BJ945">
            <v>190973</v>
          </cell>
          <cell r="BK945">
            <v>190351</v>
          </cell>
          <cell r="BL945">
            <v>189729</v>
          </cell>
          <cell r="BM945">
            <v>189107</v>
          </cell>
          <cell r="BN945">
            <v>188485</v>
          </cell>
        </row>
        <row r="946">
          <cell r="BI946">
            <v>0</v>
          </cell>
          <cell r="BJ946">
            <v>0</v>
          </cell>
          <cell r="BK946">
            <v>0</v>
          </cell>
          <cell r="BL946">
            <v>0</v>
          </cell>
          <cell r="BM946">
            <v>0</v>
          </cell>
          <cell r="BN946">
            <v>0</v>
          </cell>
        </row>
        <row r="947">
          <cell r="BI947">
            <v>0</v>
          </cell>
          <cell r="BJ947">
            <v>0</v>
          </cell>
          <cell r="BK947">
            <v>0</v>
          </cell>
          <cell r="BL947">
            <v>0</v>
          </cell>
          <cell r="BM947">
            <v>0</v>
          </cell>
          <cell r="BN947">
            <v>0</v>
          </cell>
        </row>
        <row r="948">
          <cell r="BI948">
            <v>0</v>
          </cell>
          <cell r="BJ948">
            <v>0</v>
          </cell>
          <cell r="BK948">
            <v>2950712.147083333</v>
          </cell>
          <cell r="BL948">
            <v>8852136.44125</v>
          </cell>
          <cell r="BM948">
            <v>14753560.735416666</v>
          </cell>
          <cell r="BN948">
            <v>21854473.321250003</v>
          </cell>
        </row>
        <row r="949">
          <cell r="BI949">
            <v>1643195.875</v>
          </cell>
          <cell r="BJ949">
            <v>1663539.125</v>
          </cell>
          <cell r="BK949">
            <v>1683403.375</v>
          </cell>
          <cell r="BL949">
            <v>1707867</v>
          </cell>
          <cell r="BM949">
            <v>1737409</v>
          </cell>
          <cell r="BN949">
            <v>1766754.75</v>
          </cell>
        </row>
        <row r="950">
          <cell r="BI950">
            <v>66832629.06333333</v>
          </cell>
          <cell r="BJ950">
            <v>65643314.84333333</v>
          </cell>
          <cell r="BK950">
            <v>64453046.72833333</v>
          </cell>
          <cell r="BL950">
            <v>63262790.43583333</v>
          </cell>
          <cell r="BM950">
            <v>62065901.245000005</v>
          </cell>
          <cell r="BN950">
            <v>61361152.01833334</v>
          </cell>
        </row>
        <row r="951">
          <cell r="BI951">
            <v>0</v>
          </cell>
          <cell r="BJ951">
            <v>0</v>
          </cell>
          <cell r="BK951">
            <v>0</v>
          </cell>
          <cell r="BL951">
            <v>0</v>
          </cell>
          <cell r="BM951">
            <v>0</v>
          </cell>
          <cell r="BN951">
            <v>0</v>
          </cell>
        </row>
        <row r="952">
          <cell r="BI952">
            <v>3090737.6520833336</v>
          </cell>
          <cell r="BJ952">
            <v>3069432.1687499997</v>
          </cell>
          <cell r="BK952">
            <v>3048461.0270833336</v>
          </cell>
          <cell r="BL952">
            <v>3027824.2270833333</v>
          </cell>
          <cell r="BM952">
            <v>3007521.7687500003</v>
          </cell>
          <cell r="BN952">
            <v>2978245.6999999997</v>
          </cell>
        </row>
        <row r="953">
          <cell r="BI953">
            <v>628524</v>
          </cell>
          <cell r="BJ953">
            <v>606357.3333333334</v>
          </cell>
          <cell r="BK953">
            <v>587690.6666666666</v>
          </cell>
          <cell r="BL953">
            <v>572524</v>
          </cell>
          <cell r="BM953">
            <v>557357.3333333334</v>
          </cell>
          <cell r="BN953">
            <v>523887.5833333333</v>
          </cell>
        </row>
        <row r="954">
          <cell r="BI954">
            <v>-779555.7254166667</v>
          </cell>
          <cell r="BJ954">
            <v>-802639.9254166667</v>
          </cell>
          <cell r="BK954">
            <v>-825016.8337500001</v>
          </cell>
          <cell r="BL954">
            <v>-846686.4504166668</v>
          </cell>
          <cell r="BM954">
            <v>-867648.7754166668</v>
          </cell>
          <cell r="BN954">
            <v>-876407.2808333336</v>
          </cell>
        </row>
        <row r="955">
          <cell r="BI955">
            <v>1905392.1666666667</v>
          </cell>
          <cell r="BJ955">
            <v>1939704.25</v>
          </cell>
          <cell r="BK955">
            <v>1974824.1666666667</v>
          </cell>
          <cell r="BL955">
            <v>2009822.1666666667</v>
          </cell>
          <cell r="BM955">
            <v>2043529.625</v>
          </cell>
          <cell r="BN955">
            <v>2077639.1666666667</v>
          </cell>
        </row>
        <row r="956">
          <cell r="BK956">
            <v>178059.5</v>
          </cell>
          <cell r="BL956">
            <v>534178.5</v>
          </cell>
          <cell r="BM956">
            <v>890297.5</v>
          </cell>
          <cell r="BN956">
            <v>1068357</v>
          </cell>
        </row>
        <row r="957">
          <cell r="BI957">
            <v>-25391.875</v>
          </cell>
          <cell r="BJ957">
            <v>-15235.125</v>
          </cell>
          <cell r="BK957">
            <v>-5078.375</v>
          </cell>
          <cell r="BL957">
            <v>0</v>
          </cell>
          <cell r="BM957">
            <v>0</v>
          </cell>
          <cell r="BN957">
            <v>0</v>
          </cell>
        </row>
        <row r="958">
          <cell r="BK958">
            <v>23219.416666666668</v>
          </cell>
          <cell r="BL958">
            <v>69658.25</v>
          </cell>
          <cell r="BM958">
            <v>116097.08333333333</v>
          </cell>
          <cell r="BN958">
            <v>191333.91666666666</v>
          </cell>
        </row>
        <row r="959">
          <cell r="BI959">
            <v>0</v>
          </cell>
          <cell r="BJ959">
            <v>0</v>
          </cell>
          <cell r="BK959">
            <v>0</v>
          </cell>
          <cell r="BL959">
            <v>0</v>
          </cell>
          <cell r="BM959">
            <v>0</v>
          </cell>
          <cell r="BN959">
            <v>0</v>
          </cell>
        </row>
        <row r="960">
          <cell r="BI960">
            <v>0</v>
          </cell>
          <cell r="BJ960">
            <v>0</v>
          </cell>
          <cell r="BK960">
            <v>0</v>
          </cell>
          <cell r="BL960">
            <v>0</v>
          </cell>
          <cell r="BM960">
            <v>0</v>
          </cell>
          <cell r="BN960">
            <v>0</v>
          </cell>
        </row>
        <row r="961">
          <cell r="BI961">
            <v>0</v>
          </cell>
          <cell r="BJ961">
            <v>0</v>
          </cell>
          <cell r="BK961">
            <v>0</v>
          </cell>
          <cell r="BL961">
            <v>0</v>
          </cell>
          <cell r="BM961">
            <v>0</v>
          </cell>
          <cell r="BN961">
            <v>0</v>
          </cell>
        </row>
        <row r="962">
          <cell r="BI962">
            <v>5932333.333333333</v>
          </cell>
          <cell r="BJ962">
            <v>5886333.333333333</v>
          </cell>
          <cell r="BK962">
            <v>5840356.75</v>
          </cell>
          <cell r="BL962">
            <v>5794406.166666667</v>
          </cell>
          <cell r="BM962">
            <v>5748460.75</v>
          </cell>
          <cell r="BN962">
            <v>5702520.583333333</v>
          </cell>
        </row>
        <row r="963">
          <cell r="BI963">
            <v>46177164.791666664</v>
          </cell>
          <cell r="BJ963">
            <v>47710928.875</v>
          </cell>
          <cell r="BK963">
            <v>49312941.541666664</v>
          </cell>
          <cell r="BL963">
            <v>50970994.458333336</v>
          </cell>
          <cell r="BM963">
            <v>52566089.041666664</v>
          </cell>
          <cell r="BN963">
            <v>53953210.833333336</v>
          </cell>
        </row>
        <row r="964">
          <cell r="BI964">
            <v>724541.6666666666</v>
          </cell>
          <cell r="BJ964">
            <v>717458.3333333334</v>
          </cell>
          <cell r="BK964">
            <v>710340.375</v>
          </cell>
          <cell r="BL964">
            <v>703183.9583333334</v>
          </cell>
          <cell r="BM964">
            <v>696019.875</v>
          </cell>
          <cell r="BN964">
            <v>688889.7083333334</v>
          </cell>
        </row>
        <row r="965">
          <cell r="BK965">
            <v>4283.041666666667</v>
          </cell>
          <cell r="BL965">
            <v>17224.125</v>
          </cell>
          <cell r="BM965">
            <v>29996.291666666668</v>
          </cell>
          <cell r="BN965">
            <v>38171.666666666664</v>
          </cell>
        </row>
        <row r="966">
          <cell r="BI966">
            <v>148833.33333333334</v>
          </cell>
          <cell r="BJ966">
            <v>144333.33333333334</v>
          </cell>
          <cell r="BK966">
            <v>124708.33333333333</v>
          </cell>
          <cell r="BL966">
            <v>89958.33333333333</v>
          </cell>
          <cell r="BM966">
            <v>55208.333333333336</v>
          </cell>
          <cell r="BN966">
            <v>31878.458333333332</v>
          </cell>
        </row>
        <row r="967">
          <cell r="BI967">
            <v>3822791.6666666665</v>
          </cell>
          <cell r="BJ967">
            <v>3997375</v>
          </cell>
          <cell r="BK967">
            <v>4145715.7916666665</v>
          </cell>
          <cell r="BL967">
            <v>4267863.875</v>
          </cell>
          <cell r="BM967">
            <v>4363778.291666667</v>
          </cell>
          <cell r="BN967">
            <v>4434417.375</v>
          </cell>
        </row>
        <row r="968">
          <cell r="BI968">
            <v>0</v>
          </cell>
          <cell r="BJ968">
            <v>0</v>
          </cell>
          <cell r="BK968">
            <v>0</v>
          </cell>
          <cell r="BL968">
            <v>0</v>
          </cell>
          <cell r="BM968">
            <v>0</v>
          </cell>
          <cell r="BN968">
            <v>0</v>
          </cell>
        </row>
        <row r="969">
          <cell r="BI969">
            <v>2922699</v>
          </cell>
          <cell r="BJ969">
            <v>2973115.6666666665</v>
          </cell>
          <cell r="BK969">
            <v>3010604.5833333335</v>
          </cell>
          <cell r="BL969">
            <v>3035165.75</v>
          </cell>
          <cell r="BM969">
            <v>3059726.9166666665</v>
          </cell>
          <cell r="BN969">
            <v>3075789.375</v>
          </cell>
        </row>
        <row r="970">
          <cell r="BI970">
            <v>382166.6666666667</v>
          </cell>
          <cell r="BJ970">
            <v>339833.3333333333</v>
          </cell>
          <cell r="BK970">
            <v>297374.25</v>
          </cell>
          <cell r="BL970">
            <v>254790.16666666666</v>
          </cell>
          <cell r="BM970">
            <v>214123.5</v>
          </cell>
          <cell r="BN970">
            <v>177123.5</v>
          </cell>
        </row>
        <row r="971">
          <cell r="BI971">
            <v>-3389825.1666666665</v>
          </cell>
          <cell r="BJ971">
            <v>-6555408.416666667</v>
          </cell>
          <cell r="BK971">
            <v>-8467050.625</v>
          </cell>
          <cell r="BL971">
            <v>-8424216.625</v>
          </cell>
          <cell r="BM971">
            <v>-8252828.125</v>
          </cell>
          <cell r="BN971">
            <v>-7939095</v>
          </cell>
        </row>
        <row r="972">
          <cell r="BI972">
            <v>0</v>
          </cell>
          <cell r="BJ972">
            <v>0</v>
          </cell>
          <cell r="BK972">
            <v>0</v>
          </cell>
          <cell r="BL972">
            <v>0</v>
          </cell>
          <cell r="BM972">
            <v>0</v>
          </cell>
          <cell r="BN972">
            <v>0</v>
          </cell>
        </row>
        <row r="973">
          <cell r="BK973">
            <v>17158.041666666668</v>
          </cell>
          <cell r="BL973">
            <v>40994.583333333336</v>
          </cell>
          <cell r="BM973">
            <v>69876.20833333333</v>
          </cell>
          <cell r="BN973">
            <v>116823.66666666667</v>
          </cell>
        </row>
        <row r="974">
          <cell r="BI974">
            <v>0</v>
          </cell>
          <cell r="BJ974">
            <v>0</v>
          </cell>
          <cell r="BK974">
            <v>0</v>
          </cell>
          <cell r="BL974">
            <v>0</v>
          </cell>
          <cell r="BM974">
            <v>0</v>
          </cell>
          <cell r="BN974">
            <v>0</v>
          </cell>
        </row>
        <row r="975">
          <cell r="BK975">
            <v>-1695</v>
          </cell>
          <cell r="BL975">
            <v>26034.333333333332</v>
          </cell>
          <cell r="BM975">
            <v>122985.29166666667</v>
          </cell>
          <cell r="BN975">
            <v>296583.375</v>
          </cell>
        </row>
        <row r="976">
          <cell r="BI976">
            <v>5097666.666666667</v>
          </cell>
          <cell r="BJ976">
            <v>5113541.666666667</v>
          </cell>
          <cell r="BK976">
            <v>5133214.208333333</v>
          </cell>
          <cell r="BL976">
            <v>5153281.291666667</v>
          </cell>
          <cell r="BM976">
            <v>5148895.708333333</v>
          </cell>
          <cell r="BN976">
            <v>5164893.708333333</v>
          </cell>
        </row>
        <row r="977">
          <cell r="BK977">
            <v>385866.625</v>
          </cell>
          <cell r="BL977">
            <v>1157599.875</v>
          </cell>
          <cell r="BM977">
            <v>1857514.9166666667</v>
          </cell>
          <cell r="BN977">
            <v>2404235.3333333335</v>
          </cell>
        </row>
        <row r="978">
          <cell r="BI978">
            <v>0</v>
          </cell>
          <cell r="BJ978">
            <v>0</v>
          </cell>
          <cell r="BK978">
            <v>0</v>
          </cell>
          <cell r="BL978">
            <v>0</v>
          </cell>
          <cell r="BM978">
            <v>0</v>
          </cell>
          <cell r="BN978">
            <v>0</v>
          </cell>
        </row>
        <row r="979">
          <cell r="BK979">
            <v>568997.8333333334</v>
          </cell>
          <cell r="BL979">
            <v>1706970.8333333333</v>
          </cell>
          <cell r="BM979">
            <v>2701115.5416666665</v>
          </cell>
          <cell r="BN979">
            <v>3545739.5833333335</v>
          </cell>
        </row>
        <row r="980">
          <cell r="BI980">
            <v>-3970784</v>
          </cell>
          <cell r="BJ980">
            <v>-4063284</v>
          </cell>
          <cell r="BK980">
            <v>-4177219.9583333335</v>
          </cell>
          <cell r="BL980">
            <v>-4312591.875</v>
          </cell>
          <cell r="BM980">
            <v>-4447963.791666667</v>
          </cell>
          <cell r="BN980">
            <v>-4574786.916666667</v>
          </cell>
        </row>
        <row r="981">
          <cell r="BK981">
            <v>42305.625</v>
          </cell>
          <cell r="BL981">
            <v>132407.29166666666</v>
          </cell>
          <cell r="BM981">
            <v>233305.5</v>
          </cell>
          <cell r="BN981">
            <v>341466.125</v>
          </cell>
        </row>
        <row r="982">
          <cell r="BK982">
            <v>33323.25</v>
          </cell>
          <cell r="BL982">
            <v>99969.75</v>
          </cell>
          <cell r="BM982">
            <v>166616.25</v>
          </cell>
          <cell r="BN982">
            <v>233262.41666666666</v>
          </cell>
        </row>
        <row r="983">
          <cell r="BI983">
            <v>0</v>
          </cell>
          <cell r="BJ983">
            <v>0</v>
          </cell>
          <cell r="BK983">
            <v>0</v>
          </cell>
          <cell r="BL983">
            <v>0</v>
          </cell>
          <cell r="BM983">
            <v>0</v>
          </cell>
          <cell r="BN983">
            <v>0</v>
          </cell>
        </row>
        <row r="984">
          <cell r="BM984">
            <v>182377.58333333334</v>
          </cell>
          <cell r="BN984">
            <v>659138.5833333334</v>
          </cell>
        </row>
        <row r="985">
          <cell r="BI985">
            <v>0</v>
          </cell>
          <cell r="BJ985">
            <v>0</v>
          </cell>
          <cell r="BK985">
            <v>0</v>
          </cell>
          <cell r="BL985">
            <v>0</v>
          </cell>
          <cell r="BM985">
            <v>0</v>
          </cell>
          <cell r="BN985">
            <v>0</v>
          </cell>
        </row>
        <row r="986">
          <cell r="BI986">
            <v>0</v>
          </cell>
          <cell r="BJ986">
            <v>0</v>
          </cell>
          <cell r="BK986">
            <v>0</v>
          </cell>
          <cell r="BL986">
            <v>0</v>
          </cell>
          <cell r="BM986">
            <v>0</v>
          </cell>
          <cell r="BN986">
            <v>0</v>
          </cell>
        </row>
        <row r="987">
          <cell r="BI987">
            <v>216791.66666666666</v>
          </cell>
          <cell r="BJ987">
            <v>247250</v>
          </cell>
          <cell r="BK987">
            <v>276186.875</v>
          </cell>
          <cell r="BL987">
            <v>303619.5</v>
          </cell>
          <cell r="BM987">
            <v>329461.5416666667</v>
          </cell>
          <cell r="BN987">
            <v>347088</v>
          </cell>
        </row>
        <row r="988">
          <cell r="BI988">
            <v>1000</v>
          </cell>
          <cell r="BJ988">
            <v>1000</v>
          </cell>
          <cell r="BK988">
            <v>1000</v>
          </cell>
          <cell r="BL988">
            <v>1000</v>
          </cell>
          <cell r="BM988">
            <v>1000</v>
          </cell>
          <cell r="BN988">
            <v>1000</v>
          </cell>
        </row>
        <row r="989">
          <cell r="BI989">
            <v>7474</v>
          </cell>
          <cell r="BJ989">
            <v>7474</v>
          </cell>
          <cell r="BK989">
            <v>7474</v>
          </cell>
          <cell r="BL989">
            <v>7474</v>
          </cell>
          <cell r="BM989">
            <v>7474</v>
          </cell>
          <cell r="BN989">
            <v>7474</v>
          </cell>
        </row>
        <row r="990">
          <cell r="BI990">
            <v>35000</v>
          </cell>
          <cell r="BJ990">
            <v>35000</v>
          </cell>
          <cell r="BK990">
            <v>35000</v>
          </cell>
          <cell r="BL990">
            <v>35000</v>
          </cell>
          <cell r="BM990">
            <v>35000</v>
          </cell>
          <cell r="BN990">
            <v>35000</v>
          </cell>
        </row>
        <row r="991">
          <cell r="BI991">
            <v>799800.3333333334</v>
          </cell>
          <cell r="BJ991">
            <v>802675.3333333334</v>
          </cell>
          <cell r="BK991">
            <v>810783.2916666666</v>
          </cell>
          <cell r="BL991">
            <v>824414</v>
          </cell>
          <cell r="BM991">
            <v>838040.9583333334</v>
          </cell>
          <cell r="BN991">
            <v>848955.5833333334</v>
          </cell>
        </row>
        <row r="992">
          <cell r="BI992">
            <v>1854171.3333333333</v>
          </cell>
          <cell r="BJ992">
            <v>1827463</v>
          </cell>
          <cell r="BK992">
            <v>1815337.625</v>
          </cell>
          <cell r="BL992">
            <v>1817836.875</v>
          </cell>
          <cell r="BM992">
            <v>1820336.125</v>
          </cell>
          <cell r="BN992">
            <v>1816491.4583333333</v>
          </cell>
        </row>
        <row r="993">
          <cell r="BI993">
            <v>294077</v>
          </cell>
          <cell r="BJ993">
            <v>310493.6666666667</v>
          </cell>
          <cell r="BK993">
            <v>321304.75</v>
          </cell>
          <cell r="BL993">
            <v>326510.25</v>
          </cell>
          <cell r="BM993">
            <v>331715.75</v>
          </cell>
          <cell r="BN993">
            <v>329945.1666666667</v>
          </cell>
        </row>
        <row r="994">
          <cell r="BI994">
            <v>-8958461.666666666</v>
          </cell>
          <cell r="BJ994">
            <v>-9197879.666666666</v>
          </cell>
          <cell r="BK994">
            <v>-9438657.125</v>
          </cell>
          <cell r="BL994">
            <v>-9673234</v>
          </cell>
          <cell r="BM994">
            <v>-9874030.375</v>
          </cell>
          <cell r="BN994">
            <v>-10049619.75</v>
          </cell>
        </row>
        <row r="995">
          <cell r="BI995">
            <v>-917540</v>
          </cell>
          <cell r="BJ995">
            <v>-793082.3333333334</v>
          </cell>
          <cell r="BK995">
            <v>-668832.9583333334</v>
          </cell>
          <cell r="BL995">
            <v>-544791.875</v>
          </cell>
          <cell r="BM995">
            <v>-420750.7916666667</v>
          </cell>
          <cell r="BN995">
            <v>-298941.875</v>
          </cell>
        </row>
        <row r="996">
          <cell r="BI996">
            <v>-634928.25</v>
          </cell>
          <cell r="BJ996">
            <v>-548797.5833333334</v>
          </cell>
          <cell r="BK996">
            <v>-462819.9583333333</v>
          </cell>
          <cell r="BL996">
            <v>-376995.375</v>
          </cell>
          <cell r="BM996">
            <v>-291170.7916666667</v>
          </cell>
          <cell r="BN996">
            <v>-206882.08333333334</v>
          </cell>
        </row>
        <row r="997">
          <cell r="BI997">
            <v>604453.125</v>
          </cell>
          <cell r="BJ997">
            <v>733109.375</v>
          </cell>
          <cell r="BK997">
            <v>860480.625</v>
          </cell>
          <cell r="BL997">
            <v>986580.1666666666</v>
          </cell>
          <cell r="BM997">
            <v>1111372.9583333333</v>
          </cell>
          <cell r="BN997">
            <v>1234859</v>
          </cell>
        </row>
        <row r="998">
          <cell r="BN998">
            <v>-2181.4583333333335</v>
          </cell>
        </row>
        <row r="999">
          <cell r="BI999">
            <v>8729627.125833333</v>
          </cell>
          <cell r="BJ999">
            <v>9329796.988750001</v>
          </cell>
          <cell r="BK999">
            <v>9902898.752916668</v>
          </cell>
          <cell r="BL999">
            <v>10851229.354166666</v>
          </cell>
          <cell r="BM999">
            <v>11474207.871250002</v>
          </cell>
          <cell r="BN999">
            <v>11486387.293333331</v>
          </cell>
        </row>
        <row r="1000">
          <cell r="BI1000">
            <v>-13343515.572499998</v>
          </cell>
          <cell r="BJ1000">
            <v>-9740995.801250001</v>
          </cell>
          <cell r="BK1000">
            <v>-5590285.4679166665</v>
          </cell>
          <cell r="BL1000">
            <v>-3915306.7099999995</v>
          </cell>
          <cell r="BM1000">
            <v>-3820149.109166667</v>
          </cell>
          <cell r="BN1000">
            <v>-2646003.02375</v>
          </cell>
        </row>
        <row r="1001">
          <cell r="BI1001">
            <v>-110195.56125000001</v>
          </cell>
          <cell r="BJ1001">
            <v>-71151.835</v>
          </cell>
          <cell r="BK1001">
            <v>-22288.597916666666</v>
          </cell>
          <cell r="BL1001">
            <v>41.46666666666897</v>
          </cell>
          <cell r="BM1001">
            <v>-2126.905833333331</v>
          </cell>
          <cell r="BN1001">
            <v>4678.874583333335</v>
          </cell>
        </row>
        <row r="1002">
          <cell r="BI1002">
            <v>415611.11833333323</v>
          </cell>
          <cell r="BJ1002">
            <v>418931.315</v>
          </cell>
          <cell r="BK1002">
            <v>423879.9054166667</v>
          </cell>
          <cell r="BL1002">
            <v>440661.68416666664</v>
          </cell>
          <cell r="BM1002">
            <v>453571.13458333333</v>
          </cell>
          <cell r="BN1002">
            <v>451441.09041666676</v>
          </cell>
        </row>
        <row r="1003">
          <cell r="BI1003">
            <v>2900580.780416667</v>
          </cell>
          <cell r="BJ1003">
            <v>2923215.529166667</v>
          </cell>
          <cell r="BK1003">
            <v>2941151.93</v>
          </cell>
          <cell r="BL1003">
            <v>2617290.7270833333</v>
          </cell>
          <cell r="BM1003">
            <v>2586032.267916667</v>
          </cell>
          <cell r="BN1003">
            <v>3158704.109166667</v>
          </cell>
        </row>
        <row r="1004">
          <cell r="BI1004">
            <v>-26337452.95041667</v>
          </cell>
          <cell r="BJ1004">
            <v>-27025582.440416664</v>
          </cell>
          <cell r="BK1004">
            <v>-27567216.692916665</v>
          </cell>
          <cell r="BL1004">
            <v>-25030444.966250002</v>
          </cell>
          <cell r="BM1004">
            <v>-21000236.88625</v>
          </cell>
          <cell r="BN1004">
            <v>-18801471.331249997</v>
          </cell>
        </row>
        <row r="1005">
          <cell r="BI1005">
            <v>-10183295.319166666</v>
          </cell>
          <cell r="BJ1005">
            <v>-8528230.846666666</v>
          </cell>
          <cell r="BK1005">
            <v>-6927318.864583335</v>
          </cell>
          <cell r="BL1005">
            <v>-5412748.892083335</v>
          </cell>
          <cell r="BM1005">
            <v>-4046379.8312500007</v>
          </cell>
          <cell r="BN1005">
            <v>-2909687.6875</v>
          </cell>
        </row>
        <row r="1006">
          <cell r="BI1006">
            <v>8792670212.277504</v>
          </cell>
          <cell r="BJ1006">
            <v>8830368901.268345</v>
          </cell>
          <cell r="BK1006">
            <v>8884453380.354168</v>
          </cell>
          <cell r="BL1006">
            <v>8947618586.353754</v>
          </cell>
          <cell r="BM1006">
            <v>9005173909.634579</v>
          </cell>
          <cell r="BN1006">
            <v>9063795129.985418</v>
          </cell>
        </row>
        <row r="1007">
          <cell r="BI1007">
            <v>0</v>
          </cell>
          <cell r="BJ1007">
            <v>0</v>
          </cell>
          <cell r="BK1007">
            <v>0</v>
          </cell>
          <cell r="BL1007">
            <v>0</v>
          </cell>
          <cell r="BM1007">
            <v>0</v>
          </cell>
          <cell r="BN1007">
            <v>0</v>
          </cell>
        </row>
        <row r="1008">
          <cell r="BI1008">
            <v>-859037.91</v>
          </cell>
          <cell r="BJ1008">
            <v>-859037.91</v>
          </cell>
          <cell r="BK1008">
            <v>-859037.91</v>
          </cell>
          <cell r="BL1008">
            <v>-859037.91</v>
          </cell>
          <cell r="BM1008">
            <v>-859037.91</v>
          </cell>
          <cell r="BN1008">
            <v>-859037.91</v>
          </cell>
        </row>
        <row r="1009">
          <cell r="BI1009">
            <v>0</v>
          </cell>
          <cell r="BJ1009">
            <v>0</v>
          </cell>
          <cell r="BK1009">
            <v>0</v>
          </cell>
          <cell r="BL1009">
            <v>0</v>
          </cell>
          <cell r="BM1009">
            <v>0</v>
          </cell>
          <cell r="BN1009">
            <v>0</v>
          </cell>
        </row>
        <row r="1010">
          <cell r="BI1010">
            <v>-122847945.22000001</v>
          </cell>
          <cell r="BJ1010">
            <v>-122847945.22000001</v>
          </cell>
          <cell r="BK1010">
            <v>-122847945.22000001</v>
          </cell>
          <cell r="BL1010">
            <v>-122847945.22000001</v>
          </cell>
          <cell r="BM1010">
            <v>-122847945.22000001</v>
          </cell>
          <cell r="BN1010">
            <v>-122847945.22000001</v>
          </cell>
        </row>
        <row r="1011">
          <cell r="BI1011">
            <v>-338395484.31</v>
          </cell>
          <cell r="BJ1011">
            <v>-338395484.31</v>
          </cell>
          <cell r="BK1011">
            <v>-338395484.31</v>
          </cell>
          <cell r="BL1011">
            <v>-338395484.31</v>
          </cell>
          <cell r="BM1011">
            <v>-338395484.31</v>
          </cell>
          <cell r="BN1011">
            <v>-338395484.31</v>
          </cell>
        </row>
        <row r="1012">
          <cell r="BI1012">
            <v>-16901820.34</v>
          </cell>
          <cell r="BJ1012">
            <v>-16901820.34</v>
          </cell>
          <cell r="BK1012">
            <v>-16901820.34</v>
          </cell>
          <cell r="BL1012">
            <v>-16901820.34</v>
          </cell>
          <cell r="BM1012">
            <v>-16901820.34</v>
          </cell>
          <cell r="BN1012">
            <v>-16901820.34</v>
          </cell>
        </row>
        <row r="1013">
          <cell r="BI1013">
            <v>0</v>
          </cell>
          <cell r="BJ1013">
            <v>0</v>
          </cell>
          <cell r="BK1013">
            <v>0</v>
          </cell>
          <cell r="BL1013">
            <v>0</v>
          </cell>
          <cell r="BM1013">
            <v>0</v>
          </cell>
          <cell r="BN1013">
            <v>0</v>
          </cell>
        </row>
        <row r="1014">
          <cell r="BI1014">
            <v>-2487705116.4700003</v>
          </cell>
          <cell r="BJ1014">
            <v>-2487705116.4700003</v>
          </cell>
          <cell r="BK1014">
            <v>-2487705116.4700003</v>
          </cell>
          <cell r="BL1014">
            <v>-2487705116.4700003</v>
          </cell>
          <cell r="BM1014">
            <v>-2487705116.4700003</v>
          </cell>
          <cell r="BN1014">
            <v>-2487705116.4700003</v>
          </cell>
        </row>
        <row r="1015">
          <cell r="BI1015">
            <v>0</v>
          </cell>
          <cell r="BJ1015">
            <v>0</v>
          </cell>
          <cell r="BK1015">
            <v>0</v>
          </cell>
          <cell r="BL1015">
            <v>0</v>
          </cell>
          <cell r="BM1015">
            <v>0</v>
          </cell>
          <cell r="BN1015">
            <v>0</v>
          </cell>
        </row>
        <row r="1016">
          <cell r="BI1016">
            <v>0</v>
          </cell>
          <cell r="BJ1016">
            <v>0</v>
          </cell>
          <cell r="BK1016">
            <v>0</v>
          </cell>
          <cell r="BL1016">
            <v>0</v>
          </cell>
          <cell r="BM1016">
            <v>0</v>
          </cell>
          <cell r="BN1016">
            <v>0</v>
          </cell>
        </row>
        <row r="1017">
          <cell r="BI1017">
            <v>-491575</v>
          </cell>
          <cell r="BJ1017">
            <v>-491575</v>
          </cell>
          <cell r="BK1017">
            <v>-491575</v>
          </cell>
          <cell r="BL1017">
            <v>-491575</v>
          </cell>
          <cell r="BM1017">
            <v>-491575</v>
          </cell>
          <cell r="BN1017">
            <v>-491575</v>
          </cell>
        </row>
        <row r="1018">
          <cell r="BI1018">
            <v>0</v>
          </cell>
          <cell r="BJ1018">
            <v>0</v>
          </cell>
          <cell r="BK1018">
            <v>0</v>
          </cell>
          <cell r="BL1018">
            <v>0</v>
          </cell>
          <cell r="BM1018">
            <v>0</v>
          </cell>
          <cell r="BN1018">
            <v>0</v>
          </cell>
        </row>
        <row r="1019">
          <cell r="BI1019">
            <v>0</v>
          </cell>
          <cell r="BJ1019">
            <v>0</v>
          </cell>
          <cell r="BK1019">
            <v>0</v>
          </cell>
          <cell r="BL1019">
            <v>0</v>
          </cell>
          <cell r="BM1019">
            <v>0</v>
          </cell>
          <cell r="BN1019">
            <v>0</v>
          </cell>
        </row>
        <row r="1020">
          <cell r="BI1020">
            <v>2148854.7199999997</v>
          </cell>
          <cell r="BJ1020">
            <v>2148854.7199999997</v>
          </cell>
          <cell r="BK1020">
            <v>2148854.7199999997</v>
          </cell>
          <cell r="BL1020">
            <v>2148854.7199999997</v>
          </cell>
          <cell r="BM1020">
            <v>2148854.7199999997</v>
          </cell>
          <cell r="BN1020">
            <v>2148854.7199999997</v>
          </cell>
        </row>
        <row r="1021">
          <cell r="BI1021">
            <v>0</v>
          </cell>
          <cell r="BJ1021">
            <v>0</v>
          </cell>
          <cell r="BK1021">
            <v>0</v>
          </cell>
          <cell r="BL1021">
            <v>0</v>
          </cell>
          <cell r="BM1021">
            <v>0</v>
          </cell>
          <cell r="BN1021">
            <v>0</v>
          </cell>
        </row>
        <row r="1022">
          <cell r="BI1022">
            <v>4985024.68</v>
          </cell>
          <cell r="BJ1022">
            <v>4985024.68</v>
          </cell>
          <cell r="BK1022">
            <v>4985024.68</v>
          </cell>
          <cell r="BL1022">
            <v>4985024.68</v>
          </cell>
          <cell r="BM1022">
            <v>4985024.68</v>
          </cell>
          <cell r="BN1022">
            <v>4985024.68</v>
          </cell>
        </row>
        <row r="1023">
          <cell r="BI1023">
            <v>0</v>
          </cell>
          <cell r="BJ1023">
            <v>0</v>
          </cell>
          <cell r="BK1023">
            <v>0</v>
          </cell>
          <cell r="BL1023">
            <v>0</v>
          </cell>
          <cell r="BM1023">
            <v>0</v>
          </cell>
          <cell r="BN1023">
            <v>0</v>
          </cell>
        </row>
        <row r="1024">
          <cell r="BI1024">
            <v>-6589977.5</v>
          </cell>
          <cell r="BJ1024">
            <v>-6592208.5</v>
          </cell>
          <cell r="BK1024">
            <v>-6594439.5</v>
          </cell>
          <cell r="BL1024">
            <v>-6596670.5</v>
          </cell>
          <cell r="BM1024">
            <v>-6598901.5</v>
          </cell>
          <cell r="BN1024">
            <v>-6600017</v>
          </cell>
        </row>
        <row r="1025">
          <cell r="BI1025">
            <v>-1762493.25</v>
          </cell>
          <cell r="BJ1025">
            <v>-1765593.4166666667</v>
          </cell>
          <cell r="BK1025">
            <v>-1768693.5833333333</v>
          </cell>
          <cell r="BL1025">
            <v>-1771793.75</v>
          </cell>
          <cell r="BM1025">
            <v>-1774893.9166666667</v>
          </cell>
          <cell r="BN1025">
            <v>-1776444</v>
          </cell>
        </row>
        <row r="1026">
          <cell r="BI1026">
            <v>-178539.76249999998</v>
          </cell>
          <cell r="BJ1026">
            <v>-146077.9875</v>
          </cell>
          <cell r="BK1026">
            <v>-113616.21249999998</v>
          </cell>
          <cell r="BL1026">
            <v>-81154.4375</v>
          </cell>
          <cell r="BM1026">
            <v>-48692.6625</v>
          </cell>
          <cell r="BN1026">
            <v>-16230.887499999999</v>
          </cell>
        </row>
        <row r="1027">
          <cell r="BI1027">
            <v>178539.76249999998</v>
          </cell>
          <cell r="BJ1027">
            <v>146077.9875</v>
          </cell>
          <cell r="BK1027">
            <v>113616.21249999998</v>
          </cell>
          <cell r="BL1027">
            <v>81154.4375</v>
          </cell>
          <cell r="BM1027">
            <v>48692.6625</v>
          </cell>
          <cell r="BN1027">
            <v>16230.887499999999</v>
          </cell>
        </row>
        <row r="1028">
          <cell r="BI1028">
            <v>-473572643.71666664</v>
          </cell>
          <cell r="BJ1028">
            <v>-478848051.56416655</v>
          </cell>
          <cell r="BK1028">
            <v>-485664917.88499993</v>
          </cell>
          <cell r="BL1028">
            <v>-492929040.81958324</v>
          </cell>
          <cell r="BM1028">
            <v>-499894156.43041664</v>
          </cell>
          <cell r="BN1028">
            <v>-505861153.7708333</v>
          </cell>
        </row>
        <row r="1029">
          <cell r="BI1029">
            <v>-50126367.54</v>
          </cell>
          <cell r="BJ1029">
            <v>-35045445.68291666</v>
          </cell>
          <cell r="BK1029">
            <v>-18743469.63875</v>
          </cell>
          <cell r="BL1029">
            <v>-2856131.839583332</v>
          </cell>
          <cell r="BM1029">
            <v>10545893.87666667</v>
          </cell>
          <cell r="BN1029">
            <v>22159416.41625</v>
          </cell>
        </row>
        <row r="1030">
          <cell r="BI1030">
            <v>0</v>
          </cell>
          <cell r="BJ1030">
            <v>0</v>
          </cell>
          <cell r="BK1030">
            <v>0</v>
          </cell>
          <cell r="BL1030">
            <v>0</v>
          </cell>
          <cell r="BM1030">
            <v>0</v>
          </cell>
          <cell r="BN1030">
            <v>0</v>
          </cell>
        </row>
        <row r="1031">
          <cell r="BI1031">
            <v>0</v>
          </cell>
          <cell r="BJ1031">
            <v>0</v>
          </cell>
          <cell r="BK1031">
            <v>0</v>
          </cell>
          <cell r="BL1031">
            <v>0</v>
          </cell>
          <cell r="BM1031">
            <v>0</v>
          </cell>
          <cell r="BN1031">
            <v>0</v>
          </cell>
        </row>
        <row r="1032">
          <cell r="BI1032">
            <v>0</v>
          </cell>
          <cell r="BJ1032">
            <v>0</v>
          </cell>
          <cell r="BK1032">
            <v>0</v>
          </cell>
          <cell r="BL1032">
            <v>0</v>
          </cell>
          <cell r="BM1032">
            <v>0</v>
          </cell>
          <cell r="BN1032">
            <v>0</v>
          </cell>
        </row>
        <row r="1033">
          <cell r="BI1033">
            <v>0</v>
          </cell>
          <cell r="BJ1033">
            <v>0</v>
          </cell>
          <cell r="BK1033">
            <v>0</v>
          </cell>
          <cell r="BL1033">
            <v>0</v>
          </cell>
          <cell r="BM1033">
            <v>0</v>
          </cell>
          <cell r="BN1033">
            <v>0</v>
          </cell>
        </row>
        <row r="1034">
          <cell r="BI1034">
            <v>123116518.45583333</v>
          </cell>
          <cell r="BJ1034">
            <v>123030511.65916668</v>
          </cell>
          <cell r="BK1034">
            <v>122948379.10291666</v>
          </cell>
          <cell r="BL1034">
            <v>122883331.63999999</v>
          </cell>
          <cell r="BM1034">
            <v>122842877.4566667</v>
          </cell>
          <cell r="BN1034">
            <v>122976007.13749999</v>
          </cell>
        </row>
        <row r="1035">
          <cell r="BI1035">
            <v>5848610</v>
          </cell>
          <cell r="BJ1035">
            <v>5848610</v>
          </cell>
          <cell r="BK1035">
            <v>5848610</v>
          </cell>
          <cell r="BL1035">
            <v>5848610</v>
          </cell>
          <cell r="BM1035">
            <v>5848610</v>
          </cell>
          <cell r="BN1035">
            <v>5848610</v>
          </cell>
        </row>
        <row r="1036">
          <cell r="BI1036">
            <v>17426018.29916667</v>
          </cell>
          <cell r="BJ1036">
            <v>26965305.138333336</v>
          </cell>
          <cell r="BK1036">
            <v>38040070.552083336</v>
          </cell>
          <cell r="BL1036">
            <v>49556112.68083334</v>
          </cell>
          <cell r="BM1036">
            <v>60773147.48583334</v>
          </cell>
          <cell r="BN1036">
            <v>71114828.08208334</v>
          </cell>
        </row>
        <row r="1037">
          <cell r="BI1037">
            <v>77562549.52</v>
          </cell>
          <cell r="BJ1037">
            <v>77562549.52</v>
          </cell>
          <cell r="BK1037">
            <v>77562549.52</v>
          </cell>
          <cell r="BL1037">
            <v>77562549.52</v>
          </cell>
          <cell r="BM1037">
            <v>77562549.52</v>
          </cell>
          <cell r="BN1037">
            <v>77562549.52</v>
          </cell>
        </row>
        <row r="1038">
          <cell r="BI1038">
            <v>1755001.25</v>
          </cell>
          <cell r="BJ1038">
            <v>1755001.25</v>
          </cell>
          <cell r="BK1038">
            <v>1755001.25</v>
          </cell>
          <cell r="BL1038">
            <v>1755001.25</v>
          </cell>
          <cell r="BM1038">
            <v>1755001.25</v>
          </cell>
          <cell r="BN1038">
            <v>1755001.25</v>
          </cell>
        </row>
        <row r="1039">
          <cell r="BI1039">
            <v>1471103.6200000003</v>
          </cell>
          <cell r="BJ1039">
            <v>1471103.6200000003</v>
          </cell>
          <cell r="BK1039">
            <v>1471103.6200000003</v>
          </cell>
          <cell r="BL1039">
            <v>1471103.6200000003</v>
          </cell>
          <cell r="BM1039">
            <v>1471103.6200000003</v>
          </cell>
          <cell r="BN1039">
            <v>1471103.6200000003</v>
          </cell>
        </row>
        <row r="1040">
          <cell r="BI1040">
            <v>16359946.110000005</v>
          </cell>
          <cell r="BJ1040">
            <v>16359946.110000005</v>
          </cell>
          <cell r="BK1040">
            <v>16359946.110000005</v>
          </cell>
          <cell r="BL1040">
            <v>16359946.110000005</v>
          </cell>
          <cell r="BM1040">
            <v>16359946.110000005</v>
          </cell>
          <cell r="BN1040">
            <v>16359946.110000005</v>
          </cell>
        </row>
        <row r="1041">
          <cell r="BI1041">
            <v>0</v>
          </cell>
          <cell r="BJ1041">
            <v>0</v>
          </cell>
          <cell r="BK1041">
            <v>0</v>
          </cell>
          <cell r="BL1041">
            <v>0</v>
          </cell>
          <cell r="BM1041">
            <v>0</v>
          </cell>
          <cell r="BN1041">
            <v>0</v>
          </cell>
        </row>
        <row r="1042">
          <cell r="BI1042">
            <v>-5824894</v>
          </cell>
          <cell r="BJ1042">
            <v>-5783383</v>
          </cell>
          <cell r="BK1042">
            <v>-5732361.291666667</v>
          </cell>
          <cell r="BL1042">
            <v>-5671828.875</v>
          </cell>
          <cell r="BM1042">
            <v>-5611296.458333333</v>
          </cell>
          <cell r="BN1042">
            <v>-5541146.791666667</v>
          </cell>
        </row>
        <row r="1043">
          <cell r="BI1043">
            <v>23284559.971249998</v>
          </cell>
          <cell r="BJ1043">
            <v>20969459.403750006</v>
          </cell>
          <cell r="BK1043">
            <v>18650828.02666667</v>
          </cell>
          <cell r="BL1043">
            <v>16328665.840000004</v>
          </cell>
          <cell r="BM1043">
            <v>14006503.653333334</v>
          </cell>
          <cell r="BN1043">
            <v>11549294.374166667</v>
          </cell>
        </row>
        <row r="1044">
          <cell r="BI1044">
            <v>-20782555</v>
          </cell>
          <cell r="BJ1044">
            <v>-20782555</v>
          </cell>
          <cell r="BK1044">
            <v>-20782555</v>
          </cell>
          <cell r="BL1044">
            <v>-20782555</v>
          </cell>
          <cell r="BM1044">
            <v>-20782555</v>
          </cell>
          <cell r="BN1044">
            <v>-20782555</v>
          </cell>
        </row>
        <row r="1045">
          <cell r="BI1045">
            <v>20782555</v>
          </cell>
          <cell r="BJ1045">
            <v>20782555</v>
          </cell>
          <cell r="BK1045">
            <v>20782555</v>
          </cell>
          <cell r="BL1045">
            <v>20782555</v>
          </cell>
          <cell r="BM1045">
            <v>20782555</v>
          </cell>
          <cell r="BN1045">
            <v>20782555</v>
          </cell>
        </row>
        <row r="1046">
          <cell r="BI1046">
            <v>249278090.49041668</v>
          </cell>
          <cell r="BJ1046">
            <v>257222106.81708333</v>
          </cell>
          <cell r="BK1046">
            <v>265166123.69875002</v>
          </cell>
          <cell r="BL1046">
            <v>273110140.5808334</v>
          </cell>
          <cell r="BM1046">
            <v>276987969.6050001</v>
          </cell>
          <cell r="BN1046">
            <v>276857013.42083335</v>
          </cell>
        </row>
        <row r="1047">
          <cell r="BI1047">
            <v>-140175595.67083335</v>
          </cell>
          <cell r="BJ1047">
            <v>-152601754.34083334</v>
          </cell>
          <cell r="BK1047">
            <v>-164317564.80333334</v>
          </cell>
          <cell r="BL1047">
            <v>-175456755.79458335</v>
          </cell>
          <cell r="BM1047">
            <v>-184167056.10875</v>
          </cell>
          <cell r="BN1047">
            <v>-190498324.84875</v>
          </cell>
        </row>
        <row r="1048">
          <cell r="BI1048">
            <v>0</v>
          </cell>
          <cell r="BJ1048">
            <v>0</v>
          </cell>
          <cell r="BK1048">
            <v>0</v>
          </cell>
          <cell r="BL1048">
            <v>0</v>
          </cell>
          <cell r="BM1048">
            <v>0</v>
          </cell>
          <cell r="BN1048">
            <v>0</v>
          </cell>
        </row>
        <row r="1049">
          <cell r="BI1049">
            <v>0</v>
          </cell>
          <cell r="BJ1049">
            <v>0</v>
          </cell>
          <cell r="BK1049">
            <v>0</v>
          </cell>
          <cell r="BL1049">
            <v>0</v>
          </cell>
          <cell r="BM1049">
            <v>0</v>
          </cell>
          <cell r="BN1049">
            <v>0</v>
          </cell>
        </row>
        <row r="1050">
          <cell r="BI1050">
            <v>0</v>
          </cell>
          <cell r="BJ1050">
            <v>0</v>
          </cell>
          <cell r="BK1050">
            <v>0</v>
          </cell>
          <cell r="BL1050">
            <v>0</v>
          </cell>
          <cell r="BM1050">
            <v>0</v>
          </cell>
          <cell r="BN1050">
            <v>0</v>
          </cell>
        </row>
        <row r="1051">
          <cell r="BI1051">
            <v>-13859690</v>
          </cell>
          <cell r="BJ1051">
            <v>-13859690</v>
          </cell>
          <cell r="BK1051">
            <v>-13859690</v>
          </cell>
          <cell r="BL1051">
            <v>-13859690</v>
          </cell>
          <cell r="BM1051">
            <v>-13859690</v>
          </cell>
          <cell r="BN1051">
            <v>-13859690</v>
          </cell>
        </row>
        <row r="1052">
          <cell r="BI1052">
            <v>1656611</v>
          </cell>
          <cell r="BJ1052">
            <v>1695107</v>
          </cell>
          <cell r="BK1052">
            <v>1733603</v>
          </cell>
          <cell r="BL1052">
            <v>1772099</v>
          </cell>
          <cell r="BM1052">
            <v>1810595</v>
          </cell>
          <cell r="BN1052">
            <v>1849091</v>
          </cell>
        </row>
        <row r="1053">
          <cell r="BI1053">
            <v>19381399</v>
          </cell>
          <cell r="BJ1053">
            <v>19317644</v>
          </cell>
          <cell r="BK1053">
            <v>19253889</v>
          </cell>
          <cell r="BL1053">
            <v>19190134</v>
          </cell>
          <cell r="BM1053">
            <v>19126379</v>
          </cell>
          <cell r="BN1053">
            <v>19062624</v>
          </cell>
        </row>
        <row r="1054">
          <cell r="BI1054">
            <v>416406</v>
          </cell>
          <cell r="BJ1054">
            <v>416406</v>
          </cell>
          <cell r="BK1054">
            <v>416406</v>
          </cell>
          <cell r="BL1054">
            <v>416406</v>
          </cell>
          <cell r="BM1054">
            <v>416406</v>
          </cell>
          <cell r="BN1054">
            <v>416406</v>
          </cell>
        </row>
        <row r="1055">
          <cell r="BI1055">
            <v>-46701</v>
          </cell>
          <cell r="BJ1055">
            <v>-47856</v>
          </cell>
          <cell r="BK1055">
            <v>-49011</v>
          </cell>
          <cell r="BL1055">
            <v>-50166</v>
          </cell>
          <cell r="BM1055">
            <v>-51321</v>
          </cell>
          <cell r="BN1055">
            <v>-52476</v>
          </cell>
        </row>
        <row r="1056">
          <cell r="BI1056">
            <v>190950367.71541667</v>
          </cell>
          <cell r="BJ1056">
            <v>187552327.31166664</v>
          </cell>
          <cell r="BK1056">
            <v>184151561.49208334</v>
          </cell>
          <cell r="BL1056">
            <v>180750829.45000002</v>
          </cell>
          <cell r="BM1056">
            <v>177331146.26874998</v>
          </cell>
          <cell r="BN1056">
            <v>175317577.15666667</v>
          </cell>
        </row>
        <row r="1057">
          <cell r="BI1057">
            <v>-66832629.06333333</v>
          </cell>
          <cell r="BJ1057">
            <v>-65643314.84333333</v>
          </cell>
          <cell r="BK1057">
            <v>-64453046.72833333</v>
          </cell>
          <cell r="BL1057">
            <v>-63262790.43583333</v>
          </cell>
          <cell r="BM1057">
            <v>-62065901.245000005</v>
          </cell>
          <cell r="BN1057">
            <v>-61361152.01833334</v>
          </cell>
        </row>
        <row r="1058">
          <cell r="BI1058">
            <v>8830678.886666667</v>
          </cell>
          <cell r="BJ1058">
            <v>8769806.111666666</v>
          </cell>
          <cell r="BK1058">
            <v>8709888.600000001</v>
          </cell>
          <cell r="BL1058">
            <v>8650926.351666667</v>
          </cell>
          <cell r="BM1058">
            <v>8592919.366666665</v>
          </cell>
          <cell r="BN1058">
            <v>8509273.48</v>
          </cell>
        </row>
        <row r="1059">
          <cell r="BI1059">
            <v>-3090737.6520833336</v>
          </cell>
          <cell r="BJ1059">
            <v>-3069432.1687499997</v>
          </cell>
          <cell r="BK1059">
            <v>-3048461.0270833336</v>
          </cell>
          <cell r="BL1059">
            <v>-3027824.2270833333</v>
          </cell>
          <cell r="BM1059">
            <v>-3007521.7687500003</v>
          </cell>
          <cell r="BN1059">
            <v>-2978245.6999999997</v>
          </cell>
        </row>
        <row r="1060">
          <cell r="BI1060">
            <v>-3433795.1525</v>
          </cell>
          <cell r="BJ1060">
            <v>-3488451.4012499996</v>
          </cell>
          <cell r="BK1060">
            <v>-3542572.9275</v>
          </cell>
          <cell r="BL1060">
            <v>-3596159.7312499997</v>
          </cell>
          <cell r="BM1060">
            <v>-3649211.8125</v>
          </cell>
          <cell r="BN1060">
            <v>-3669145.839166667</v>
          </cell>
        </row>
        <row r="1061">
          <cell r="BI1061">
            <v>779555.7254166667</v>
          </cell>
          <cell r="BJ1061">
            <v>802639.9254166667</v>
          </cell>
          <cell r="BK1061">
            <v>825016.8337500001</v>
          </cell>
          <cell r="BL1061">
            <v>846686.4504166668</v>
          </cell>
          <cell r="BM1061">
            <v>867648.7754166668</v>
          </cell>
          <cell r="BN1061">
            <v>876407.2808333336</v>
          </cell>
        </row>
        <row r="1062">
          <cell r="BI1062">
            <v>0</v>
          </cell>
          <cell r="BJ1062">
            <v>0</v>
          </cell>
          <cell r="BK1062">
            <v>0</v>
          </cell>
          <cell r="BL1062">
            <v>0</v>
          </cell>
          <cell r="BM1062">
            <v>0</v>
          </cell>
          <cell r="BN1062">
            <v>0</v>
          </cell>
        </row>
        <row r="1063">
          <cell r="BI1063">
            <v>-26424228.9525</v>
          </cell>
          <cell r="BJ1063">
            <v>-28706069.8275</v>
          </cell>
          <cell r="BK1063">
            <v>-30809100.36916667</v>
          </cell>
          <cell r="BL1063">
            <v>-32736998.5775</v>
          </cell>
          <cell r="BM1063">
            <v>-32487319.683333337</v>
          </cell>
          <cell r="BN1063">
            <v>-30225540.931250002</v>
          </cell>
        </row>
        <row r="1064">
          <cell r="BI1064">
            <v>0</v>
          </cell>
          <cell r="BJ1064">
            <v>0</v>
          </cell>
          <cell r="BK1064">
            <v>0</v>
          </cell>
          <cell r="BL1064">
            <v>0</v>
          </cell>
          <cell r="BM1064">
            <v>0</v>
          </cell>
          <cell r="BN1064">
            <v>0</v>
          </cell>
        </row>
        <row r="1065">
          <cell r="BI1065">
            <v>-25000000</v>
          </cell>
          <cell r="BJ1065">
            <v>-25000000</v>
          </cell>
          <cell r="BK1065">
            <v>-25000000</v>
          </cell>
          <cell r="BL1065">
            <v>-25000000</v>
          </cell>
          <cell r="BM1065">
            <v>-25000000</v>
          </cell>
          <cell r="BN1065">
            <v>-25000000</v>
          </cell>
        </row>
        <row r="1066">
          <cell r="BI1066">
            <v>0</v>
          </cell>
          <cell r="BJ1066">
            <v>0</v>
          </cell>
          <cell r="BK1066">
            <v>0</v>
          </cell>
          <cell r="BL1066">
            <v>0</v>
          </cell>
          <cell r="BM1066">
            <v>0</v>
          </cell>
          <cell r="BN1066">
            <v>0</v>
          </cell>
        </row>
        <row r="1067">
          <cell r="BI1067">
            <v>-3000000</v>
          </cell>
          <cell r="BJ1067">
            <v>-3000000</v>
          </cell>
          <cell r="BK1067">
            <v>-3000000</v>
          </cell>
          <cell r="BL1067">
            <v>-3000000</v>
          </cell>
          <cell r="BM1067">
            <v>-3000000</v>
          </cell>
          <cell r="BN1067">
            <v>-3000000</v>
          </cell>
        </row>
        <row r="1068">
          <cell r="BI1068">
            <v>0</v>
          </cell>
          <cell r="BJ1068">
            <v>0</v>
          </cell>
          <cell r="BK1068">
            <v>0</v>
          </cell>
          <cell r="BL1068">
            <v>0</v>
          </cell>
          <cell r="BM1068">
            <v>0</v>
          </cell>
          <cell r="BN1068">
            <v>0</v>
          </cell>
        </row>
        <row r="1069">
          <cell r="BI1069">
            <v>0</v>
          </cell>
          <cell r="BJ1069">
            <v>0</v>
          </cell>
          <cell r="BK1069">
            <v>0</v>
          </cell>
          <cell r="BL1069">
            <v>0</v>
          </cell>
          <cell r="BM1069">
            <v>0</v>
          </cell>
          <cell r="BN1069">
            <v>0</v>
          </cell>
        </row>
        <row r="1070">
          <cell r="BI1070">
            <v>0</v>
          </cell>
          <cell r="BJ1070">
            <v>0</v>
          </cell>
          <cell r="BK1070">
            <v>0</v>
          </cell>
          <cell r="BL1070">
            <v>0</v>
          </cell>
          <cell r="BM1070">
            <v>0</v>
          </cell>
          <cell r="BN1070">
            <v>0</v>
          </cell>
        </row>
        <row r="1071">
          <cell r="BI1071">
            <v>-10000000</v>
          </cell>
          <cell r="BJ1071">
            <v>-10000000</v>
          </cell>
          <cell r="BK1071">
            <v>-10000000</v>
          </cell>
          <cell r="BL1071">
            <v>-10000000</v>
          </cell>
          <cell r="BM1071">
            <v>-10000000</v>
          </cell>
          <cell r="BN1071">
            <v>-10000000</v>
          </cell>
        </row>
        <row r="1072">
          <cell r="BI1072">
            <v>0</v>
          </cell>
          <cell r="BJ1072">
            <v>0</v>
          </cell>
          <cell r="BK1072">
            <v>0</v>
          </cell>
          <cell r="BL1072">
            <v>0</v>
          </cell>
          <cell r="BM1072">
            <v>0</v>
          </cell>
          <cell r="BN1072">
            <v>0</v>
          </cell>
        </row>
        <row r="1073">
          <cell r="BI1073">
            <v>0</v>
          </cell>
          <cell r="BJ1073">
            <v>0</v>
          </cell>
          <cell r="BK1073">
            <v>0</v>
          </cell>
          <cell r="BL1073">
            <v>0</v>
          </cell>
          <cell r="BM1073">
            <v>0</v>
          </cell>
          <cell r="BN1073">
            <v>0</v>
          </cell>
        </row>
        <row r="1074">
          <cell r="BI1074">
            <v>0</v>
          </cell>
          <cell r="BJ1074">
            <v>0</v>
          </cell>
          <cell r="BK1074">
            <v>0</v>
          </cell>
          <cell r="BL1074">
            <v>0</v>
          </cell>
          <cell r="BM1074">
            <v>0</v>
          </cell>
          <cell r="BN1074">
            <v>0</v>
          </cell>
        </row>
        <row r="1075">
          <cell r="BI1075">
            <v>0</v>
          </cell>
          <cell r="BJ1075">
            <v>0</v>
          </cell>
          <cell r="BK1075">
            <v>0</v>
          </cell>
          <cell r="BL1075">
            <v>0</v>
          </cell>
          <cell r="BM1075">
            <v>0</v>
          </cell>
          <cell r="BN1075">
            <v>0</v>
          </cell>
        </row>
        <row r="1076">
          <cell r="BI1076">
            <v>0</v>
          </cell>
          <cell r="BJ1076">
            <v>0</v>
          </cell>
          <cell r="BK1076">
            <v>0</v>
          </cell>
          <cell r="BL1076">
            <v>0</v>
          </cell>
          <cell r="BM1076">
            <v>0</v>
          </cell>
          <cell r="BN1076">
            <v>0</v>
          </cell>
        </row>
        <row r="1077">
          <cell r="BI1077">
            <v>-7000000</v>
          </cell>
          <cell r="BJ1077">
            <v>-7000000</v>
          </cell>
          <cell r="BK1077">
            <v>-6708333.333333333</v>
          </cell>
          <cell r="BL1077">
            <v>-6125000</v>
          </cell>
          <cell r="BM1077">
            <v>-5541666.666666667</v>
          </cell>
          <cell r="BN1077">
            <v>-4958333.333333333</v>
          </cell>
        </row>
        <row r="1078">
          <cell r="BI1078">
            <v>-10000000</v>
          </cell>
          <cell r="BJ1078">
            <v>-10000000</v>
          </cell>
          <cell r="BK1078">
            <v>-10000000</v>
          </cell>
          <cell r="BL1078">
            <v>-10000000</v>
          </cell>
          <cell r="BM1078">
            <v>-10000000</v>
          </cell>
          <cell r="BN1078">
            <v>-10000000</v>
          </cell>
        </row>
        <row r="1079">
          <cell r="BI1079">
            <v>-2000000</v>
          </cell>
          <cell r="BJ1079">
            <v>-2000000</v>
          </cell>
          <cell r="BK1079">
            <v>-2000000</v>
          </cell>
          <cell r="BL1079">
            <v>-2000000</v>
          </cell>
          <cell r="BM1079">
            <v>-2000000</v>
          </cell>
          <cell r="BN1079">
            <v>-2000000</v>
          </cell>
        </row>
        <row r="1080">
          <cell r="BI1080">
            <v>-1125000</v>
          </cell>
          <cell r="BJ1080">
            <v>-875000</v>
          </cell>
          <cell r="BK1080">
            <v>-625000</v>
          </cell>
          <cell r="BL1080">
            <v>-375000</v>
          </cell>
          <cell r="BM1080">
            <v>-125000</v>
          </cell>
          <cell r="BN1080">
            <v>0</v>
          </cell>
        </row>
        <row r="1081">
          <cell r="BI1081">
            <v>-1875000</v>
          </cell>
          <cell r="BJ1081">
            <v>-1458333.3333333333</v>
          </cell>
          <cell r="BK1081">
            <v>-1041666.6666666666</v>
          </cell>
          <cell r="BL1081">
            <v>-625000</v>
          </cell>
          <cell r="BM1081">
            <v>-208333.33333333334</v>
          </cell>
          <cell r="BN1081">
            <v>0</v>
          </cell>
        </row>
        <row r="1082">
          <cell r="BI1082">
            <v>-15000000</v>
          </cell>
          <cell r="BJ1082">
            <v>-15000000</v>
          </cell>
          <cell r="BK1082">
            <v>-15000000</v>
          </cell>
          <cell r="BL1082">
            <v>-15000000</v>
          </cell>
          <cell r="BM1082">
            <v>-15000000</v>
          </cell>
          <cell r="BN1082">
            <v>-15000000</v>
          </cell>
        </row>
        <row r="1083">
          <cell r="BI1083">
            <v>0</v>
          </cell>
          <cell r="BJ1083">
            <v>0</v>
          </cell>
          <cell r="BK1083">
            <v>0</v>
          </cell>
          <cell r="BL1083">
            <v>0</v>
          </cell>
          <cell r="BM1083">
            <v>0</v>
          </cell>
          <cell r="BN1083">
            <v>0</v>
          </cell>
        </row>
        <row r="1084">
          <cell r="BI1084">
            <v>-2000000</v>
          </cell>
          <cell r="BJ1084">
            <v>-2000000</v>
          </cell>
          <cell r="BK1084">
            <v>-2000000</v>
          </cell>
          <cell r="BL1084">
            <v>-2000000</v>
          </cell>
          <cell r="BM1084">
            <v>-2000000</v>
          </cell>
          <cell r="BN1084">
            <v>-2000000</v>
          </cell>
        </row>
        <row r="1085">
          <cell r="BI1085">
            <v>0</v>
          </cell>
          <cell r="BJ1085">
            <v>0</v>
          </cell>
          <cell r="BK1085">
            <v>0</v>
          </cell>
          <cell r="BL1085">
            <v>0</v>
          </cell>
          <cell r="BM1085">
            <v>0</v>
          </cell>
          <cell r="BN1085">
            <v>0</v>
          </cell>
        </row>
        <row r="1086">
          <cell r="BI1086">
            <v>0</v>
          </cell>
          <cell r="BJ1086">
            <v>0</v>
          </cell>
          <cell r="BK1086">
            <v>0</v>
          </cell>
          <cell r="BL1086">
            <v>0</v>
          </cell>
          <cell r="BM1086">
            <v>0</v>
          </cell>
          <cell r="BN1086">
            <v>0</v>
          </cell>
        </row>
        <row r="1087">
          <cell r="BI1087">
            <v>0</v>
          </cell>
          <cell r="BJ1087">
            <v>0</v>
          </cell>
          <cell r="BK1087">
            <v>0</v>
          </cell>
          <cell r="BL1087">
            <v>0</v>
          </cell>
          <cell r="BM1087">
            <v>0</v>
          </cell>
          <cell r="BN1087">
            <v>0</v>
          </cell>
        </row>
        <row r="1088">
          <cell r="BI1088">
            <v>0</v>
          </cell>
          <cell r="BJ1088">
            <v>0</v>
          </cell>
          <cell r="BK1088">
            <v>0</v>
          </cell>
          <cell r="BL1088">
            <v>0</v>
          </cell>
          <cell r="BM1088">
            <v>0</v>
          </cell>
          <cell r="BN1088">
            <v>0</v>
          </cell>
        </row>
        <row r="1089">
          <cell r="BI1089">
            <v>0</v>
          </cell>
          <cell r="BJ1089">
            <v>0</v>
          </cell>
          <cell r="BK1089">
            <v>0</v>
          </cell>
          <cell r="BL1089">
            <v>0</v>
          </cell>
          <cell r="BM1089">
            <v>0</v>
          </cell>
          <cell r="BN1089">
            <v>0</v>
          </cell>
        </row>
        <row r="1090">
          <cell r="BI1090">
            <v>0</v>
          </cell>
          <cell r="BJ1090">
            <v>0</v>
          </cell>
          <cell r="BK1090">
            <v>0</v>
          </cell>
          <cell r="BL1090">
            <v>0</v>
          </cell>
          <cell r="BM1090">
            <v>0</v>
          </cell>
          <cell r="BN1090">
            <v>0</v>
          </cell>
        </row>
        <row r="1091">
          <cell r="BI1091">
            <v>0</v>
          </cell>
          <cell r="BJ1091">
            <v>0</v>
          </cell>
          <cell r="BK1091">
            <v>0</v>
          </cell>
          <cell r="BL1091">
            <v>0</v>
          </cell>
          <cell r="BM1091">
            <v>0</v>
          </cell>
          <cell r="BN1091">
            <v>0</v>
          </cell>
        </row>
        <row r="1092">
          <cell r="BI1092">
            <v>-300000000</v>
          </cell>
          <cell r="BJ1092">
            <v>-300000000</v>
          </cell>
          <cell r="BK1092">
            <v>-300000000</v>
          </cell>
          <cell r="BL1092">
            <v>-300000000</v>
          </cell>
          <cell r="BM1092">
            <v>-300000000</v>
          </cell>
          <cell r="BN1092">
            <v>-300000000</v>
          </cell>
        </row>
        <row r="1093">
          <cell r="BI1093">
            <v>-200000000</v>
          </cell>
          <cell r="BJ1093">
            <v>-200000000</v>
          </cell>
          <cell r="BK1093">
            <v>-200000000</v>
          </cell>
          <cell r="BL1093">
            <v>-200000000</v>
          </cell>
          <cell r="BM1093">
            <v>-200000000</v>
          </cell>
          <cell r="BN1093">
            <v>-200000000</v>
          </cell>
        </row>
        <row r="1094">
          <cell r="BI1094">
            <v>0</v>
          </cell>
          <cell r="BJ1094">
            <v>0</v>
          </cell>
          <cell r="BK1094">
            <v>0</v>
          </cell>
          <cell r="BL1094">
            <v>0</v>
          </cell>
          <cell r="BM1094">
            <v>0</v>
          </cell>
          <cell r="BN1094">
            <v>0</v>
          </cell>
        </row>
        <row r="1095">
          <cell r="BI1095">
            <v>-100000000</v>
          </cell>
          <cell r="BJ1095">
            <v>-100000000</v>
          </cell>
          <cell r="BK1095">
            <v>-100000000</v>
          </cell>
          <cell r="BL1095">
            <v>-100000000</v>
          </cell>
          <cell r="BM1095">
            <v>-100000000</v>
          </cell>
          <cell r="BN1095">
            <v>-100000000</v>
          </cell>
        </row>
        <row r="1096">
          <cell r="BI1096">
            <v>-121875000</v>
          </cell>
          <cell r="BJ1096">
            <v>-103125000</v>
          </cell>
          <cell r="BK1096">
            <v>-84375000</v>
          </cell>
          <cell r="BL1096">
            <v>-65625000</v>
          </cell>
          <cell r="BM1096">
            <v>-46875000</v>
          </cell>
          <cell r="BN1096">
            <v>-28125000</v>
          </cell>
        </row>
        <row r="1097">
          <cell r="BI1097">
            <v>0</v>
          </cell>
          <cell r="BJ1097">
            <v>0</v>
          </cell>
          <cell r="BK1097">
            <v>0</v>
          </cell>
          <cell r="BL1097">
            <v>0</v>
          </cell>
          <cell r="BM1097">
            <v>0</v>
          </cell>
          <cell r="BN1097">
            <v>0</v>
          </cell>
        </row>
        <row r="1098">
          <cell r="BI1098">
            <v>-260000000</v>
          </cell>
          <cell r="BJ1098">
            <v>-260000000</v>
          </cell>
          <cell r="BK1098">
            <v>-260000000</v>
          </cell>
          <cell r="BL1098">
            <v>-260000000</v>
          </cell>
          <cell r="BM1098">
            <v>-260000000</v>
          </cell>
          <cell r="BN1098">
            <v>-260000000</v>
          </cell>
        </row>
        <row r="1099">
          <cell r="BI1099">
            <v>-138460000</v>
          </cell>
          <cell r="BJ1099">
            <v>-138460000</v>
          </cell>
          <cell r="BK1099">
            <v>-138460000</v>
          </cell>
          <cell r="BL1099">
            <v>-138460000</v>
          </cell>
          <cell r="BM1099">
            <v>-138460000</v>
          </cell>
          <cell r="BN1099">
            <v>-138460000</v>
          </cell>
        </row>
        <row r="1100">
          <cell r="BI1100">
            <v>-23400000</v>
          </cell>
          <cell r="BJ1100">
            <v>-23400000</v>
          </cell>
          <cell r="BK1100">
            <v>-23400000</v>
          </cell>
          <cell r="BL1100">
            <v>-23400000</v>
          </cell>
          <cell r="BM1100">
            <v>-23400000</v>
          </cell>
          <cell r="BN1100">
            <v>-23400000</v>
          </cell>
        </row>
        <row r="1101">
          <cell r="BI1101">
            <v>0</v>
          </cell>
          <cell r="BJ1101">
            <v>0</v>
          </cell>
          <cell r="BK1101">
            <v>0</v>
          </cell>
          <cell r="BL1101">
            <v>0</v>
          </cell>
          <cell r="BM1101">
            <v>0</v>
          </cell>
          <cell r="BN1101">
            <v>0</v>
          </cell>
        </row>
        <row r="1102">
          <cell r="BI1102">
            <v>-250000000</v>
          </cell>
          <cell r="BJ1102">
            <v>-250000000</v>
          </cell>
          <cell r="BK1102">
            <v>-250000000</v>
          </cell>
          <cell r="BL1102">
            <v>-250000000</v>
          </cell>
          <cell r="BM1102">
            <v>-250000000</v>
          </cell>
          <cell r="BN1102">
            <v>-250000000</v>
          </cell>
        </row>
        <row r="1103">
          <cell r="BI1103">
            <v>0</v>
          </cell>
          <cell r="BJ1103">
            <v>0</v>
          </cell>
          <cell r="BK1103">
            <v>0</v>
          </cell>
          <cell r="BL1103">
            <v>0</v>
          </cell>
          <cell r="BM1103">
            <v>0</v>
          </cell>
          <cell r="BN1103">
            <v>0</v>
          </cell>
        </row>
        <row r="1104">
          <cell r="BI1104">
            <v>-250000000</v>
          </cell>
          <cell r="BJ1104">
            <v>-250000000</v>
          </cell>
          <cell r="BK1104">
            <v>-250000000</v>
          </cell>
          <cell r="BL1104">
            <v>-250000000</v>
          </cell>
          <cell r="BM1104">
            <v>-250000000</v>
          </cell>
          <cell r="BN1104">
            <v>-250000000</v>
          </cell>
        </row>
        <row r="1105">
          <cell r="BI1105">
            <v>-150000000</v>
          </cell>
          <cell r="BJ1105">
            <v>-150000000</v>
          </cell>
          <cell r="BK1105">
            <v>-150000000</v>
          </cell>
          <cell r="BL1105">
            <v>-150000000</v>
          </cell>
          <cell r="BM1105">
            <v>-150000000</v>
          </cell>
          <cell r="BN1105">
            <v>-150000000</v>
          </cell>
        </row>
        <row r="1106">
          <cell r="BI1106">
            <v>-250000000</v>
          </cell>
          <cell r="BJ1106">
            <v>-250000000</v>
          </cell>
          <cell r="BK1106">
            <v>-250000000</v>
          </cell>
          <cell r="BL1106">
            <v>-250000000</v>
          </cell>
          <cell r="BM1106">
            <v>-250000000</v>
          </cell>
          <cell r="BN1106">
            <v>-250000000</v>
          </cell>
        </row>
        <row r="1107">
          <cell r="BI1107">
            <v>-300000000</v>
          </cell>
          <cell r="BJ1107">
            <v>-300000000</v>
          </cell>
          <cell r="BK1107">
            <v>-300000000</v>
          </cell>
          <cell r="BL1107">
            <v>-300000000</v>
          </cell>
          <cell r="BM1107">
            <v>-300000000</v>
          </cell>
          <cell r="BN1107">
            <v>-300000000</v>
          </cell>
        </row>
        <row r="1108">
          <cell r="BI1108">
            <v>0</v>
          </cell>
          <cell r="BJ1108">
            <v>0</v>
          </cell>
          <cell r="BK1108">
            <v>0</v>
          </cell>
          <cell r="BL1108">
            <v>0</v>
          </cell>
          <cell r="BM1108">
            <v>0</v>
          </cell>
          <cell r="BN1108">
            <v>0</v>
          </cell>
        </row>
        <row r="1109">
          <cell r="BI1109">
            <v>-250000000</v>
          </cell>
          <cell r="BJ1109">
            <v>-250000000</v>
          </cell>
          <cell r="BK1109">
            <v>-250000000</v>
          </cell>
          <cell r="BL1109">
            <v>-250000000</v>
          </cell>
          <cell r="BM1109">
            <v>-250000000</v>
          </cell>
          <cell r="BN1109">
            <v>-250000000</v>
          </cell>
        </row>
        <row r="1110">
          <cell r="BI1110">
            <v>-306250000</v>
          </cell>
          <cell r="BJ1110">
            <v>-335416666.6666667</v>
          </cell>
          <cell r="BK1110">
            <v>-350000000</v>
          </cell>
          <cell r="BL1110">
            <v>-350000000</v>
          </cell>
          <cell r="BM1110">
            <v>-350000000</v>
          </cell>
          <cell r="BN1110">
            <v>-350000000</v>
          </cell>
        </row>
        <row r="1111">
          <cell r="BI1111">
            <v>-31250000</v>
          </cell>
          <cell r="BJ1111">
            <v>-52083333.333333336</v>
          </cell>
          <cell r="BK1111">
            <v>-72916666.66666667</v>
          </cell>
          <cell r="BL1111">
            <v>-93750000</v>
          </cell>
          <cell r="BM1111">
            <v>-114583333.33333333</v>
          </cell>
          <cell r="BN1111">
            <v>-135416666.66666666</v>
          </cell>
        </row>
        <row r="1112">
          <cell r="BI1112">
            <v>-121875000</v>
          </cell>
          <cell r="BJ1112">
            <v>-148958333.33333334</v>
          </cell>
          <cell r="BK1112">
            <v>-176041666.66666666</v>
          </cell>
          <cell r="BL1112">
            <v>-203125000</v>
          </cell>
          <cell r="BM1112">
            <v>-230208333.33333334</v>
          </cell>
          <cell r="BN1112">
            <v>-257291666.66666666</v>
          </cell>
        </row>
        <row r="1113">
          <cell r="BI1113">
            <v>0</v>
          </cell>
          <cell r="BJ1113">
            <v>0</v>
          </cell>
          <cell r="BK1113">
            <v>0</v>
          </cell>
          <cell r="BL1113">
            <v>0</v>
          </cell>
          <cell r="BM1113">
            <v>0</v>
          </cell>
          <cell r="BN1113">
            <v>0</v>
          </cell>
        </row>
        <row r="1114">
          <cell r="BI1114">
            <v>0</v>
          </cell>
          <cell r="BJ1114">
            <v>0</v>
          </cell>
          <cell r="BK1114">
            <v>0</v>
          </cell>
          <cell r="BL1114">
            <v>0</v>
          </cell>
          <cell r="BM1114">
            <v>0</v>
          </cell>
          <cell r="BN1114">
            <v>0</v>
          </cell>
        </row>
        <row r="1115">
          <cell r="BI1115">
            <v>0</v>
          </cell>
          <cell r="BJ1115">
            <v>0</v>
          </cell>
          <cell r="BK1115">
            <v>0</v>
          </cell>
          <cell r="BL1115">
            <v>0</v>
          </cell>
          <cell r="BM1115">
            <v>0</v>
          </cell>
          <cell r="BN1115">
            <v>0</v>
          </cell>
        </row>
        <row r="1116">
          <cell r="BI1116">
            <v>0</v>
          </cell>
          <cell r="BJ1116">
            <v>0</v>
          </cell>
          <cell r="BK1116">
            <v>0</v>
          </cell>
          <cell r="BL1116">
            <v>0</v>
          </cell>
          <cell r="BM1116">
            <v>0</v>
          </cell>
          <cell r="BN1116">
            <v>0</v>
          </cell>
        </row>
        <row r="1117">
          <cell r="BI1117">
            <v>0</v>
          </cell>
          <cell r="BJ1117">
            <v>0</v>
          </cell>
          <cell r="BK1117">
            <v>0</v>
          </cell>
          <cell r="BL1117">
            <v>0</v>
          </cell>
          <cell r="BM1117">
            <v>0</v>
          </cell>
          <cell r="BN1117">
            <v>0</v>
          </cell>
        </row>
        <row r="1118">
          <cell r="BI1118">
            <v>0</v>
          </cell>
          <cell r="BJ1118">
            <v>0</v>
          </cell>
          <cell r="BK1118">
            <v>0</v>
          </cell>
          <cell r="BL1118">
            <v>0</v>
          </cell>
          <cell r="BM1118">
            <v>0</v>
          </cell>
          <cell r="BN1118">
            <v>0</v>
          </cell>
        </row>
        <row r="1119">
          <cell r="BI1119">
            <v>0</v>
          </cell>
          <cell r="BJ1119">
            <v>0</v>
          </cell>
          <cell r="BK1119">
            <v>0</v>
          </cell>
          <cell r="BL1119">
            <v>0</v>
          </cell>
          <cell r="BM1119">
            <v>0</v>
          </cell>
          <cell r="BN1119">
            <v>0</v>
          </cell>
        </row>
        <row r="1120">
          <cell r="BI1120">
            <v>0</v>
          </cell>
          <cell r="BJ1120">
            <v>0</v>
          </cell>
          <cell r="BK1120">
            <v>0</v>
          </cell>
          <cell r="BL1120">
            <v>0</v>
          </cell>
          <cell r="BM1120">
            <v>0</v>
          </cell>
          <cell r="BN1120">
            <v>0</v>
          </cell>
        </row>
        <row r="1121">
          <cell r="BI1121">
            <v>0</v>
          </cell>
          <cell r="BJ1121">
            <v>0</v>
          </cell>
          <cell r="BK1121">
            <v>0</v>
          </cell>
          <cell r="BL1121">
            <v>0</v>
          </cell>
          <cell r="BM1121">
            <v>0</v>
          </cell>
          <cell r="BN1121">
            <v>0</v>
          </cell>
        </row>
        <row r="1122">
          <cell r="BI1122">
            <v>0</v>
          </cell>
          <cell r="BJ1122">
            <v>0</v>
          </cell>
          <cell r="BK1122">
            <v>0</v>
          </cell>
          <cell r="BL1122">
            <v>0</v>
          </cell>
          <cell r="BM1122">
            <v>0</v>
          </cell>
          <cell r="BN1122">
            <v>0</v>
          </cell>
        </row>
        <row r="1123">
          <cell r="BI1123">
            <v>-320833.3333333333</v>
          </cell>
          <cell r="BJ1123">
            <v>-325000</v>
          </cell>
          <cell r="BK1123">
            <v>-316666.6666666667</v>
          </cell>
          <cell r="BL1123">
            <v>-295833.3333333333</v>
          </cell>
          <cell r="BM1123">
            <v>-285416.6666666667</v>
          </cell>
          <cell r="BN1123">
            <v>-285416.6666666667</v>
          </cell>
        </row>
        <row r="1124">
          <cell r="BI1124">
            <v>0</v>
          </cell>
          <cell r="BJ1124">
            <v>0</v>
          </cell>
          <cell r="BK1124">
            <v>0</v>
          </cell>
          <cell r="BL1124">
            <v>0</v>
          </cell>
          <cell r="BM1124">
            <v>0</v>
          </cell>
          <cell r="BN1124">
            <v>0</v>
          </cell>
        </row>
        <row r="1125">
          <cell r="BI1125">
            <v>-40005729.03041666</v>
          </cell>
          <cell r="BJ1125">
            <v>-40198841.467083335</v>
          </cell>
          <cell r="BK1125">
            <v>-40390167.26833333</v>
          </cell>
          <cell r="BL1125">
            <v>-40579455.28541666</v>
          </cell>
          <cell r="BM1125">
            <v>-40766447.59583333</v>
          </cell>
          <cell r="BN1125">
            <v>-40925006.63458333</v>
          </cell>
        </row>
        <row r="1126">
          <cell r="BI1126">
            <v>-6471325.39375</v>
          </cell>
          <cell r="BJ1126">
            <v>-6436169.565416667</v>
          </cell>
          <cell r="BK1126">
            <v>-6416857.243749999</v>
          </cell>
          <cell r="BL1126">
            <v>-6396611.977083333</v>
          </cell>
          <cell r="BM1126">
            <v>-6375433.765416667</v>
          </cell>
          <cell r="BN1126">
            <v>-6390487.763749999</v>
          </cell>
        </row>
        <row r="1127">
          <cell r="BI1127">
            <v>-28531755.719583333</v>
          </cell>
          <cell r="BJ1127">
            <v>-24116230.698333334</v>
          </cell>
          <cell r="BK1127">
            <v>-20065827.3875</v>
          </cell>
          <cell r="BL1127">
            <v>-16231028.888333334</v>
          </cell>
          <cell r="BM1127">
            <v>-12426183.6175</v>
          </cell>
          <cell r="BN1127">
            <v>-10063046.243333334</v>
          </cell>
        </row>
        <row r="1128">
          <cell r="BI1128">
            <v>-42145096.082499996</v>
          </cell>
          <cell r="BJ1128">
            <v>-41923621.982499994</v>
          </cell>
          <cell r="BK1128">
            <v>-41655434.043749996</v>
          </cell>
          <cell r="BL1128">
            <v>-41340532.26624999</v>
          </cell>
          <cell r="BM1128">
            <v>-41025630.488749996</v>
          </cell>
          <cell r="BN1128">
            <v>-40764928.9325</v>
          </cell>
        </row>
        <row r="1129">
          <cell r="BI1129">
            <v>225.84416666666667</v>
          </cell>
          <cell r="BJ1129">
            <v>225.84416666666667</v>
          </cell>
          <cell r="BK1129">
            <v>225.84416666666667</v>
          </cell>
          <cell r="BL1129">
            <v>225.84416666666667</v>
          </cell>
          <cell r="BM1129">
            <v>225.84416666666667</v>
          </cell>
          <cell r="BN1129">
            <v>225.84416666666667</v>
          </cell>
        </row>
        <row r="1130">
          <cell r="BI1130">
            <v>-250000</v>
          </cell>
          <cell r="BJ1130">
            <v>-250000</v>
          </cell>
          <cell r="BK1130">
            <v>-250000</v>
          </cell>
          <cell r="BL1130">
            <v>-250000</v>
          </cell>
          <cell r="BM1130">
            <v>-250000</v>
          </cell>
          <cell r="BN1130">
            <v>-250000</v>
          </cell>
        </row>
        <row r="1131">
          <cell r="BI1131">
            <v>-129471.05000000003</v>
          </cell>
          <cell r="BJ1131">
            <v>-129471.05000000003</v>
          </cell>
          <cell r="BK1131">
            <v>-129471.05000000003</v>
          </cell>
          <cell r="BL1131">
            <v>-129471.05000000003</v>
          </cell>
          <cell r="BM1131">
            <v>-129471.05000000003</v>
          </cell>
          <cell r="BN1131">
            <v>-129471.05000000003</v>
          </cell>
        </row>
        <row r="1132">
          <cell r="BI1132">
            <v>0</v>
          </cell>
          <cell r="BJ1132">
            <v>0</v>
          </cell>
          <cell r="BK1132">
            <v>0</v>
          </cell>
          <cell r="BL1132">
            <v>0</v>
          </cell>
          <cell r="BM1132">
            <v>0</v>
          </cell>
          <cell r="BN1132">
            <v>0</v>
          </cell>
        </row>
        <row r="1133">
          <cell r="BI1133">
            <v>-15000</v>
          </cell>
          <cell r="BJ1133">
            <v>-15000</v>
          </cell>
          <cell r="BK1133">
            <v>-15000</v>
          </cell>
          <cell r="BL1133">
            <v>-15000</v>
          </cell>
          <cell r="BM1133">
            <v>-15000</v>
          </cell>
          <cell r="BN1133">
            <v>-15000</v>
          </cell>
        </row>
        <row r="1134">
          <cell r="BI1134">
            <v>-75118.13375</v>
          </cell>
          <cell r="BJ1134">
            <v>-78400.03124999999</v>
          </cell>
          <cell r="BK1134">
            <v>-81387.25624999999</v>
          </cell>
          <cell r="BL1134">
            <v>-84079.80874999998</v>
          </cell>
          <cell r="BM1134">
            <v>-86772.36124999997</v>
          </cell>
          <cell r="BN1134">
            <v>-87712.81458333331</v>
          </cell>
        </row>
        <row r="1135">
          <cell r="BI1135">
            <v>0</v>
          </cell>
          <cell r="BJ1135">
            <v>0</v>
          </cell>
          <cell r="BK1135">
            <v>0</v>
          </cell>
          <cell r="BL1135">
            <v>0</v>
          </cell>
          <cell r="BM1135">
            <v>0</v>
          </cell>
          <cell r="BN1135">
            <v>0</v>
          </cell>
        </row>
        <row r="1136">
          <cell r="BI1136">
            <v>-453028.42</v>
          </cell>
          <cell r="BJ1136">
            <v>-453028.42</v>
          </cell>
          <cell r="BK1136">
            <v>-453028.42</v>
          </cell>
          <cell r="BL1136">
            <v>-453028.42</v>
          </cell>
          <cell r="BM1136">
            <v>-453028.42</v>
          </cell>
          <cell r="BN1136">
            <v>-453028.42</v>
          </cell>
        </row>
        <row r="1137">
          <cell r="BI1137">
            <v>0</v>
          </cell>
          <cell r="BJ1137">
            <v>0</v>
          </cell>
          <cell r="BK1137">
            <v>0</v>
          </cell>
          <cell r="BL1137">
            <v>0</v>
          </cell>
          <cell r="BM1137">
            <v>0</v>
          </cell>
          <cell r="BN1137">
            <v>0</v>
          </cell>
        </row>
        <row r="1138">
          <cell r="BI1138">
            <v>0</v>
          </cell>
          <cell r="BJ1138">
            <v>0</v>
          </cell>
          <cell r="BK1138">
            <v>0</v>
          </cell>
          <cell r="BL1138">
            <v>0</v>
          </cell>
          <cell r="BM1138">
            <v>0</v>
          </cell>
          <cell r="BN1138">
            <v>0</v>
          </cell>
        </row>
        <row r="1139">
          <cell r="BI1139">
            <v>-10000</v>
          </cell>
          <cell r="BJ1139">
            <v>-10000</v>
          </cell>
          <cell r="BK1139">
            <v>-10000</v>
          </cell>
          <cell r="BL1139">
            <v>-10000</v>
          </cell>
          <cell r="BM1139">
            <v>-10000</v>
          </cell>
          <cell r="BN1139">
            <v>-10000</v>
          </cell>
        </row>
        <row r="1140">
          <cell r="BI1140">
            <v>0</v>
          </cell>
          <cell r="BJ1140">
            <v>0</v>
          </cell>
          <cell r="BK1140">
            <v>0</v>
          </cell>
          <cell r="BL1140">
            <v>0</v>
          </cell>
          <cell r="BM1140">
            <v>0</v>
          </cell>
          <cell r="BN1140">
            <v>0</v>
          </cell>
        </row>
        <row r="1141">
          <cell r="BI1141">
            <v>-500000</v>
          </cell>
          <cell r="BJ1141">
            <v>-500000</v>
          </cell>
          <cell r="BK1141">
            <v>-500000</v>
          </cell>
          <cell r="BL1141">
            <v>-500000</v>
          </cell>
          <cell r="BM1141">
            <v>-500000</v>
          </cell>
          <cell r="BN1141">
            <v>-500000</v>
          </cell>
        </row>
        <row r="1142">
          <cell r="BI1142">
            <v>0</v>
          </cell>
          <cell r="BJ1142">
            <v>0</v>
          </cell>
          <cell r="BK1142">
            <v>0</v>
          </cell>
          <cell r="BL1142">
            <v>0</v>
          </cell>
          <cell r="BM1142">
            <v>0</v>
          </cell>
          <cell r="BN1142">
            <v>0</v>
          </cell>
        </row>
        <row r="1143">
          <cell r="BI1143">
            <v>0</v>
          </cell>
          <cell r="BJ1143">
            <v>0</v>
          </cell>
          <cell r="BK1143">
            <v>0</v>
          </cell>
          <cell r="BL1143">
            <v>0</v>
          </cell>
          <cell r="BM1143">
            <v>0</v>
          </cell>
          <cell r="BN1143">
            <v>0</v>
          </cell>
        </row>
        <row r="1144">
          <cell r="BI1144">
            <v>-543011.11</v>
          </cell>
          <cell r="BJ1144">
            <v>-529558.9333333333</v>
          </cell>
          <cell r="BK1144">
            <v>-516087.79916666675</v>
          </cell>
          <cell r="BL1144">
            <v>-502597.7075</v>
          </cell>
          <cell r="BM1144">
            <v>-489107.6158333334</v>
          </cell>
          <cell r="BN1144">
            <v>-478365.88000000006</v>
          </cell>
        </row>
        <row r="1145">
          <cell r="BI1145">
            <v>-409882.0587499999</v>
          </cell>
          <cell r="BJ1145">
            <v>-388171.56458333327</v>
          </cell>
          <cell r="BK1145">
            <v>-359874.8325</v>
          </cell>
          <cell r="BL1145">
            <v>-324991.8625</v>
          </cell>
          <cell r="BM1145">
            <v>-290108.8925</v>
          </cell>
          <cell r="BN1145">
            <v>-272904.58916666673</v>
          </cell>
        </row>
        <row r="1146">
          <cell r="BI1146">
            <v>-412026.24125</v>
          </cell>
          <cell r="BJ1146">
            <v>-405080.7720833334</v>
          </cell>
          <cell r="BK1146">
            <v>-391718.9091666667</v>
          </cell>
          <cell r="BL1146">
            <v>-371940.6525</v>
          </cell>
          <cell r="BM1146">
            <v>-352162.3958333333</v>
          </cell>
          <cell r="BN1146">
            <v>-359932.8033333334</v>
          </cell>
        </row>
        <row r="1147">
          <cell r="BI1147">
            <v>-340913.825</v>
          </cell>
          <cell r="BJ1147">
            <v>-346683.6533333334</v>
          </cell>
          <cell r="BK1147">
            <v>-353467.3166666667</v>
          </cell>
          <cell r="BL1147">
            <v>-361264.8150000001</v>
          </cell>
          <cell r="BM1147">
            <v>-369062.3133333333</v>
          </cell>
          <cell r="BN1147">
            <v>-366644.1791666667</v>
          </cell>
        </row>
        <row r="1148">
          <cell r="BI1148">
            <v>-142583.78416666665</v>
          </cell>
          <cell r="BJ1148">
            <v>-109000.91083333333</v>
          </cell>
          <cell r="BK1148">
            <v>-76103.97291666667</v>
          </cell>
          <cell r="BL1148">
            <v>-44786.43375</v>
          </cell>
          <cell r="BM1148">
            <v>-14518.884166666665</v>
          </cell>
          <cell r="BN1148">
            <v>571.0416666666666</v>
          </cell>
        </row>
        <row r="1149">
          <cell r="BI1149">
            <v>0</v>
          </cell>
          <cell r="BJ1149">
            <v>0</v>
          </cell>
          <cell r="BK1149">
            <v>0</v>
          </cell>
          <cell r="BL1149">
            <v>0</v>
          </cell>
          <cell r="BM1149">
            <v>0</v>
          </cell>
          <cell r="BN1149">
            <v>0</v>
          </cell>
        </row>
        <row r="1150">
          <cell r="BI1150">
            <v>-91495.86125</v>
          </cell>
          <cell r="BJ1150">
            <v>-101508.87208333332</v>
          </cell>
          <cell r="BK1150">
            <v>-108799.34791666667</v>
          </cell>
          <cell r="BL1150">
            <v>-113367.28875</v>
          </cell>
          <cell r="BM1150">
            <v>-117935.22958333335</v>
          </cell>
          <cell r="BN1150">
            <v>-120208.68833333331</v>
          </cell>
        </row>
        <row r="1151">
          <cell r="BI1151">
            <v>-124956.78500000002</v>
          </cell>
          <cell r="BJ1151">
            <v>-135556.05500000002</v>
          </cell>
          <cell r="BK1151">
            <v>-138578.28166666665</v>
          </cell>
          <cell r="BL1151">
            <v>-134023.465</v>
          </cell>
          <cell r="BM1151">
            <v>-129468.64833333336</v>
          </cell>
          <cell r="BN1151">
            <v>-127191.24</v>
          </cell>
        </row>
        <row r="1152">
          <cell r="BI1152">
            <v>-45006.4975</v>
          </cell>
          <cell r="BJ1152">
            <v>-45006.4975</v>
          </cell>
          <cell r="BK1152">
            <v>-45006.4975</v>
          </cell>
          <cell r="BL1152">
            <v>-45006.4975</v>
          </cell>
          <cell r="BM1152">
            <v>-45006.4975</v>
          </cell>
          <cell r="BN1152">
            <v>-40733.79458333333</v>
          </cell>
        </row>
        <row r="1153">
          <cell r="BI1153">
            <v>-13142554.333333334</v>
          </cell>
          <cell r="BJ1153">
            <v>-15532109.666666666</v>
          </cell>
          <cell r="BK1153">
            <v>-17921665</v>
          </cell>
          <cell r="BL1153">
            <v>-20311220.333333332</v>
          </cell>
          <cell r="BM1153">
            <v>-22700775.666666668</v>
          </cell>
          <cell r="BN1153">
            <v>-25090331</v>
          </cell>
        </row>
        <row r="1154">
          <cell r="BI1154">
            <v>0</v>
          </cell>
          <cell r="BJ1154">
            <v>0</v>
          </cell>
          <cell r="BK1154">
            <v>0</v>
          </cell>
          <cell r="BL1154">
            <v>0</v>
          </cell>
          <cell r="BM1154">
            <v>0</v>
          </cell>
          <cell r="BN1154">
            <v>0</v>
          </cell>
        </row>
        <row r="1155">
          <cell r="BI1155">
            <v>-4579832.62375</v>
          </cell>
          <cell r="BJ1155">
            <v>-4579794.140416668</v>
          </cell>
          <cell r="BK1155">
            <v>-4576551.715416667</v>
          </cell>
          <cell r="BL1155">
            <v>-4570530.785416667</v>
          </cell>
          <cell r="BM1155">
            <v>-4564921.881250001</v>
          </cell>
          <cell r="BN1155">
            <v>-4559312.977083334</v>
          </cell>
        </row>
        <row r="1156">
          <cell r="BI1156">
            <v>0</v>
          </cell>
          <cell r="BJ1156">
            <v>0</v>
          </cell>
          <cell r="BK1156">
            <v>0</v>
          </cell>
          <cell r="BL1156">
            <v>0</v>
          </cell>
          <cell r="BM1156">
            <v>0</v>
          </cell>
          <cell r="BN1156">
            <v>0</v>
          </cell>
        </row>
        <row r="1157">
          <cell r="BI1157">
            <v>0</v>
          </cell>
          <cell r="BJ1157">
            <v>0</v>
          </cell>
          <cell r="BK1157">
            <v>0</v>
          </cell>
          <cell r="BL1157">
            <v>0</v>
          </cell>
          <cell r="BM1157">
            <v>0</v>
          </cell>
          <cell r="BN1157">
            <v>0</v>
          </cell>
        </row>
        <row r="1158">
          <cell r="BI1158">
            <v>-50919.12708333333</v>
          </cell>
          <cell r="BJ1158">
            <v>-45788.716666666674</v>
          </cell>
          <cell r="BK1158">
            <v>-40624.95666666667</v>
          </cell>
          <cell r="BL1158">
            <v>-35427.659583333334</v>
          </cell>
          <cell r="BM1158">
            <v>-30196.63625</v>
          </cell>
          <cell r="BN1158">
            <v>-27200.860416666663</v>
          </cell>
        </row>
        <row r="1159">
          <cell r="BI1159">
            <v>0</v>
          </cell>
          <cell r="BJ1159">
            <v>0</v>
          </cell>
          <cell r="BK1159">
            <v>0</v>
          </cell>
          <cell r="BL1159">
            <v>0</v>
          </cell>
          <cell r="BM1159">
            <v>0</v>
          </cell>
          <cell r="BN1159">
            <v>0</v>
          </cell>
        </row>
        <row r="1160">
          <cell r="BI1160">
            <v>-1383042.9916666667</v>
          </cell>
          <cell r="BJ1160">
            <v>-1389696.2550000001</v>
          </cell>
          <cell r="BK1160">
            <v>-1396381.5245833332</v>
          </cell>
          <cell r="BL1160">
            <v>-1403098.9541666666</v>
          </cell>
          <cell r="BM1160">
            <v>-1409848.6987499997</v>
          </cell>
          <cell r="BN1160">
            <v>-1416630.9137499996</v>
          </cell>
        </row>
        <row r="1161">
          <cell r="BI1161">
            <v>27812.5</v>
          </cell>
          <cell r="BJ1161">
            <v>27187.5</v>
          </cell>
          <cell r="BK1161">
            <v>26562.5</v>
          </cell>
          <cell r="BL1161">
            <v>25937.5</v>
          </cell>
          <cell r="BM1161">
            <v>25312.5</v>
          </cell>
          <cell r="BN1161">
            <v>23958.333333333332</v>
          </cell>
        </row>
        <row r="1162">
          <cell r="BI1162">
            <v>-863542.585</v>
          </cell>
          <cell r="BJ1162">
            <v>-867996.0070833334</v>
          </cell>
          <cell r="BK1162">
            <v>-872472.3962499999</v>
          </cell>
          <cell r="BL1162">
            <v>-876971.8708333335</v>
          </cell>
          <cell r="BM1162">
            <v>-881494.5495833332</v>
          </cell>
          <cell r="BN1162">
            <v>-886040.5524999999</v>
          </cell>
        </row>
        <row r="1163">
          <cell r="BI1163">
            <v>-1117935.8195833333</v>
          </cell>
          <cell r="BJ1163">
            <v>-1123518.4929166667</v>
          </cell>
          <cell r="BK1163">
            <v>-1129129.1916666667</v>
          </cell>
          <cell r="BL1163">
            <v>-1134768.0575</v>
          </cell>
          <cell r="BM1163">
            <v>-1140435.232916667</v>
          </cell>
          <cell r="BN1163">
            <v>-1146130.8604166668</v>
          </cell>
        </row>
        <row r="1164">
          <cell r="BI1164">
            <v>0</v>
          </cell>
          <cell r="BJ1164">
            <v>0</v>
          </cell>
          <cell r="BK1164">
            <v>0</v>
          </cell>
          <cell r="BL1164">
            <v>0</v>
          </cell>
          <cell r="BM1164">
            <v>0</v>
          </cell>
          <cell r="BN1164">
            <v>0</v>
          </cell>
        </row>
        <row r="1165">
          <cell r="BI1165">
            <v>-4184139.6437500003</v>
          </cell>
          <cell r="BJ1165">
            <v>-4221477.21125</v>
          </cell>
          <cell r="BK1165">
            <v>-4259188.469166667</v>
          </cell>
          <cell r="BL1165">
            <v>-4297274.752083333</v>
          </cell>
          <cell r="BM1165">
            <v>-4335591.116666666</v>
          </cell>
          <cell r="BN1165">
            <v>-4386532.109583333</v>
          </cell>
        </row>
        <row r="1166">
          <cell r="BI1166">
            <v>-9897017.265416667</v>
          </cell>
          <cell r="BJ1166">
            <v>-9915969.979583336</v>
          </cell>
          <cell r="BK1166">
            <v>-9936481.715000002</v>
          </cell>
          <cell r="BL1166">
            <v>-9958553.611249998</v>
          </cell>
          <cell r="BM1166">
            <v>-9980870.242083333</v>
          </cell>
          <cell r="BN1166">
            <v>-10010906.3725</v>
          </cell>
        </row>
        <row r="1167">
          <cell r="BI1167">
            <v>-664201.8675</v>
          </cell>
          <cell r="BJ1167">
            <v>-626426.1483333333</v>
          </cell>
          <cell r="BK1167">
            <v>-587591.62625</v>
          </cell>
          <cell r="BL1167">
            <v>-547693.0187499999</v>
          </cell>
          <cell r="BM1167">
            <v>-507645.4366666667</v>
          </cell>
          <cell r="BN1167">
            <v>-480731.93083333323</v>
          </cell>
        </row>
        <row r="1168">
          <cell r="BI1168">
            <v>-80844.42791666668</v>
          </cell>
          <cell r="BJ1168">
            <v>-75524.17416666668</v>
          </cell>
          <cell r="BK1168">
            <v>-70167.73416666668</v>
          </cell>
          <cell r="BL1168">
            <v>-64774.94</v>
          </cell>
          <cell r="BM1168">
            <v>-59345.62291666665</v>
          </cell>
          <cell r="BN1168">
            <v>-56408.75458333333</v>
          </cell>
        </row>
        <row r="1169">
          <cell r="BI1169">
            <v>0</v>
          </cell>
          <cell r="BJ1169">
            <v>0</v>
          </cell>
          <cell r="BK1169">
            <v>0</v>
          </cell>
          <cell r="BL1169">
            <v>0</v>
          </cell>
          <cell r="BM1169">
            <v>0</v>
          </cell>
          <cell r="BN1169">
            <v>0</v>
          </cell>
        </row>
        <row r="1170">
          <cell r="BI1170">
            <v>23750</v>
          </cell>
          <cell r="BJ1170">
            <v>26250</v>
          </cell>
          <cell r="BK1170">
            <v>28750</v>
          </cell>
          <cell r="BL1170">
            <v>31250</v>
          </cell>
          <cell r="BM1170">
            <v>33750</v>
          </cell>
          <cell r="BN1170">
            <v>35000</v>
          </cell>
        </row>
        <row r="1171">
          <cell r="BI1171">
            <v>-288749.10666666663</v>
          </cell>
          <cell r="BJ1171">
            <v>-292007.63249999995</v>
          </cell>
          <cell r="BK1171">
            <v>-345486.02624999994</v>
          </cell>
          <cell r="BL1171">
            <v>-449351.67250000004</v>
          </cell>
          <cell r="BM1171">
            <v>-553608.5716666667</v>
          </cell>
          <cell r="BN1171">
            <v>-668831.5304166666</v>
          </cell>
        </row>
        <row r="1172">
          <cell r="BI1172">
            <v>0</v>
          </cell>
          <cell r="BJ1172">
            <v>0</v>
          </cell>
          <cell r="BK1172">
            <v>0</v>
          </cell>
          <cell r="BL1172">
            <v>0</v>
          </cell>
          <cell r="BM1172">
            <v>0</v>
          </cell>
          <cell r="BN1172">
            <v>0</v>
          </cell>
        </row>
        <row r="1173">
          <cell r="BI1173">
            <v>0</v>
          </cell>
          <cell r="BJ1173">
            <v>0</v>
          </cell>
          <cell r="BK1173">
            <v>0</v>
          </cell>
          <cell r="BL1173">
            <v>0</v>
          </cell>
          <cell r="BM1173">
            <v>0</v>
          </cell>
          <cell r="BN1173">
            <v>0</v>
          </cell>
        </row>
        <row r="1174">
          <cell r="BI1174">
            <v>-624979.865</v>
          </cell>
          <cell r="BJ1174">
            <v>-628155.1483333333</v>
          </cell>
          <cell r="BK1174">
            <v>-631346.5654166666</v>
          </cell>
          <cell r="BL1174">
            <v>-634554.19875</v>
          </cell>
          <cell r="BM1174">
            <v>-637778.1308333335</v>
          </cell>
          <cell r="BN1174">
            <v>-641018.4437500001</v>
          </cell>
        </row>
        <row r="1175">
          <cell r="BI1175">
            <v>0</v>
          </cell>
          <cell r="BJ1175">
            <v>0</v>
          </cell>
          <cell r="BK1175">
            <v>0</v>
          </cell>
          <cell r="BL1175">
            <v>0</v>
          </cell>
          <cell r="BM1175">
            <v>0</v>
          </cell>
          <cell r="BN1175">
            <v>0</v>
          </cell>
        </row>
        <row r="1176">
          <cell r="BI1176">
            <v>-3513160.4933333336</v>
          </cell>
          <cell r="BJ1176">
            <v>-3309014.86</v>
          </cell>
          <cell r="BK1176">
            <v>-3109738.090416666</v>
          </cell>
          <cell r="BL1176">
            <v>-2915352.0070833336</v>
          </cell>
          <cell r="BM1176">
            <v>-2720048.7316666665</v>
          </cell>
          <cell r="BN1176">
            <v>-2575852.8870833335</v>
          </cell>
        </row>
        <row r="1177">
          <cell r="BI1177">
            <v>0</v>
          </cell>
          <cell r="BJ1177">
            <v>0</v>
          </cell>
          <cell r="BK1177">
            <v>0</v>
          </cell>
          <cell r="BL1177">
            <v>0</v>
          </cell>
          <cell r="BM1177">
            <v>0</v>
          </cell>
          <cell r="BN1177">
            <v>0</v>
          </cell>
        </row>
        <row r="1178">
          <cell r="BI1178">
            <v>807574.75</v>
          </cell>
          <cell r="BJ1178">
            <v>813169.9166666666</v>
          </cell>
          <cell r="BK1178">
            <v>818765.0833333334</v>
          </cell>
          <cell r="BL1178">
            <v>824360.25</v>
          </cell>
          <cell r="BM1178">
            <v>829955.4166666666</v>
          </cell>
          <cell r="BN1178">
            <v>823793.8708333332</v>
          </cell>
        </row>
        <row r="1179">
          <cell r="BI1179">
            <v>-1169011.9383333332</v>
          </cell>
          <cell r="BJ1179">
            <v>-1227214.07</v>
          </cell>
          <cell r="BK1179">
            <v>-1285669.4291666665</v>
          </cell>
          <cell r="BL1179">
            <v>-1344379.0654166667</v>
          </cell>
          <cell r="BM1179">
            <v>-1403344.0316666665</v>
          </cell>
          <cell r="BN1179">
            <v>-1436496.5870833334</v>
          </cell>
        </row>
        <row r="1180">
          <cell r="BI1180">
            <v>0</v>
          </cell>
          <cell r="BJ1180">
            <v>0</v>
          </cell>
          <cell r="BK1180">
            <v>0</v>
          </cell>
          <cell r="BL1180">
            <v>0</v>
          </cell>
          <cell r="BM1180">
            <v>0</v>
          </cell>
          <cell r="BN1180">
            <v>0</v>
          </cell>
        </row>
        <row r="1181">
          <cell r="BI1181">
            <v>113669.25</v>
          </cell>
          <cell r="BJ1181">
            <v>118682.08333333333</v>
          </cell>
          <cell r="BK1181">
            <v>123694.91666666667</v>
          </cell>
          <cell r="BL1181">
            <v>128707.75</v>
          </cell>
          <cell r="BM1181">
            <v>133720.58333333334</v>
          </cell>
          <cell r="BN1181">
            <v>137647.70833333334</v>
          </cell>
        </row>
        <row r="1182">
          <cell r="BI1182">
            <v>-1756740.9987500003</v>
          </cell>
          <cell r="BJ1182">
            <v>-1385314.4012499999</v>
          </cell>
          <cell r="BK1182">
            <v>-1049434.4237499998</v>
          </cell>
          <cell r="BL1182">
            <v>-749436.8804166666</v>
          </cell>
          <cell r="BM1182">
            <v>-448049.43</v>
          </cell>
          <cell r="BN1182">
            <v>-278517.82708333334</v>
          </cell>
        </row>
        <row r="1183">
          <cell r="BI1183">
            <v>1704882.6249999998</v>
          </cell>
          <cell r="BJ1183">
            <v>1512200.3083333329</v>
          </cell>
          <cell r="BK1183">
            <v>1319517.9916666662</v>
          </cell>
          <cell r="BL1183">
            <v>1126835.6749999998</v>
          </cell>
          <cell r="BM1183">
            <v>934153.3583333334</v>
          </cell>
          <cell r="BN1183">
            <v>819428.025</v>
          </cell>
        </row>
        <row r="1184">
          <cell r="BI1184">
            <v>219698.53624999998</v>
          </cell>
          <cell r="BJ1184">
            <v>229252.1370833333</v>
          </cell>
          <cell r="BK1184">
            <v>238805.7379166667</v>
          </cell>
          <cell r="BL1184">
            <v>248359.33875000002</v>
          </cell>
          <cell r="BM1184">
            <v>257912.93958333335</v>
          </cell>
          <cell r="BN1184">
            <v>265740.53958333336</v>
          </cell>
        </row>
        <row r="1185">
          <cell r="BI1185">
            <v>156664.95</v>
          </cell>
          <cell r="BJ1185">
            <v>155900.5166666667</v>
          </cell>
          <cell r="BK1185">
            <v>155136.08333333334</v>
          </cell>
          <cell r="BL1185">
            <v>154371.65</v>
          </cell>
          <cell r="BM1185">
            <v>153607.21666666667</v>
          </cell>
          <cell r="BN1185">
            <v>153228.75</v>
          </cell>
        </row>
        <row r="1186">
          <cell r="BI1186">
            <v>-513782.73625000013</v>
          </cell>
          <cell r="BJ1186">
            <v>-530084.7370833334</v>
          </cell>
          <cell r="BK1186">
            <v>-546386.7379166668</v>
          </cell>
          <cell r="BL1186">
            <v>-562688.7387500001</v>
          </cell>
          <cell r="BM1186">
            <v>-578990.7395833335</v>
          </cell>
          <cell r="BN1186">
            <v>-591616.9979166668</v>
          </cell>
        </row>
        <row r="1187">
          <cell r="BI1187">
            <v>0</v>
          </cell>
          <cell r="BJ1187">
            <v>0</v>
          </cell>
          <cell r="BK1187">
            <v>0</v>
          </cell>
          <cell r="BL1187">
            <v>0</v>
          </cell>
          <cell r="BM1187">
            <v>0</v>
          </cell>
          <cell r="BN1187">
            <v>0</v>
          </cell>
        </row>
        <row r="1188">
          <cell r="BI1188">
            <v>-2512457.3749999995</v>
          </cell>
          <cell r="BJ1188">
            <v>-2325370.2249999996</v>
          </cell>
          <cell r="BK1188">
            <v>-2138283.0749999997</v>
          </cell>
          <cell r="BL1188">
            <v>-1951195.9249999998</v>
          </cell>
          <cell r="BM1188">
            <v>-1764108.7749999997</v>
          </cell>
          <cell r="BN1188">
            <v>-1643221.895833333</v>
          </cell>
        </row>
        <row r="1189">
          <cell r="BI1189">
            <v>-27812.5</v>
          </cell>
          <cell r="BJ1189">
            <v>-27187.5</v>
          </cell>
          <cell r="BK1189">
            <v>-26562.5</v>
          </cell>
          <cell r="BL1189">
            <v>-25937.5</v>
          </cell>
          <cell r="BM1189">
            <v>-25312.5</v>
          </cell>
          <cell r="BN1189">
            <v>-23958.333333333332</v>
          </cell>
        </row>
        <row r="1190">
          <cell r="BI1190">
            <v>0</v>
          </cell>
          <cell r="BJ1190">
            <v>0</v>
          </cell>
          <cell r="BK1190">
            <v>0</v>
          </cell>
          <cell r="BL1190">
            <v>0</v>
          </cell>
          <cell r="BM1190">
            <v>0</v>
          </cell>
          <cell r="BN1190">
            <v>0</v>
          </cell>
        </row>
        <row r="1191">
          <cell r="BI1191">
            <v>0</v>
          </cell>
          <cell r="BJ1191">
            <v>0</v>
          </cell>
          <cell r="BK1191">
            <v>0</v>
          </cell>
          <cell r="BL1191">
            <v>0</v>
          </cell>
          <cell r="BM1191">
            <v>0</v>
          </cell>
          <cell r="BN1191">
            <v>0</v>
          </cell>
        </row>
        <row r="1192">
          <cell r="BI1192">
            <v>0</v>
          </cell>
          <cell r="BJ1192">
            <v>0</v>
          </cell>
          <cell r="BK1192">
            <v>0</v>
          </cell>
          <cell r="BL1192">
            <v>0</v>
          </cell>
          <cell r="BM1192">
            <v>0</v>
          </cell>
          <cell r="BN1192">
            <v>0</v>
          </cell>
        </row>
        <row r="1193">
          <cell r="BI1193">
            <v>0</v>
          </cell>
          <cell r="BJ1193">
            <v>0</v>
          </cell>
          <cell r="BK1193">
            <v>0</v>
          </cell>
          <cell r="BL1193">
            <v>0</v>
          </cell>
          <cell r="BM1193">
            <v>0</v>
          </cell>
          <cell r="BN1193">
            <v>0</v>
          </cell>
        </row>
        <row r="1194">
          <cell r="BI1194">
            <v>0</v>
          </cell>
          <cell r="BJ1194">
            <v>0</v>
          </cell>
          <cell r="BK1194">
            <v>0</v>
          </cell>
          <cell r="BL1194">
            <v>0</v>
          </cell>
          <cell r="BM1194">
            <v>0</v>
          </cell>
          <cell r="BN1194">
            <v>0</v>
          </cell>
        </row>
        <row r="1195">
          <cell r="BI1195">
            <v>0</v>
          </cell>
          <cell r="BJ1195">
            <v>0</v>
          </cell>
          <cell r="BK1195">
            <v>0</v>
          </cell>
          <cell r="BL1195">
            <v>0</v>
          </cell>
          <cell r="BM1195">
            <v>0</v>
          </cell>
          <cell r="BN1195">
            <v>0</v>
          </cell>
        </row>
        <row r="1196">
          <cell r="BI1196">
            <v>0</v>
          </cell>
          <cell r="BJ1196">
            <v>0</v>
          </cell>
          <cell r="BK1196">
            <v>0</v>
          </cell>
          <cell r="BL1196">
            <v>0</v>
          </cell>
          <cell r="BM1196">
            <v>0</v>
          </cell>
          <cell r="BN1196">
            <v>0</v>
          </cell>
        </row>
        <row r="1197">
          <cell r="BI1197">
            <v>0</v>
          </cell>
          <cell r="BJ1197">
            <v>0</v>
          </cell>
          <cell r="BK1197">
            <v>0</v>
          </cell>
          <cell r="BL1197">
            <v>0</v>
          </cell>
          <cell r="BM1197">
            <v>0</v>
          </cell>
          <cell r="BN1197">
            <v>0</v>
          </cell>
        </row>
        <row r="1198">
          <cell r="BI1198">
            <v>-933333.3333333334</v>
          </cell>
          <cell r="BJ1198">
            <v>-308333.3333333333</v>
          </cell>
          <cell r="BK1198">
            <v>-100000</v>
          </cell>
          <cell r="BL1198">
            <v>-100000</v>
          </cell>
          <cell r="BM1198">
            <v>-100000</v>
          </cell>
          <cell r="BN1198">
            <v>-100000</v>
          </cell>
        </row>
        <row r="1199">
          <cell r="BI1199">
            <v>0</v>
          </cell>
          <cell r="BJ1199">
            <v>0</v>
          </cell>
          <cell r="BK1199">
            <v>0</v>
          </cell>
          <cell r="BL1199">
            <v>0</v>
          </cell>
          <cell r="BM1199">
            <v>0</v>
          </cell>
          <cell r="BN1199">
            <v>0</v>
          </cell>
        </row>
        <row r="1200">
          <cell r="BI1200">
            <v>-833333.3333333334</v>
          </cell>
          <cell r="BJ1200">
            <v>-833333.3333333334</v>
          </cell>
          <cell r="BK1200">
            <v>-833333.3333333334</v>
          </cell>
          <cell r="BL1200">
            <v>-833333.3333333334</v>
          </cell>
          <cell r="BM1200">
            <v>-833333.3333333334</v>
          </cell>
          <cell r="BN1200">
            <v>-833333.3333333334</v>
          </cell>
        </row>
        <row r="1201">
          <cell r="BI1201">
            <v>0</v>
          </cell>
          <cell r="BJ1201">
            <v>0</v>
          </cell>
          <cell r="BK1201">
            <v>0</v>
          </cell>
          <cell r="BL1201">
            <v>0</v>
          </cell>
          <cell r="BM1201">
            <v>0</v>
          </cell>
          <cell r="BN1201">
            <v>0</v>
          </cell>
        </row>
        <row r="1202">
          <cell r="BI1202">
            <v>0</v>
          </cell>
          <cell r="BJ1202">
            <v>0</v>
          </cell>
          <cell r="BK1202">
            <v>0</v>
          </cell>
          <cell r="BL1202">
            <v>0</v>
          </cell>
          <cell r="BM1202">
            <v>0</v>
          </cell>
          <cell r="BN1202">
            <v>0</v>
          </cell>
        </row>
        <row r="1203">
          <cell r="BI1203">
            <v>-35000000</v>
          </cell>
          <cell r="BJ1203">
            <v>-28750000</v>
          </cell>
          <cell r="BK1203">
            <v>-30291666.666666668</v>
          </cell>
          <cell r="BL1203">
            <v>-33791666.666666664</v>
          </cell>
          <cell r="BM1203">
            <v>-30541666.666666668</v>
          </cell>
          <cell r="BN1203">
            <v>-27000000</v>
          </cell>
        </row>
        <row r="1204">
          <cell r="BI1204">
            <v>-86833333.33333333</v>
          </cell>
          <cell r="BJ1204">
            <v>-68916666.66666667</v>
          </cell>
          <cell r="BK1204">
            <v>-59333333.333333336</v>
          </cell>
          <cell r="BL1204">
            <v>-63500000</v>
          </cell>
          <cell r="BM1204">
            <v>-74000000</v>
          </cell>
          <cell r="BN1204">
            <v>-86250000</v>
          </cell>
        </row>
        <row r="1205">
          <cell r="BI1205">
            <v>0</v>
          </cell>
          <cell r="BJ1205">
            <v>0</v>
          </cell>
          <cell r="BK1205">
            <v>0</v>
          </cell>
          <cell r="BL1205">
            <v>0</v>
          </cell>
          <cell r="BM1205">
            <v>0</v>
          </cell>
          <cell r="BN1205">
            <v>0</v>
          </cell>
        </row>
        <row r="1206">
          <cell r="BI1206">
            <v>-5264167.5095833335</v>
          </cell>
          <cell r="BJ1206">
            <v>-5435874.6154166665</v>
          </cell>
          <cell r="BK1206">
            <v>-5681847.180416667</v>
          </cell>
          <cell r="BL1206">
            <v>-5825398.486249999</v>
          </cell>
          <cell r="BM1206">
            <v>-5868354.128333333</v>
          </cell>
          <cell r="BN1206">
            <v>-5936634.947916667</v>
          </cell>
        </row>
        <row r="1207">
          <cell r="BI1207">
            <v>-21338385.625833336</v>
          </cell>
          <cell r="BJ1207">
            <v>-21774332.54333334</v>
          </cell>
          <cell r="BK1207">
            <v>-22010922.11625</v>
          </cell>
          <cell r="BL1207">
            <v>-21952793.98208333</v>
          </cell>
          <cell r="BM1207">
            <v>-21463270.322916668</v>
          </cell>
          <cell r="BN1207">
            <v>-20628424.32583333</v>
          </cell>
        </row>
        <row r="1208">
          <cell r="BI1208">
            <v>-915896.5379166667</v>
          </cell>
          <cell r="BJ1208">
            <v>-914993.5449999999</v>
          </cell>
          <cell r="BK1208">
            <v>-908258.0879166668</v>
          </cell>
          <cell r="BL1208">
            <v>-902286.0733333334</v>
          </cell>
          <cell r="BM1208">
            <v>-895586.9304166668</v>
          </cell>
          <cell r="BN1208">
            <v>-914556.8625000002</v>
          </cell>
        </row>
        <row r="1209">
          <cell r="BI1209">
            <v>-6581831.291666667</v>
          </cell>
          <cell r="BJ1209">
            <v>-6593478.083333333</v>
          </cell>
          <cell r="BK1209">
            <v>-6601022</v>
          </cell>
          <cell r="BL1209">
            <v>-6563520.125</v>
          </cell>
          <cell r="BM1209">
            <v>-6531107.208333333</v>
          </cell>
          <cell r="BN1209">
            <v>-6538354.333333333</v>
          </cell>
        </row>
        <row r="1210">
          <cell r="BI1210">
            <v>-8211439.615833334</v>
          </cell>
          <cell r="BJ1210">
            <v>-8183136.144583333</v>
          </cell>
          <cell r="BK1210">
            <v>-8157534.7275</v>
          </cell>
          <cell r="BL1210">
            <v>-8094170.172499999</v>
          </cell>
          <cell r="BM1210">
            <v>-7957202.055833332</v>
          </cell>
          <cell r="BN1210">
            <v>-7840123.708749999</v>
          </cell>
        </row>
        <row r="1211">
          <cell r="BI1211">
            <v>-32251810.638333336</v>
          </cell>
          <cell r="BJ1211">
            <v>-32481799.663333338</v>
          </cell>
          <cell r="BK1211">
            <v>-32469422.726250004</v>
          </cell>
          <cell r="BL1211">
            <v>-31693240.743750006</v>
          </cell>
          <cell r="BM1211">
            <v>-30815856.19958334</v>
          </cell>
          <cell r="BN1211">
            <v>-29903395.03916667</v>
          </cell>
        </row>
        <row r="1212">
          <cell r="BI1212">
            <v>-266465.8875</v>
          </cell>
          <cell r="BJ1212">
            <v>-266464.5291666666</v>
          </cell>
          <cell r="BK1212">
            <v>-266691.3720833333</v>
          </cell>
          <cell r="BL1212">
            <v>-393339.8</v>
          </cell>
          <cell r="BM1212">
            <v>-534815.1237499999</v>
          </cell>
          <cell r="BN1212">
            <v>-549870.2208333333</v>
          </cell>
        </row>
        <row r="1213">
          <cell r="BI1213">
            <v>-15120600.945416668</v>
          </cell>
          <cell r="BJ1213">
            <v>-15078148.329583334</v>
          </cell>
          <cell r="BK1213">
            <v>-15178633.510416666</v>
          </cell>
          <cell r="BL1213">
            <v>-15137728.262083337</v>
          </cell>
          <cell r="BM1213">
            <v>-15008005.925833335</v>
          </cell>
          <cell r="BN1213">
            <v>-14861203.789583335</v>
          </cell>
        </row>
        <row r="1214">
          <cell r="BI1214">
            <v>-2585843.1199999996</v>
          </cell>
          <cell r="BJ1214">
            <v>-2688665.228333333</v>
          </cell>
          <cell r="BK1214">
            <v>-2788288.587916667</v>
          </cell>
          <cell r="BL1214">
            <v>-2908861.6445833333</v>
          </cell>
          <cell r="BM1214">
            <v>-3008254.766666667</v>
          </cell>
          <cell r="BN1214">
            <v>-3049137.5408333335</v>
          </cell>
        </row>
        <row r="1215">
          <cell r="BI1215">
            <v>0</v>
          </cell>
          <cell r="BJ1215">
            <v>0</v>
          </cell>
          <cell r="BK1215">
            <v>0</v>
          </cell>
          <cell r="BL1215">
            <v>0</v>
          </cell>
          <cell r="BM1215">
            <v>0</v>
          </cell>
          <cell r="BN1215">
            <v>0</v>
          </cell>
        </row>
        <row r="1216">
          <cell r="BI1216">
            <v>-17162.465833333332</v>
          </cell>
          <cell r="BJ1216">
            <v>-14042.0175</v>
          </cell>
          <cell r="BK1216">
            <v>-10921.569166666666</v>
          </cell>
          <cell r="BL1216">
            <v>-7801.120833333333</v>
          </cell>
          <cell r="BM1216">
            <v>-4680.6725</v>
          </cell>
          <cell r="BN1216">
            <v>-1560.2241666666666</v>
          </cell>
        </row>
        <row r="1217">
          <cell r="BI1217">
            <v>-860021.1550000001</v>
          </cell>
          <cell r="BJ1217">
            <v>-916134.0633333335</v>
          </cell>
          <cell r="BK1217">
            <v>-974267.7508333334</v>
          </cell>
          <cell r="BL1217">
            <v>-1034383.3070833334</v>
          </cell>
          <cell r="BM1217">
            <v>-1027745.4362499999</v>
          </cell>
          <cell r="BN1217">
            <v>-959510.9887500001</v>
          </cell>
        </row>
        <row r="1218">
          <cell r="BI1218">
            <v>-47635.12791666667</v>
          </cell>
          <cell r="BJ1218">
            <v>-47290.60125</v>
          </cell>
          <cell r="BK1218">
            <v>-47114.33458333334</v>
          </cell>
          <cell r="BL1218">
            <v>-46941.64208333334</v>
          </cell>
          <cell r="BM1218">
            <v>-46964.5825</v>
          </cell>
          <cell r="BN1218">
            <v>-46517.591250000005</v>
          </cell>
        </row>
        <row r="1219">
          <cell r="BI1219">
            <v>-372975.53541666665</v>
          </cell>
          <cell r="BJ1219">
            <v>-382800.4495833333</v>
          </cell>
          <cell r="BK1219">
            <v>-382767.085</v>
          </cell>
          <cell r="BL1219">
            <v>-379952.0462500001</v>
          </cell>
          <cell r="BM1219">
            <v>-392518.76666666666</v>
          </cell>
          <cell r="BN1219">
            <v>-401298.67124999996</v>
          </cell>
        </row>
        <row r="1220">
          <cell r="BI1220">
            <v>-48.32</v>
          </cell>
          <cell r="BJ1220">
            <v>-48.32</v>
          </cell>
          <cell r="BK1220">
            <v>-48.32</v>
          </cell>
          <cell r="BL1220">
            <v>-48.32</v>
          </cell>
          <cell r="BM1220">
            <v>-59.56666666666667</v>
          </cell>
          <cell r="BN1220">
            <v>-70.56333333333333</v>
          </cell>
        </row>
        <row r="1221">
          <cell r="BI1221">
            <v>-576188.6066666668</v>
          </cell>
          <cell r="BJ1221">
            <v>-533851.2858333333</v>
          </cell>
          <cell r="BK1221">
            <v>-496618.99166666664</v>
          </cell>
          <cell r="BL1221">
            <v>-489213.18083333323</v>
          </cell>
          <cell r="BM1221">
            <v>-490074.0641666667</v>
          </cell>
          <cell r="BN1221">
            <v>-490556.03083333344</v>
          </cell>
        </row>
        <row r="1222">
          <cell r="BI1222">
            <v>0</v>
          </cell>
          <cell r="BJ1222">
            <v>0</v>
          </cell>
          <cell r="BK1222">
            <v>0</v>
          </cell>
          <cell r="BL1222">
            <v>0</v>
          </cell>
          <cell r="BM1222">
            <v>0</v>
          </cell>
          <cell r="BN1222">
            <v>0</v>
          </cell>
        </row>
        <row r="1223">
          <cell r="BI1223">
            <v>0</v>
          </cell>
          <cell r="BJ1223">
            <v>0</v>
          </cell>
          <cell r="BK1223">
            <v>0</v>
          </cell>
          <cell r="BL1223">
            <v>0</v>
          </cell>
          <cell r="BM1223">
            <v>0</v>
          </cell>
          <cell r="BN1223">
            <v>0</v>
          </cell>
        </row>
        <row r="1224">
          <cell r="BI1224">
            <v>-4286.8375</v>
          </cell>
          <cell r="BJ1224">
            <v>-4285.250416666667</v>
          </cell>
          <cell r="BK1224">
            <v>-4289.796666666666</v>
          </cell>
          <cell r="BL1224">
            <v>-4883.512083333333</v>
          </cell>
          <cell r="BM1224">
            <v>-5536.780416666666</v>
          </cell>
          <cell r="BN1224">
            <v>-5616.440833333334</v>
          </cell>
        </row>
        <row r="1225">
          <cell r="BI1225">
            <v>0</v>
          </cell>
          <cell r="BJ1225">
            <v>0</v>
          </cell>
          <cell r="BK1225">
            <v>0</v>
          </cell>
          <cell r="BL1225">
            <v>0</v>
          </cell>
          <cell r="BM1225">
            <v>0</v>
          </cell>
          <cell r="BN1225">
            <v>0</v>
          </cell>
        </row>
        <row r="1226">
          <cell r="BI1226">
            <v>0</v>
          </cell>
          <cell r="BJ1226">
            <v>0</v>
          </cell>
          <cell r="BK1226">
            <v>0</v>
          </cell>
          <cell r="BL1226">
            <v>0</v>
          </cell>
          <cell r="BM1226">
            <v>0</v>
          </cell>
          <cell r="BN1226">
            <v>0</v>
          </cell>
        </row>
        <row r="1227">
          <cell r="BI1227">
            <v>0</v>
          </cell>
          <cell r="BJ1227">
            <v>0</v>
          </cell>
          <cell r="BK1227">
            <v>0</v>
          </cell>
          <cell r="BL1227">
            <v>0</v>
          </cell>
          <cell r="BM1227">
            <v>0</v>
          </cell>
          <cell r="BN1227">
            <v>0</v>
          </cell>
        </row>
        <row r="1228">
          <cell r="BI1228">
            <v>-9704612.814166665</v>
          </cell>
          <cell r="BJ1228">
            <v>-9772111.740416663</v>
          </cell>
          <cell r="BK1228">
            <v>-9827396.232083334</v>
          </cell>
          <cell r="BL1228">
            <v>-9883466.06333333</v>
          </cell>
          <cell r="BM1228">
            <v>-9995512.781666664</v>
          </cell>
          <cell r="BN1228">
            <v>-10141099.812916666</v>
          </cell>
        </row>
        <row r="1229">
          <cell r="BI1229">
            <v>-757935.8333333334</v>
          </cell>
          <cell r="BJ1229">
            <v>-720781.3333333334</v>
          </cell>
          <cell r="BK1229">
            <v>-655698</v>
          </cell>
          <cell r="BL1229">
            <v>-590614.6666666666</v>
          </cell>
          <cell r="BM1229">
            <v>-525531.3333333334</v>
          </cell>
          <cell r="BN1229">
            <v>-460448</v>
          </cell>
        </row>
        <row r="1230">
          <cell r="BI1230">
            <v>-49796309.08291667</v>
          </cell>
          <cell r="BJ1230">
            <v>-51233859.769166656</v>
          </cell>
          <cell r="BK1230">
            <v>-52153023.657916665</v>
          </cell>
          <cell r="BL1230">
            <v>-52754886.46208334</v>
          </cell>
          <cell r="BM1230">
            <v>-52472296.75666667</v>
          </cell>
          <cell r="BN1230">
            <v>-51569037.260833345</v>
          </cell>
        </row>
        <row r="1231">
          <cell r="BI1231">
            <v>0</v>
          </cell>
          <cell r="BJ1231">
            <v>0</v>
          </cell>
          <cell r="BK1231">
            <v>0</v>
          </cell>
          <cell r="BL1231">
            <v>0</v>
          </cell>
          <cell r="BM1231">
            <v>0</v>
          </cell>
          <cell r="BN1231">
            <v>0</v>
          </cell>
        </row>
        <row r="1232">
          <cell r="BI1232">
            <v>-17215.33375</v>
          </cell>
          <cell r="BJ1232">
            <v>-13860.749583333336</v>
          </cell>
          <cell r="BK1232">
            <v>-10506.165416666667</v>
          </cell>
          <cell r="BL1232">
            <v>-7151.58125</v>
          </cell>
          <cell r="BM1232">
            <v>-3796.997083333333</v>
          </cell>
          <cell r="BN1232">
            <v>-1589.7787500000002</v>
          </cell>
        </row>
        <row r="1233">
          <cell r="BI1233">
            <v>0</v>
          </cell>
          <cell r="BJ1233">
            <v>0</v>
          </cell>
          <cell r="BK1233">
            <v>0</v>
          </cell>
          <cell r="BL1233">
            <v>0</v>
          </cell>
          <cell r="BM1233">
            <v>0</v>
          </cell>
          <cell r="BN1233">
            <v>0</v>
          </cell>
        </row>
        <row r="1234">
          <cell r="BI1234">
            <v>0</v>
          </cell>
          <cell r="BJ1234">
            <v>0</v>
          </cell>
          <cell r="BK1234">
            <v>0</v>
          </cell>
          <cell r="BL1234">
            <v>0</v>
          </cell>
          <cell r="BM1234">
            <v>0</v>
          </cell>
          <cell r="BN1234">
            <v>0</v>
          </cell>
        </row>
        <row r="1235">
          <cell r="BI1235">
            <v>-89.45249999999999</v>
          </cell>
          <cell r="BJ1235">
            <v>-89.45249999999999</v>
          </cell>
          <cell r="BK1235">
            <v>-89.45249999999999</v>
          </cell>
          <cell r="BL1235">
            <v>-106.58708333333333</v>
          </cell>
          <cell r="BM1235">
            <v>-124.54458333333332</v>
          </cell>
          <cell r="BN1235">
            <v>-125.36749999999999</v>
          </cell>
        </row>
        <row r="1236">
          <cell r="BI1236">
            <v>-2788.3224999999998</v>
          </cell>
          <cell r="BJ1236">
            <v>-2788.3224999999998</v>
          </cell>
          <cell r="BK1236">
            <v>-2788.3224999999998</v>
          </cell>
          <cell r="BL1236">
            <v>-3007.7570833333325</v>
          </cell>
          <cell r="BM1236">
            <v>-3710.3345833333333</v>
          </cell>
          <cell r="BN1236">
            <v>-4193.4775</v>
          </cell>
        </row>
        <row r="1237">
          <cell r="BI1237">
            <v>0</v>
          </cell>
          <cell r="BJ1237">
            <v>0</v>
          </cell>
          <cell r="BK1237">
            <v>0</v>
          </cell>
          <cell r="BL1237">
            <v>0</v>
          </cell>
          <cell r="BM1237">
            <v>0</v>
          </cell>
          <cell r="BN1237">
            <v>0</v>
          </cell>
        </row>
        <row r="1238">
          <cell r="BI1238">
            <v>0</v>
          </cell>
          <cell r="BJ1238">
            <v>0</v>
          </cell>
          <cell r="BK1238">
            <v>0</v>
          </cell>
          <cell r="BL1238">
            <v>0</v>
          </cell>
          <cell r="BM1238">
            <v>0</v>
          </cell>
          <cell r="BN1238">
            <v>0</v>
          </cell>
        </row>
        <row r="1239">
          <cell r="BI1239">
            <v>0</v>
          </cell>
          <cell r="BJ1239">
            <v>0</v>
          </cell>
          <cell r="BK1239">
            <v>0</v>
          </cell>
          <cell r="BL1239">
            <v>0</v>
          </cell>
          <cell r="BM1239">
            <v>0</v>
          </cell>
          <cell r="BN1239">
            <v>0</v>
          </cell>
        </row>
        <row r="1240">
          <cell r="BI1240">
            <v>0</v>
          </cell>
          <cell r="BJ1240">
            <v>0</v>
          </cell>
          <cell r="BK1240">
            <v>0</v>
          </cell>
          <cell r="BL1240">
            <v>0</v>
          </cell>
          <cell r="BM1240">
            <v>0</v>
          </cell>
          <cell r="BN1240">
            <v>0</v>
          </cell>
        </row>
        <row r="1241">
          <cell r="BM1241">
            <v>-13103.316666666666</v>
          </cell>
          <cell r="BN1241">
            <v>-43447.83958333333</v>
          </cell>
        </row>
        <row r="1242">
          <cell r="BI1242">
            <v>-365999.94</v>
          </cell>
          <cell r="BJ1242">
            <v>-365999.94</v>
          </cell>
          <cell r="BK1242">
            <v>-365999.94</v>
          </cell>
          <cell r="BL1242">
            <v>-365999.94</v>
          </cell>
          <cell r="BM1242">
            <v>-365999.94</v>
          </cell>
          <cell r="BN1242">
            <v>-350749.94249999995</v>
          </cell>
        </row>
        <row r="1243">
          <cell r="BI1243">
            <v>0</v>
          </cell>
          <cell r="BJ1243">
            <v>0</v>
          </cell>
          <cell r="BK1243">
            <v>0</v>
          </cell>
          <cell r="BL1243">
            <v>0</v>
          </cell>
          <cell r="BM1243">
            <v>0</v>
          </cell>
          <cell r="BN1243">
            <v>0</v>
          </cell>
        </row>
        <row r="1244">
          <cell r="BI1244">
            <v>0</v>
          </cell>
          <cell r="BJ1244">
            <v>0</v>
          </cell>
          <cell r="BK1244">
            <v>0</v>
          </cell>
          <cell r="BL1244">
            <v>0</v>
          </cell>
          <cell r="BM1244">
            <v>0</v>
          </cell>
          <cell r="BN1244">
            <v>0</v>
          </cell>
        </row>
        <row r="1245">
          <cell r="BI1245">
            <v>-10160193.828333331</v>
          </cell>
          <cell r="BJ1245">
            <v>-10206960.705833333</v>
          </cell>
          <cell r="BK1245">
            <v>-10250221.937916666</v>
          </cell>
          <cell r="BL1245">
            <v>-10257005.81916667</v>
          </cell>
          <cell r="BM1245">
            <v>-10193597.32625</v>
          </cell>
          <cell r="BN1245">
            <v>-10170804.405833334</v>
          </cell>
        </row>
        <row r="1246">
          <cell r="BI1246">
            <v>-8205150.779166666</v>
          </cell>
          <cell r="BJ1246">
            <v>-8398382.878750002</v>
          </cell>
          <cell r="BK1246">
            <v>-8514681.463333333</v>
          </cell>
          <cell r="BL1246">
            <v>-8550375.914583333</v>
          </cell>
          <cell r="BM1246">
            <v>-8582124.097500002</v>
          </cell>
          <cell r="BN1246">
            <v>-8685646.601249998</v>
          </cell>
        </row>
        <row r="1247">
          <cell r="BI1247">
            <v>-45111486.30166667</v>
          </cell>
          <cell r="BJ1247">
            <v>-45513838.35666668</v>
          </cell>
          <cell r="BK1247">
            <v>-45853696.921666674</v>
          </cell>
          <cell r="BL1247">
            <v>-45992955.61958333</v>
          </cell>
          <cell r="BM1247">
            <v>-46707650.56416667</v>
          </cell>
          <cell r="BN1247">
            <v>-48149306.98458334</v>
          </cell>
        </row>
        <row r="1248">
          <cell r="BI1248">
            <v>0</v>
          </cell>
          <cell r="BJ1248">
            <v>0</v>
          </cell>
          <cell r="BK1248">
            <v>0</v>
          </cell>
          <cell r="BL1248">
            <v>0</v>
          </cell>
          <cell r="BM1248">
            <v>0</v>
          </cell>
          <cell r="BN1248">
            <v>0</v>
          </cell>
        </row>
        <row r="1249">
          <cell r="BI1249">
            <v>0</v>
          </cell>
          <cell r="BJ1249">
            <v>0</v>
          </cell>
          <cell r="BK1249">
            <v>0</v>
          </cell>
          <cell r="BL1249">
            <v>0</v>
          </cell>
          <cell r="BM1249">
            <v>0</v>
          </cell>
          <cell r="BN1249">
            <v>0</v>
          </cell>
        </row>
        <row r="1250">
          <cell r="BI1250">
            <v>0</v>
          </cell>
          <cell r="BJ1250">
            <v>0</v>
          </cell>
          <cell r="BK1250">
            <v>0</v>
          </cell>
          <cell r="BL1250">
            <v>0</v>
          </cell>
          <cell r="BM1250">
            <v>0</v>
          </cell>
          <cell r="BN1250">
            <v>0</v>
          </cell>
        </row>
        <row r="1251">
          <cell r="BI1251">
            <v>0</v>
          </cell>
          <cell r="BJ1251">
            <v>0</v>
          </cell>
          <cell r="BK1251">
            <v>0</v>
          </cell>
          <cell r="BL1251">
            <v>0</v>
          </cell>
          <cell r="BM1251">
            <v>0</v>
          </cell>
          <cell r="BN1251">
            <v>0</v>
          </cell>
        </row>
        <row r="1252">
          <cell r="BI1252">
            <v>0</v>
          </cell>
          <cell r="BJ1252">
            <v>0</v>
          </cell>
          <cell r="BK1252">
            <v>0</v>
          </cell>
          <cell r="BL1252">
            <v>0</v>
          </cell>
          <cell r="BM1252">
            <v>0</v>
          </cell>
          <cell r="BN1252">
            <v>0</v>
          </cell>
        </row>
        <row r="1253">
          <cell r="BI1253">
            <v>0</v>
          </cell>
          <cell r="BJ1253">
            <v>0</v>
          </cell>
          <cell r="BK1253">
            <v>0</v>
          </cell>
          <cell r="BL1253">
            <v>0</v>
          </cell>
          <cell r="BM1253">
            <v>0</v>
          </cell>
          <cell r="BN1253">
            <v>0</v>
          </cell>
        </row>
        <row r="1254">
          <cell r="BI1254">
            <v>0</v>
          </cell>
          <cell r="BJ1254">
            <v>0</v>
          </cell>
          <cell r="BK1254">
            <v>0</v>
          </cell>
          <cell r="BL1254">
            <v>0</v>
          </cell>
          <cell r="BM1254">
            <v>0</v>
          </cell>
          <cell r="BN1254">
            <v>0</v>
          </cell>
        </row>
        <row r="1255">
          <cell r="BI1255">
            <v>0</v>
          </cell>
          <cell r="BJ1255">
            <v>0</v>
          </cell>
          <cell r="BK1255">
            <v>0</v>
          </cell>
          <cell r="BL1255">
            <v>0</v>
          </cell>
          <cell r="BM1255">
            <v>0</v>
          </cell>
          <cell r="BN1255">
            <v>0</v>
          </cell>
        </row>
        <row r="1256">
          <cell r="BI1256">
            <v>-5249412.440416667</v>
          </cell>
          <cell r="BJ1256">
            <v>-5270887.270833333</v>
          </cell>
          <cell r="BK1256">
            <v>-5299994.759583333</v>
          </cell>
          <cell r="BL1256">
            <v>-5239819.264166667</v>
          </cell>
          <cell r="BM1256">
            <v>-5182200.148333334</v>
          </cell>
          <cell r="BN1256">
            <v>-5221485.397916667</v>
          </cell>
        </row>
        <row r="1257">
          <cell r="BI1257">
            <v>-1345435.765</v>
          </cell>
          <cell r="BJ1257">
            <v>-1369959.2225000001</v>
          </cell>
          <cell r="BK1257">
            <v>-1398912.000416667</v>
          </cell>
          <cell r="BL1257">
            <v>-1305616.6787500002</v>
          </cell>
          <cell r="BM1257">
            <v>-1207502.0937500002</v>
          </cell>
          <cell r="BN1257">
            <v>-1237947.9633333334</v>
          </cell>
        </row>
        <row r="1258">
          <cell r="BI1258">
            <v>0</v>
          </cell>
          <cell r="BJ1258">
            <v>0</v>
          </cell>
          <cell r="BK1258">
            <v>0</v>
          </cell>
          <cell r="BL1258">
            <v>0</v>
          </cell>
          <cell r="BM1258">
            <v>0</v>
          </cell>
          <cell r="BN1258">
            <v>0</v>
          </cell>
        </row>
        <row r="1259">
          <cell r="BI1259">
            <v>-661.4433333333333</v>
          </cell>
          <cell r="BJ1259">
            <v>-661.4433333333333</v>
          </cell>
          <cell r="BK1259">
            <v>-661.4433333333333</v>
          </cell>
          <cell r="BL1259">
            <v>-661.4433333333333</v>
          </cell>
          <cell r="BM1259">
            <v>-821.3458333333333</v>
          </cell>
          <cell r="BN1259">
            <v>-980.8733333333333</v>
          </cell>
        </row>
        <row r="1260">
          <cell r="BI1260">
            <v>-36537.08166666667</v>
          </cell>
          <cell r="BJ1260">
            <v>-36737.98</v>
          </cell>
          <cell r="BK1260">
            <v>-37070.015</v>
          </cell>
          <cell r="BL1260">
            <v>-43583.185000000005</v>
          </cell>
          <cell r="BM1260">
            <v>-52609.348750000005</v>
          </cell>
          <cell r="BN1260">
            <v>-62803.46916666667</v>
          </cell>
        </row>
        <row r="1261">
          <cell r="BI1261">
            <v>0</v>
          </cell>
          <cell r="BJ1261">
            <v>0</v>
          </cell>
          <cell r="BK1261">
            <v>0</v>
          </cell>
          <cell r="BL1261">
            <v>0</v>
          </cell>
          <cell r="BM1261">
            <v>0</v>
          </cell>
          <cell r="BN1261">
            <v>0</v>
          </cell>
        </row>
        <row r="1262">
          <cell r="BI1262">
            <v>280252.06958333333</v>
          </cell>
          <cell r="BJ1262">
            <v>280900.24583333335</v>
          </cell>
          <cell r="BK1262">
            <v>281416.95583333325</v>
          </cell>
          <cell r="BL1262">
            <v>282181.2974999999</v>
          </cell>
          <cell r="BM1262">
            <v>250918.66</v>
          </cell>
          <cell r="BN1262">
            <v>219301.45166666663</v>
          </cell>
        </row>
        <row r="1263">
          <cell r="BI1263">
            <v>103762.08</v>
          </cell>
          <cell r="BJ1263">
            <v>103863.07041666667</v>
          </cell>
          <cell r="BK1263">
            <v>103816.86</v>
          </cell>
          <cell r="BL1263">
            <v>103860.59333333334</v>
          </cell>
          <cell r="BM1263">
            <v>102429.31708333334</v>
          </cell>
          <cell r="BN1263">
            <v>100778.97000000002</v>
          </cell>
        </row>
        <row r="1264">
          <cell r="BI1264">
            <v>64814.1275</v>
          </cell>
          <cell r="BJ1264">
            <v>58116.08041666667</v>
          </cell>
          <cell r="BK1264">
            <v>51426.09666666668</v>
          </cell>
          <cell r="BL1264">
            <v>55764.41916666667</v>
          </cell>
          <cell r="BM1264">
            <v>65835.84083333335</v>
          </cell>
          <cell r="BN1264">
            <v>71303.78583333334</v>
          </cell>
        </row>
        <row r="1265">
          <cell r="BI1265">
            <v>4176.873333333333</v>
          </cell>
          <cell r="BJ1265">
            <v>4177.423750000001</v>
          </cell>
          <cell r="BK1265">
            <v>4175.721666666667</v>
          </cell>
          <cell r="BL1265">
            <v>4148.201666666667</v>
          </cell>
          <cell r="BM1265">
            <v>4579.956666666667</v>
          </cell>
          <cell r="BN1265">
            <v>5033.722083333333</v>
          </cell>
        </row>
        <row r="1266">
          <cell r="BI1266">
            <v>51470.000416666655</v>
          </cell>
          <cell r="BJ1266">
            <v>45080.950000000004</v>
          </cell>
          <cell r="BK1266">
            <v>38672.53166666667</v>
          </cell>
          <cell r="BL1266">
            <v>35511.699166666665</v>
          </cell>
          <cell r="BM1266">
            <v>38931.499166666676</v>
          </cell>
          <cell r="BN1266">
            <v>42364.42041666667</v>
          </cell>
        </row>
        <row r="1267">
          <cell r="BI1267">
            <v>-12921.386249999998</v>
          </cell>
          <cell r="BJ1267">
            <v>-13390.399583333334</v>
          </cell>
          <cell r="BK1267">
            <v>-13846.283333333333</v>
          </cell>
          <cell r="BL1267">
            <v>-14302.225</v>
          </cell>
          <cell r="BM1267">
            <v>-14733.191666666664</v>
          </cell>
          <cell r="BN1267">
            <v>-15136.108333333332</v>
          </cell>
        </row>
        <row r="1268">
          <cell r="BI1268">
            <v>0</v>
          </cell>
          <cell r="BJ1268">
            <v>0</v>
          </cell>
          <cell r="BK1268">
            <v>0</v>
          </cell>
          <cell r="BL1268">
            <v>0</v>
          </cell>
          <cell r="BM1268">
            <v>0</v>
          </cell>
          <cell r="BN1268">
            <v>0</v>
          </cell>
        </row>
        <row r="1269">
          <cell r="BI1269">
            <v>-2215608.75</v>
          </cell>
          <cell r="BJ1269">
            <v>-2215608.75</v>
          </cell>
          <cell r="BK1269">
            <v>-2215317.0833333335</v>
          </cell>
          <cell r="BL1269">
            <v>-2214733.75</v>
          </cell>
          <cell r="BM1269">
            <v>-2214077.5416666665</v>
          </cell>
          <cell r="BN1269">
            <v>-2213311.9791666665</v>
          </cell>
        </row>
        <row r="1270">
          <cell r="BI1270">
            <v>107.20083333333334</v>
          </cell>
          <cell r="BJ1270">
            <v>107.20083333333334</v>
          </cell>
          <cell r="BK1270">
            <v>107.20083333333334</v>
          </cell>
          <cell r="BL1270">
            <v>107.20083333333334</v>
          </cell>
          <cell r="BM1270">
            <v>107.20083333333334</v>
          </cell>
          <cell r="BN1270">
            <v>107.20083333333334</v>
          </cell>
        </row>
        <row r="1271">
          <cell r="BI1271">
            <v>0</v>
          </cell>
          <cell r="BJ1271">
            <v>0</v>
          </cell>
          <cell r="BK1271">
            <v>0</v>
          </cell>
          <cell r="BL1271">
            <v>0</v>
          </cell>
          <cell r="BM1271">
            <v>0</v>
          </cell>
          <cell r="BN1271">
            <v>0</v>
          </cell>
        </row>
        <row r="1272">
          <cell r="BI1272">
            <v>0</v>
          </cell>
          <cell r="BJ1272">
            <v>0</v>
          </cell>
          <cell r="BK1272">
            <v>0</v>
          </cell>
          <cell r="BL1272">
            <v>0</v>
          </cell>
          <cell r="BM1272">
            <v>0</v>
          </cell>
          <cell r="BN1272">
            <v>0</v>
          </cell>
        </row>
        <row r="1273">
          <cell r="BI1273">
            <v>-31033104.205833334</v>
          </cell>
          <cell r="BJ1273">
            <v>-30319834.689999998</v>
          </cell>
          <cell r="BK1273">
            <v>-33065753.326666668</v>
          </cell>
          <cell r="BL1273">
            <v>-36061683.862500004</v>
          </cell>
          <cell r="BM1273">
            <v>-35299367.522083335</v>
          </cell>
          <cell r="BN1273">
            <v>-34641970.20666667</v>
          </cell>
        </row>
        <row r="1274">
          <cell r="BI1274">
            <v>0</v>
          </cell>
          <cell r="BJ1274">
            <v>0</v>
          </cell>
          <cell r="BK1274">
            <v>0</v>
          </cell>
          <cell r="BL1274">
            <v>0</v>
          </cell>
          <cell r="BM1274">
            <v>0</v>
          </cell>
          <cell r="BN1274">
            <v>0</v>
          </cell>
        </row>
        <row r="1275">
          <cell r="BI1275">
            <v>-3093678.2175</v>
          </cell>
          <cell r="BJ1275">
            <v>-3181640.65875</v>
          </cell>
          <cell r="BK1275">
            <v>-3585935.6675000004</v>
          </cell>
          <cell r="BL1275">
            <v>-4080083.5400000005</v>
          </cell>
          <cell r="BM1275">
            <v>-4226066.814583334</v>
          </cell>
          <cell r="BN1275">
            <v>-4291505.773333334</v>
          </cell>
        </row>
        <row r="1276">
          <cell r="BI1276">
            <v>0</v>
          </cell>
          <cell r="BJ1276">
            <v>0</v>
          </cell>
          <cell r="BK1276">
            <v>0</v>
          </cell>
          <cell r="BL1276">
            <v>0</v>
          </cell>
          <cell r="BM1276">
            <v>0</v>
          </cell>
          <cell r="BN1276">
            <v>0</v>
          </cell>
        </row>
        <row r="1277">
          <cell r="BI1277">
            <v>-136698.56333333332</v>
          </cell>
          <cell r="BJ1277">
            <v>-136772.7083333333</v>
          </cell>
          <cell r="BK1277">
            <v>-135096.90916666665</v>
          </cell>
          <cell r="BL1277">
            <v>-134251.24541666667</v>
          </cell>
          <cell r="BM1277">
            <v>-140121.41958333334</v>
          </cell>
          <cell r="BN1277">
            <v>-146639.50749999998</v>
          </cell>
        </row>
        <row r="1278">
          <cell r="BI1278">
            <v>-19655.79375</v>
          </cell>
          <cell r="BJ1278">
            <v>-18233.859583333335</v>
          </cell>
          <cell r="BK1278">
            <v>-16724.338333333333</v>
          </cell>
          <cell r="BL1278">
            <v>-16378.625</v>
          </cell>
          <cell r="BM1278">
            <v>-16592.995833333334</v>
          </cell>
          <cell r="BN1278">
            <v>-16629.065833333338</v>
          </cell>
        </row>
        <row r="1279">
          <cell r="BI1279">
            <v>-26238.194166666664</v>
          </cell>
          <cell r="BJ1279">
            <v>-26701.544999999995</v>
          </cell>
          <cell r="BK1279">
            <v>-26701.544999999995</v>
          </cell>
          <cell r="BL1279">
            <v>-26701.544999999995</v>
          </cell>
          <cell r="BM1279">
            <v>-26701.544999999995</v>
          </cell>
          <cell r="BN1279">
            <v>-26802.609166666673</v>
          </cell>
        </row>
        <row r="1280">
          <cell r="BI1280">
            <v>-4244.111666666667</v>
          </cell>
          <cell r="BJ1280">
            <v>-4244.111666666667</v>
          </cell>
          <cell r="BK1280">
            <v>-4244.111666666667</v>
          </cell>
          <cell r="BL1280">
            <v>-4244.111666666667</v>
          </cell>
          <cell r="BM1280">
            <v>-5290.622083333333</v>
          </cell>
          <cell r="BN1280">
            <v>-6337.1325</v>
          </cell>
        </row>
        <row r="1281">
          <cell r="BI1281">
            <v>-83092.89125</v>
          </cell>
          <cell r="BJ1281">
            <v>-83307.67166666668</v>
          </cell>
          <cell r="BK1281">
            <v>-83316.205</v>
          </cell>
          <cell r="BL1281">
            <v>-97290.93333333333</v>
          </cell>
          <cell r="BM1281">
            <v>-114124.7</v>
          </cell>
          <cell r="BN1281">
            <v>-129930.01291666667</v>
          </cell>
        </row>
        <row r="1282">
          <cell r="BI1282">
            <v>-9577.034166666666</v>
          </cell>
          <cell r="BJ1282">
            <v>-9568.852916666667</v>
          </cell>
          <cell r="BK1282">
            <v>-9560.671666666667</v>
          </cell>
          <cell r="BL1282">
            <v>-11407.19375</v>
          </cell>
          <cell r="BM1282">
            <v>-13788.570833333331</v>
          </cell>
          <cell r="BN1282">
            <v>-16234.506249999999</v>
          </cell>
        </row>
        <row r="1283">
          <cell r="BI1283">
            <v>0</v>
          </cell>
          <cell r="BJ1283">
            <v>0</v>
          </cell>
          <cell r="BK1283">
            <v>0</v>
          </cell>
          <cell r="BL1283">
            <v>0</v>
          </cell>
          <cell r="BM1283">
            <v>0</v>
          </cell>
          <cell r="BN1283">
            <v>0</v>
          </cell>
        </row>
        <row r="1284">
          <cell r="BI1284">
            <v>0</v>
          </cell>
          <cell r="BJ1284">
            <v>0</v>
          </cell>
          <cell r="BK1284">
            <v>0</v>
          </cell>
          <cell r="BL1284">
            <v>0</v>
          </cell>
          <cell r="BM1284">
            <v>0</v>
          </cell>
          <cell r="BN1284">
            <v>0</v>
          </cell>
        </row>
        <row r="1285">
          <cell r="BI1285">
            <v>7924.485416666667</v>
          </cell>
          <cell r="BJ1285">
            <v>8394.907916666667</v>
          </cell>
          <cell r="BK1285">
            <v>8732.940416666666</v>
          </cell>
          <cell r="BL1285">
            <v>8969.06833333333</v>
          </cell>
          <cell r="BM1285">
            <v>9508.072916666666</v>
          </cell>
          <cell r="BN1285">
            <v>10039.630000000001</v>
          </cell>
        </row>
        <row r="1286">
          <cell r="BI1286">
            <v>-10544.248333333333</v>
          </cell>
          <cell r="BJ1286">
            <v>-10694.79125</v>
          </cell>
          <cell r="BK1286">
            <v>-9464.33375</v>
          </cell>
          <cell r="BL1286">
            <v>-8039.275416666667</v>
          </cell>
          <cell r="BM1286">
            <v>-7847.766250000001</v>
          </cell>
          <cell r="BN1286">
            <v>-6793.161666666667</v>
          </cell>
        </row>
        <row r="1287">
          <cell r="BI1287">
            <v>-8732.484583333333</v>
          </cell>
          <cell r="BJ1287">
            <v>-8187.000833333333</v>
          </cell>
          <cell r="BK1287">
            <v>-7601.617916666666</v>
          </cell>
          <cell r="BL1287">
            <v>-7134.923333333333</v>
          </cell>
          <cell r="BM1287">
            <v>-6841.28125</v>
          </cell>
          <cell r="BN1287">
            <v>-6479.39125</v>
          </cell>
        </row>
        <row r="1288">
          <cell r="BI1288">
            <v>128223.33916666669</v>
          </cell>
          <cell r="BJ1288">
            <v>120471.59541666669</v>
          </cell>
          <cell r="BK1288">
            <v>111144.52500000001</v>
          </cell>
          <cell r="BL1288">
            <v>120411.12541666669</v>
          </cell>
          <cell r="BM1288">
            <v>131927.88583333333</v>
          </cell>
          <cell r="BN1288">
            <v>130745.47583333333</v>
          </cell>
        </row>
        <row r="1289">
          <cell r="BI1289">
            <v>-484.2916666666667</v>
          </cell>
          <cell r="BJ1289">
            <v>-484.2916666666667</v>
          </cell>
          <cell r="BK1289">
            <v>-484.2916666666667</v>
          </cell>
          <cell r="BL1289">
            <v>-490</v>
          </cell>
          <cell r="BM1289">
            <v>-546</v>
          </cell>
          <cell r="BN1289">
            <v>-596.2916666666666</v>
          </cell>
        </row>
        <row r="1290">
          <cell r="BI1290">
            <v>1109.6970833333332</v>
          </cell>
          <cell r="BJ1290">
            <v>1997.4458333333332</v>
          </cell>
          <cell r="BK1290">
            <v>2888.7916666666665</v>
          </cell>
          <cell r="BL1290">
            <v>3285.9824999999996</v>
          </cell>
          <cell r="BM1290">
            <v>3132.382916666667</v>
          </cell>
          <cell r="BN1290">
            <v>3334.002916666667</v>
          </cell>
        </row>
        <row r="1291">
          <cell r="BI1291">
            <v>239.56083333333336</v>
          </cell>
          <cell r="BJ1291">
            <v>223.59333333333336</v>
          </cell>
          <cell r="BK1291">
            <v>225.26833333333335</v>
          </cell>
          <cell r="BL1291">
            <v>209.30083333333337</v>
          </cell>
          <cell r="BM1291">
            <v>176.24916666666664</v>
          </cell>
          <cell r="BN1291">
            <v>143.1975</v>
          </cell>
        </row>
        <row r="1292">
          <cell r="BI1292">
            <v>-33228.3125</v>
          </cell>
          <cell r="BJ1292">
            <v>-30499.6975</v>
          </cell>
          <cell r="BK1292">
            <v>-24970.930000000004</v>
          </cell>
          <cell r="BL1292">
            <v>-24440.7025</v>
          </cell>
          <cell r="BM1292">
            <v>-23879.255416666667</v>
          </cell>
          <cell r="BN1292">
            <v>-22229.79833333333</v>
          </cell>
        </row>
        <row r="1293">
          <cell r="BI1293">
            <v>471567.8854166667</v>
          </cell>
          <cell r="BJ1293">
            <v>413027.1958333333</v>
          </cell>
          <cell r="BK1293">
            <v>353633.4383333333</v>
          </cell>
          <cell r="BL1293">
            <v>354676.1333333333</v>
          </cell>
          <cell r="BM1293">
            <v>351561.7866666668</v>
          </cell>
          <cell r="BN1293">
            <v>347475.5629166668</v>
          </cell>
        </row>
        <row r="1294">
          <cell r="BI1294">
            <v>0</v>
          </cell>
          <cell r="BJ1294">
            <v>0</v>
          </cell>
          <cell r="BK1294">
            <v>0</v>
          </cell>
          <cell r="BL1294">
            <v>0</v>
          </cell>
          <cell r="BM1294">
            <v>0</v>
          </cell>
          <cell r="BN1294">
            <v>0</v>
          </cell>
        </row>
        <row r="1295">
          <cell r="BI1295">
            <v>0</v>
          </cell>
          <cell r="BJ1295">
            <v>0</v>
          </cell>
          <cell r="BK1295">
            <v>0</v>
          </cell>
          <cell r="BL1295">
            <v>0</v>
          </cell>
          <cell r="BM1295">
            <v>0</v>
          </cell>
          <cell r="BN1295">
            <v>0</v>
          </cell>
        </row>
        <row r="1296">
          <cell r="BI1296">
            <v>0</v>
          </cell>
          <cell r="BJ1296">
            <v>0</v>
          </cell>
          <cell r="BK1296">
            <v>0</v>
          </cell>
          <cell r="BL1296">
            <v>0</v>
          </cell>
          <cell r="BM1296">
            <v>0</v>
          </cell>
          <cell r="BN1296">
            <v>0</v>
          </cell>
        </row>
        <row r="1297">
          <cell r="BI1297">
            <v>-22897785.22</v>
          </cell>
          <cell r="BJ1297">
            <v>-22897785.22</v>
          </cell>
          <cell r="BK1297">
            <v>-22897785.22</v>
          </cell>
          <cell r="BL1297">
            <v>-22897785.22</v>
          </cell>
          <cell r="BM1297">
            <v>-22897785.22</v>
          </cell>
          <cell r="BN1297">
            <v>-22885285.22</v>
          </cell>
        </row>
        <row r="1298">
          <cell r="BI1298">
            <v>-15079.525</v>
          </cell>
          <cell r="BJ1298">
            <v>-11309.643749999997</v>
          </cell>
          <cell r="BK1298">
            <v>-61299.38125</v>
          </cell>
          <cell r="BL1298">
            <v>-158710.01708333334</v>
          </cell>
          <cell r="BM1298">
            <v>-246012.05125000002</v>
          </cell>
          <cell r="BN1298">
            <v>-315344.37625000003</v>
          </cell>
        </row>
        <row r="1299">
          <cell r="BI1299">
            <v>0</v>
          </cell>
          <cell r="BJ1299">
            <v>0</v>
          </cell>
          <cell r="BK1299">
            <v>0</v>
          </cell>
          <cell r="BL1299">
            <v>0</v>
          </cell>
          <cell r="BM1299">
            <v>0</v>
          </cell>
          <cell r="BN1299">
            <v>0</v>
          </cell>
        </row>
        <row r="1300">
          <cell r="BI1300">
            <v>-1887746.6162500002</v>
          </cell>
          <cell r="BJ1300">
            <v>-2005415.5475000003</v>
          </cell>
          <cell r="BK1300">
            <v>-2127762.5537500004</v>
          </cell>
          <cell r="BL1300">
            <v>-2253459.52875</v>
          </cell>
          <cell r="BM1300">
            <v>-2378110.0545833334</v>
          </cell>
          <cell r="BN1300">
            <v>-2472594.287916667</v>
          </cell>
        </row>
        <row r="1301">
          <cell r="BI1301">
            <v>0</v>
          </cell>
          <cell r="BJ1301">
            <v>0</v>
          </cell>
          <cell r="BK1301">
            <v>0</v>
          </cell>
          <cell r="BL1301">
            <v>0</v>
          </cell>
          <cell r="BM1301">
            <v>0</v>
          </cell>
          <cell r="BN1301">
            <v>0</v>
          </cell>
        </row>
        <row r="1302">
          <cell r="BI1302">
            <v>0</v>
          </cell>
          <cell r="BJ1302">
            <v>0</v>
          </cell>
          <cell r="BK1302">
            <v>0</v>
          </cell>
          <cell r="BL1302">
            <v>0</v>
          </cell>
          <cell r="BM1302">
            <v>0</v>
          </cell>
          <cell r="BN1302">
            <v>0</v>
          </cell>
        </row>
        <row r="1303">
          <cell r="BI1303">
            <v>0</v>
          </cell>
          <cell r="BJ1303">
            <v>0</v>
          </cell>
          <cell r="BK1303">
            <v>0</v>
          </cell>
          <cell r="BL1303">
            <v>0</v>
          </cell>
          <cell r="BM1303">
            <v>0</v>
          </cell>
          <cell r="BN1303">
            <v>0</v>
          </cell>
        </row>
        <row r="1304">
          <cell r="BI1304">
            <v>-8330162.702500001</v>
          </cell>
          <cell r="BJ1304">
            <v>-8345634.422916666</v>
          </cell>
          <cell r="BK1304">
            <v>-8348927.84625</v>
          </cell>
          <cell r="BL1304">
            <v>-8347865.3875</v>
          </cell>
          <cell r="BM1304">
            <v>-8346755.240833334</v>
          </cell>
          <cell r="BN1304">
            <v>-8348080.82</v>
          </cell>
        </row>
        <row r="1305">
          <cell r="BI1305">
            <v>-17126438.860416666</v>
          </cell>
          <cell r="BJ1305">
            <v>-17345006.45875</v>
          </cell>
          <cell r="BK1305">
            <v>-17547302.216666665</v>
          </cell>
          <cell r="BL1305">
            <v>-17745586.528333332</v>
          </cell>
          <cell r="BM1305">
            <v>-17945928.06333333</v>
          </cell>
          <cell r="BN1305">
            <v>-18134170.713333335</v>
          </cell>
        </row>
        <row r="1306">
          <cell r="BI1306">
            <v>0</v>
          </cell>
          <cell r="BJ1306">
            <v>0</v>
          </cell>
          <cell r="BK1306">
            <v>0</v>
          </cell>
          <cell r="BL1306">
            <v>0</v>
          </cell>
          <cell r="BM1306">
            <v>0</v>
          </cell>
          <cell r="BN1306">
            <v>0</v>
          </cell>
        </row>
        <row r="1307">
          <cell r="BI1307">
            <v>-500</v>
          </cell>
          <cell r="BJ1307">
            <v>-500</v>
          </cell>
          <cell r="BK1307">
            <v>-500</v>
          </cell>
          <cell r="BL1307">
            <v>-500</v>
          </cell>
          <cell r="BM1307">
            <v>-500</v>
          </cell>
          <cell r="BN1307">
            <v>-500</v>
          </cell>
        </row>
        <row r="1308">
          <cell r="BI1308">
            <v>0</v>
          </cell>
          <cell r="BJ1308">
            <v>0</v>
          </cell>
          <cell r="BK1308">
            <v>0</v>
          </cell>
          <cell r="BL1308">
            <v>0</v>
          </cell>
          <cell r="BM1308">
            <v>0</v>
          </cell>
          <cell r="BN1308">
            <v>0</v>
          </cell>
        </row>
        <row r="1309">
          <cell r="BI1309">
            <v>0</v>
          </cell>
          <cell r="BJ1309">
            <v>0</v>
          </cell>
          <cell r="BK1309">
            <v>0</v>
          </cell>
          <cell r="BL1309">
            <v>0</v>
          </cell>
          <cell r="BM1309">
            <v>0</v>
          </cell>
          <cell r="BN1309">
            <v>0</v>
          </cell>
        </row>
        <row r="1310">
          <cell r="BI1310">
            <v>-3716997.5558333336</v>
          </cell>
          <cell r="BJ1310">
            <v>-3732076.8575</v>
          </cell>
          <cell r="BK1310">
            <v>-3750233.6541666663</v>
          </cell>
          <cell r="BL1310">
            <v>-3760585.0429166663</v>
          </cell>
          <cell r="BM1310">
            <v>-3780260.0212500007</v>
          </cell>
          <cell r="BN1310">
            <v>-3786581.9483333337</v>
          </cell>
        </row>
        <row r="1311">
          <cell r="BI1311">
            <v>-1388155.4012499999</v>
          </cell>
          <cell r="BJ1311">
            <v>-1375675.1945833333</v>
          </cell>
          <cell r="BK1311">
            <v>-1353777.1058333332</v>
          </cell>
          <cell r="BL1311">
            <v>-1334980.8595833334</v>
          </cell>
          <cell r="BM1311">
            <v>-1356224.16375</v>
          </cell>
          <cell r="BN1311">
            <v>-1369109.3704166666</v>
          </cell>
        </row>
        <row r="1312">
          <cell r="BI1312">
            <v>0</v>
          </cell>
          <cell r="BJ1312">
            <v>0</v>
          </cell>
          <cell r="BK1312">
            <v>0</v>
          </cell>
          <cell r="BL1312">
            <v>0</v>
          </cell>
          <cell r="BM1312">
            <v>0</v>
          </cell>
          <cell r="BN1312">
            <v>0</v>
          </cell>
        </row>
        <row r="1313">
          <cell r="BI1313">
            <v>75728564.25083333</v>
          </cell>
          <cell r="BJ1313">
            <v>77729961.58083333</v>
          </cell>
          <cell r="BK1313">
            <v>77249806.00208333</v>
          </cell>
          <cell r="BL1313">
            <v>74102821.41791667</v>
          </cell>
          <cell r="BM1313">
            <v>69803737.95375</v>
          </cell>
          <cell r="BN1313">
            <v>66337044.00208333</v>
          </cell>
        </row>
        <row r="1314">
          <cell r="BI1314">
            <v>17340819.602083344</v>
          </cell>
          <cell r="BJ1314">
            <v>17742819.439583343</v>
          </cell>
          <cell r="BK1314">
            <v>16099620.414583342</v>
          </cell>
          <cell r="BL1314">
            <v>12394791.633333342</v>
          </cell>
          <cell r="BM1314">
            <v>8677684.397916673</v>
          </cell>
          <cell r="BN1314">
            <v>6226690.139583338</v>
          </cell>
        </row>
        <row r="1315">
          <cell r="BI1315">
            <v>0</v>
          </cell>
          <cell r="BJ1315">
            <v>0</v>
          </cell>
          <cell r="BK1315">
            <v>0</v>
          </cell>
          <cell r="BL1315">
            <v>0</v>
          </cell>
          <cell r="BM1315">
            <v>0</v>
          </cell>
          <cell r="BN1315">
            <v>0</v>
          </cell>
        </row>
        <row r="1316">
          <cell r="BI1316">
            <v>0</v>
          </cell>
          <cell r="BJ1316">
            <v>0</v>
          </cell>
          <cell r="BK1316">
            <v>0</v>
          </cell>
          <cell r="BL1316">
            <v>0</v>
          </cell>
          <cell r="BM1316">
            <v>0</v>
          </cell>
          <cell r="BN1316">
            <v>0</v>
          </cell>
        </row>
        <row r="1317">
          <cell r="BI1317">
            <v>-567.1520833333333</v>
          </cell>
          <cell r="BJ1317">
            <v>-563.7620833333334</v>
          </cell>
          <cell r="BK1317">
            <v>-555.1437500000001</v>
          </cell>
          <cell r="BL1317">
            <v>-540.9545833333333</v>
          </cell>
          <cell r="BM1317">
            <v>-521.1945833333333</v>
          </cell>
          <cell r="BN1317">
            <v>-496.20625</v>
          </cell>
        </row>
        <row r="1318">
          <cell r="BI1318">
            <v>-148641.96416666667</v>
          </cell>
          <cell r="BJ1318">
            <v>-148620.05125000002</v>
          </cell>
          <cell r="BK1318">
            <v>-148591.67458333334</v>
          </cell>
          <cell r="BL1318">
            <v>-160666.02166666667</v>
          </cell>
          <cell r="BM1318">
            <v>-174306.21499999997</v>
          </cell>
          <cell r="BN1318">
            <v>-165298.71666666665</v>
          </cell>
        </row>
        <row r="1319">
          <cell r="BI1319">
            <v>0</v>
          </cell>
          <cell r="BJ1319">
            <v>0</v>
          </cell>
          <cell r="BK1319">
            <v>0</v>
          </cell>
          <cell r="BL1319">
            <v>0</v>
          </cell>
          <cell r="BM1319">
            <v>0</v>
          </cell>
          <cell r="BN1319">
            <v>0</v>
          </cell>
        </row>
        <row r="1320">
          <cell r="BI1320">
            <v>0</v>
          </cell>
          <cell r="BJ1320">
            <v>0</v>
          </cell>
          <cell r="BK1320">
            <v>0</v>
          </cell>
          <cell r="BL1320">
            <v>0</v>
          </cell>
          <cell r="BM1320">
            <v>0</v>
          </cell>
          <cell r="BN1320">
            <v>0</v>
          </cell>
        </row>
        <row r="1321">
          <cell r="BI1321">
            <v>0</v>
          </cell>
          <cell r="BJ1321">
            <v>0</v>
          </cell>
          <cell r="BK1321">
            <v>0</v>
          </cell>
          <cell r="BL1321">
            <v>0</v>
          </cell>
          <cell r="BM1321">
            <v>0</v>
          </cell>
          <cell r="BN1321">
            <v>0</v>
          </cell>
        </row>
        <row r="1322">
          <cell r="BI1322">
            <v>-22667141.66333333</v>
          </cell>
          <cell r="BJ1322">
            <v>-22664279.381249998</v>
          </cell>
          <cell r="BK1322">
            <v>-22219927.25208333</v>
          </cell>
          <cell r="BL1322">
            <v>-21840087.164583333</v>
          </cell>
          <cell r="BM1322">
            <v>-22011923.622500002</v>
          </cell>
          <cell r="BN1322">
            <v>-22239562.079583332</v>
          </cell>
        </row>
        <row r="1323">
          <cell r="BI1323">
            <v>-6262982.089999999</v>
          </cell>
          <cell r="BJ1323">
            <v>-6171546.938333333</v>
          </cell>
          <cell r="BK1323">
            <v>-6051534.036666666</v>
          </cell>
          <cell r="BL1323">
            <v>-5917334.760000001</v>
          </cell>
          <cell r="BM1323">
            <v>-5822512.414166667</v>
          </cell>
          <cell r="BN1323">
            <v>-5769576.8741666665</v>
          </cell>
        </row>
        <row r="1324">
          <cell r="BI1324">
            <v>-241386.41041666665</v>
          </cell>
          <cell r="BJ1324">
            <v>-244014.33333333334</v>
          </cell>
          <cell r="BK1324">
            <v>-247096.50208333335</v>
          </cell>
          <cell r="BL1324">
            <v>-248796.96291666667</v>
          </cell>
          <cell r="BM1324">
            <v>-248940.25708333333</v>
          </cell>
          <cell r="BN1324">
            <v>-249018.44833333336</v>
          </cell>
        </row>
        <row r="1325">
          <cell r="BI1325">
            <v>82825.53666666667</v>
          </cell>
          <cell r="BJ1325">
            <v>83057.41166666667</v>
          </cell>
          <cell r="BK1325">
            <v>83410.245</v>
          </cell>
          <cell r="BL1325">
            <v>84087.32833333331</v>
          </cell>
          <cell r="BM1325">
            <v>83738.62666666666</v>
          </cell>
          <cell r="BN1325">
            <v>82226.76500000001</v>
          </cell>
        </row>
        <row r="1326">
          <cell r="BI1326">
            <v>-863546.8241666667</v>
          </cell>
          <cell r="BJ1326">
            <v>-732812.9908333333</v>
          </cell>
          <cell r="BK1326">
            <v>-593082.6575</v>
          </cell>
          <cell r="BL1326">
            <v>-475985.9075</v>
          </cell>
          <cell r="BM1326">
            <v>-399674.69916666666</v>
          </cell>
          <cell r="BN1326">
            <v>-334169.11583333334</v>
          </cell>
        </row>
        <row r="1327">
          <cell r="BI1327">
            <v>-12678689.011249997</v>
          </cell>
          <cell r="BJ1327">
            <v>-12828442.419999996</v>
          </cell>
          <cell r="BK1327">
            <v>-12737576.715416668</v>
          </cell>
          <cell r="BL1327">
            <v>-12632312.1425</v>
          </cell>
          <cell r="BM1327">
            <v>-12787271.91666667</v>
          </cell>
          <cell r="BN1327">
            <v>-12975739.977500001</v>
          </cell>
        </row>
        <row r="1328">
          <cell r="BI1328">
            <v>0</v>
          </cell>
          <cell r="BJ1328">
            <v>0</v>
          </cell>
          <cell r="BK1328">
            <v>0</v>
          </cell>
          <cell r="BL1328">
            <v>0</v>
          </cell>
          <cell r="BM1328">
            <v>0</v>
          </cell>
          <cell r="BN1328">
            <v>0</v>
          </cell>
        </row>
        <row r="1329">
          <cell r="BI1329">
            <v>-7389510.902083334</v>
          </cell>
          <cell r="BJ1329">
            <v>-7407623.989166667</v>
          </cell>
          <cell r="BK1329">
            <v>-7433722.664166667</v>
          </cell>
          <cell r="BL1329">
            <v>-7461882.878749999</v>
          </cell>
          <cell r="BM1329">
            <v>-7484393.229583334</v>
          </cell>
          <cell r="BN1329">
            <v>-7508214.933333334</v>
          </cell>
        </row>
        <row r="1330">
          <cell r="BI1330">
            <v>0</v>
          </cell>
          <cell r="BJ1330">
            <v>0</v>
          </cell>
          <cell r="BK1330">
            <v>0</v>
          </cell>
          <cell r="BL1330">
            <v>0</v>
          </cell>
          <cell r="BM1330">
            <v>0</v>
          </cell>
          <cell r="BN1330">
            <v>0</v>
          </cell>
        </row>
        <row r="1331">
          <cell r="BI1331">
            <v>-480146.16583333333</v>
          </cell>
          <cell r="BJ1331">
            <v>-478070.97125</v>
          </cell>
          <cell r="BK1331">
            <v>-474529.8541666667</v>
          </cell>
          <cell r="BL1331">
            <v>-464635.7820833333</v>
          </cell>
          <cell r="BM1331">
            <v>-448388.75499999995</v>
          </cell>
          <cell r="BN1331">
            <v>-430675.80541666667</v>
          </cell>
        </row>
        <row r="1332">
          <cell r="BI1332">
            <v>-11.101666666666667</v>
          </cell>
          <cell r="BJ1332">
            <v>-11.101666666666667</v>
          </cell>
          <cell r="BK1332">
            <v>-11.101666666666667</v>
          </cell>
          <cell r="BL1332">
            <v>-11.101666666666667</v>
          </cell>
          <cell r="BM1332">
            <v>-11.101666666666667</v>
          </cell>
          <cell r="BN1332">
            <v>-11.101666666666667</v>
          </cell>
        </row>
        <row r="1333">
          <cell r="BI1333">
            <v>1004169</v>
          </cell>
          <cell r="BJ1333">
            <v>1081332.2916666667</v>
          </cell>
          <cell r="BK1333">
            <v>1139194.5416666667</v>
          </cell>
          <cell r="BL1333">
            <v>1175060.5416666667</v>
          </cell>
          <cell r="BM1333">
            <v>1228864.625</v>
          </cell>
          <cell r="BN1333">
            <v>1236252.0416666667</v>
          </cell>
        </row>
        <row r="1334">
          <cell r="BI1334">
            <v>-6338583.13375</v>
          </cell>
          <cell r="BJ1334">
            <v>-6366567.836666667</v>
          </cell>
          <cell r="BK1334">
            <v>-6402223.172083333</v>
          </cell>
          <cell r="BL1334">
            <v>-6408613.502083334</v>
          </cell>
          <cell r="BM1334">
            <v>-6408158.825833333</v>
          </cell>
          <cell r="BN1334">
            <v>-6453029.757916666</v>
          </cell>
        </row>
        <row r="1335">
          <cell r="BI1335">
            <v>-3223990.6170833334</v>
          </cell>
          <cell r="BJ1335">
            <v>-3221942.7679166663</v>
          </cell>
          <cell r="BK1335">
            <v>-3218236.755416667</v>
          </cell>
          <cell r="BL1335">
            <v>-3202265.3920833333</v>
          </cell>
          <cell r="BM1335">
            <v>-3189986.487083334</v>
          </cell>
          <cell r="BN1335">
            <v>-3205422.8195833336</v>
          </cell>
        </row>
        <row r="1336">
          <cell r="BI1336">
            <v>-4007205.784583334</v>
          </cell>
          <cell r="BJ1336">
            <v>-4008417.5508333333</v>
          </cell>
          <cell r="BK1336">
            <v>-4009919.065833334</v>
          </cell>
          <cell r="BL1336">
            <v>-4003191.235</v>
          </cell>
          <cell r="BM1336">
            <v>-3998917.8804166666</v>
          </cell>
          <cell r="BN1336">
            <v>-4015548.059166666</v>
          </cell>
        </row>
        <row r="1337">
          <cell r="BI1337">
            <v>0</v>
          </cell>
          <cell r="BJ1337">
            <v>0</v>
          </cell>
          <cell r="BK1337">
            <v>0</v>
          </cell>
          <cell r="BL1337">
            <v>0</v>
          </cell>
          <cell r="BM1337">
            <v>0</v>
          </cell>
          <cell r="BN1337">
            <v>0</v>
          </cell>
        </row>
        <row r="1338">
          <cell r="BI1338">
            <v>0</v>
          </cell>
          <cell r="BJ1338">
            <v>0</v>
          </cell>
          <cell r="BK1338">
            <v>0</v>
          </cell>
          <cell r="BL1338">
            <v>0</v>
          </cell>
          <cell r="BM1338">
            <v>0</v>
          </cell>
          <cell r="BN1338">
            <v>0</v>
          </cell>
        </row>
        <row r="1339">
          <cell r="BI1339">
            <v>-309433.48625</v>
          </cell>
          <cell r="BJ1339">
            <v>-313327.7029166667</v>
          </cell>
          <cell r="BK1339">
            <v>-277251.52958333335</v>
          </cell>
          <cell r="BL1339">
            <v>-242212.29833333334</v>
          </cell>
          <cell r="BM1339">
            <v>-274971.8825</v>
          </cell>
          <cell r="BN1339">
            <v>-327511.69125000003</v>
          </cell>
        </row>
        <row r="1340">
          <cell r="BI1340">
            <v>0</v>
          </cell>
          <cell r="BJ1340">
            <v>0</v>
          </cell>
          <cell r="BK1340">
            <v>0</v>
          </cell>
          <cell r="BL1340">
            <v>0</v>
          </cell>
          <cell r="BM1340">
            <v>0</v>
          </cell>
          <cell r="BN1340">
            <v>0</v>
          </cell>
        </row>
        <row r="1341">
          <cell r="BI1341">
            <v>-73269.19333333334</v>
          </cell>
          <cell r="BJ1341">
            <v>-73866.54583333334</v>
          </cell>
          <cell r="BK1341">
            <v>-72555.69833333332</v>
          </cell>
          <cell r="BL1341">
            <v>-71355.58416666665</v>
          </cell>
          <cell r="BM1341">
            <v>-72514.18916666666</v>
          </cell>
          <cell r="BN1341">
            <v>-70583.36083333332</v>
          </cell>
        </row>
        <row r="1342">
          <cell r="BI1342">
            <v>0</v>
          </cell>
          <cell r="BJ1342">
            <v>0</v>
          </cell>
          <cell r="BK1342">
            <v>0</v>
          </cell>
          <cell r="BL1342">
            <v>0</v>
          </cell>
          <cell r="BM1342">
            <v>0</v>
          </cell>
          <cell r="BN1342">
            <v>0</v>
          </cell>
        </row>
        <row r="1343">
          <cell r="BI1343">
            <v>-24652.946249999997</v>
          </cell>
          <cell r="BJ1343">
            <v>-24781.153333333332</v>
          </cell>
          <cell r="BK1343">
            <v>-24940.30708333333</v>
          </cell>
          <cell r="BL1343">
            <v>-25165.165833333333</v>
          </cell>
          <cell r="BM1343">
            <v>-25235.758749999997</v>
          </cell>
          <cell r="BN1343">
            <v>-25260.12125</v>
          </cell>
        </row>
        <row r="1344">
          <cell r="BI1344">
            <v>0</v>
          </cell>
          <cell r="BJ1344">
            <v>0</v>
          </cell>
          <cell r="BK1344">
            <v>0</v>
          </cell>
          <cell r="BL1344">
            <v>0</v>
          </cell>
          <cell r="BM1344">
            <v>0</v>
          </cell>
          <cell r="BN1344">
            <v>0</v>
          </cell>
        </row>
        <row r="1345">
          <cell r="BI1345">
            <v>0</v>
          </cell>
          <cell r="BJ1345">
            <v>0</v>
          </cell>
          <cell r="BK1345">
            <v>0</v>
          </cell>
          <cell r="BL1345">
            <v>0</v>
          </cell>
          <cell r="BM1345">
            <v>0</v>
          </cell>
          <cell r="BN1345">
            <v>0</v>
          </cell>
        </row>
        <row r="1346">
          <cell r="BI1346">
            <v>-40259.80291666666</v>
          </cell>
          <cell r="BJ1346">
            <v>-40044.04749999999</v>
          </cell>
          <cell r="BK1346">
            <v>-39775.219999999994</v>
          </cell>
          <cell r="BL1346">
            <v>-39607.315416666665</v>
          </cell>
          <cell r="BM1346">
            <v>-39533.2325</v>
          </cell>
          <cell r="BN1346">
            <v>-39424.20749999999</v>
          </cell>
        </row>
        <row r="1347">
          <cell r="BI1347">
            <v>0</v>
          </cell>
          <cell r="BJ1347">
            <v>0</v>
          </cell>
          <cell r="BK1347">
            <v>0</v>
          </cell>
          <cell r="BL1347">
            <v>0</v>
          </cell>
          <cell r="BM1347">
            <v>0</v>
          </cell>
          <cell r="BN1347">
            <v>0</v>
          </cell>
        </row>
        <row r="1348">
          <cell r="BI1348">
            <v>-697812.5</v>
          </cell>
          <cell r="BJ1348">
            <v>-697812.5</v>
          </cell>
          <cell r="BK1348">
            <v>-697812.5</v>
          </cell>
          <cell r="BL1348">
            <v>-697812.5</v>
          </cell>
          <cell r="BM1348">
            <v>-697812.5</v>
          </cell>
          <cell r="BN1348">
            <v>-697812.5</v>
          </cell>
        </row>
        <row r="1349">
          <cell r="BI1349">
            <v>0</v>
          </cell>
          <cell r="BJ1349">
            <v>0</v>
          </cell>
          <cell r="BK1349">
            <v>0</v>
          </cell>
          <cell r="BL1349">
            <v>0</v>
          </cell>
          <cell r="BM1349">
            <v>0</v>
          </cell>
          <cell r="BN1349">
            <v>0</v>
          </cell>
        </row>
        <row r="1350">
          <cell r="BI1350">
            <v>-51225</v>
          </cell>
          <cell r="BJ1350">
            <v>-51225</v>
          </cell>
          <cell r="BK1350">
            <v>-51225</v>
          </cell>
          <cell r="BL1350">
            <v>-51225</v>
          </cell>
          <cell r="BM1350">
            <v>-51225</v>
          </cell>
          <cell r="BN1350">
            <v>-51225</v>
          </cell>
        </row>
        <row r="1351">
          <cell r="BI1351">
            <v>0</v>
          </cell>
          <cell r="BJ1351">
            <v>0</v>
          </cell>
          <cell r="BK1351">
            <v>0</v>
          </cell>
          <cell r="BL1351">
            <v>0</v>
          </cell>
          <cell r="BM1351">
            <v>0</v>
          </cell>
          <cell r="BN1351">
            <v>0</v>
          </cell>
        </row>
        <row r="1352">
          <cell r="BI1352">
            <v>0</v>
          </cell>
          <cell r="BJ1352">
            <v>0</v>
          </cell>
          <cell r="BK1352">
            <v>0</v>
          </cell>
          <cell r="BL1352">
            <v>0</v>
          </cell>
          <cell r="BM1352">
            <v>0</v>
          </cell>
          <cell r="BN1352">
            <v>0</v>
          </cell>
        </row>
        <row r="1353">
          <cell r="BI1353">
            <v>0</v>
          </cell>
          <cell r="BJ1353">
            <v>0</v>
          </cell>
          <cell r="BK1353">
            <v>0</v>
          </cell>
          <cell r="BL1353">
            <v>0</v>
          </cell>
          <cell r="BM1353">
            <v>0</v>
          </cell>
          <cell r="BN1353">
            <v>0</v>
          </cell>
        </row>
        <row r="1354">
          <cell r="BI1354">
            <v>0</v>
          </cell>
          <cell r="BJ1354">
            <v>0</v>
          </cell>
          <cell r="BK1354">
            <v>0</v>
          </cell>
          <cell r="BL1354">
            <v>0</v>
          </cell>
          <cell r="BM1354">
            <v>0</v>
          </cell>
          <cell r="BN1354">
            <v>0</v>
          </cell>
        </row>
        <row r="1355">
          <cell r="BI1355">
            <v>-172500</v>
          </cell>
          <cell r="BJ1355">
            <v>-172500</v>
          </cell>
          <cell r="BK1355">
            <v>-172500</v>
          </cell>
          <cell r="BL1355">
            <v>-172500</v>
          </cell>
          <cell r="BM1355">
            <v>-172500</v>
          </cell>
          <cell r="BN1355">
            <v>-172500</v>
          </cell>
        </row>
        <row r="1356">
          <cell r="BI1356">
            <v>0</v>
          </cell>
          <cell r="BJ1356">
            <v>0</v>
          </cell>
          <cell r="BK1356">
            <v>0</v>
          </cell>
          <cell r="BL1356">
            <v>0</v>
          </cell>
          <cell r="BM1356">
            <v>0</v>
          </cell>
          <cell r="BN1356">
            <v>0</v>
          </cell>
        </row>
        <row r="1357">
          <cell r="BI1357">
            <v>0</v>
          </cell>
          <cell r="BJ1357">
            <v>0</v>
          </cell>
          <cell r="BK1357">
            <v>0</v>
          </cell>
          <cell r="BL1357">
            <v>0</v>
          </cell>
          <cell r="BM1357">
            <v>0</v>
          </cell>
          <cell r="BN1357">
            <v>0</v>
          </cell>
        </row>
        <row r="1358">
          <cell r="BI1358">
            <v>0</v>
          </cell>
          <cell r="BJ1358">
            <v>0</v>
          </cell>
          <cell r="BK1358">
            <v>0</v>
          </cell>
          <cell r="BL1358">
            <v>0</v>
          </cell>
          <cell r="BM1358">
            <v>0</v>
          </cell>
          <cell r="BN1358">
            <v>0</v>
          </cell>
        </row>
        <row r="1359">
          <cell r="BI1359">
            <v>0</v>
          </cell>
          <cell r="BJ1359">
            <v>0</v>
          </cell>
          <cell r="BK1359">
            <v>0</v>
          </cell>
          <cell r="BL1359">
            <v>0</v>
          </cell>
          <cell r="BM1359">
            <v>0</v>
          </cell>
          <cell r="BN1359">
            <v>0</v>
          </cell>
        </row>
        <row r="1360">
          <cell r="BI1360">
            <v>0</v>
          </cell>
          <cell r="BJ1360">
            <v>0</v>
          </cell>
          <cell r="BK1360">
            <v>0</v>
          </cell>
          <cell r="BL1360">
            <v>0</v>
          </cell>
          <cell r="BM1360">
            <v>0</v>
          </cell>
          <cell r="BN1360">
            <v>0</v>
          </cell>
        </row>
        <row r="1361">
          <cell r="BI1361">
            <v>-124599.99083333334</v>
          </cell>
          <cell r="BJ1361">
            <v>-124599.98916666668</v>
          </cell>
          <cell r="BK1361">
            <v>-118543.04416666667</v>
          </cell>
          <cell r="BL1361">
            <v>-104698.60041666667</v>
          </cell>
          <cell r="BM1361">
            <v>-87393.04583333332</v>
          </cell>
          <cell r="BN1361">
            <v>-77009.71375</v>
          </cell>
        </row>
        <row r="1362">
          <cell r="BI1362">
            <v>-183750</v>
          </cell>
          <cell r="BJ1362">
            <v>-183750</v>
          </cell>
          <cell r="BK1362">
            <v>-183750</v>
          </cell>
          <cell r="BL1362">
            <v>-183750</v>
          </cell>
          <cell r="BM1362">
            <v>-183750</v>
          </cell>
          <cell r="BN1362">
            <v>-183750</v>
          </cell>
        </row>
        <row r="1363">
          <cell r="BI1363">
            <v>-36800.00916666666</v>
          </cell>
          <cell r="BJ1363">
            <v>-36800.010833333334</v>
          </cell>
          <cell r="BK1363">
            <v>-36800.0125</v>
          </cell>
          <cell r="BL1363">
            <v>-36800.01416666667</v>
          </cell>
          <cell r="BM1363">
            <v>-36800.01583333333</v>
          </cell>
          <cell r="BN1363">
            <v>-36800.017499999994</v>
          </cell>
        </row>
        <row r="1364">
          <cell r="BI1364">
            <v>-23066.145833333332</v>
          </cell>
          <cell r="BJ1364">
            <v>-20311.979166666668</v>
          </cell>
          <cell r="BK1364">
            <v>-16180.729166666666</v>
          </cell>
          <cell r="BL1364">
            <v>-10672.395833333334</v>
          </cell>
          <cell r="BM1364">
            <v>-3786.9791666666665</v>
          </cell>
          <cell r="BN1364">
            <v>0</v>
          </cell>
        </row>
        <row r="1365">
          <cell r="BI1365">
            <v>-38501.73333333333</v>
          </cell>
          <cell r="BJ1365">
            <v>-33904.51125</v>
          </cell>
          <cell r="BK1365">
            <v>-27008.678333333333</v>
          </cell>
          <cell r="BL1365">
            <v>-17814.234583333335</v>
          </cell>
          <cell r="BM1365">
            <v>-6321.18</v>
          </cell>
          <cell r="BN1365">
            <v>0</v>
          </cell>
        </row>
        <row r="1366">
          <cell r="BI1366">
            <v>-268125</v>
          </cell>
          <cell r="BJ1366">
            <v>-268125</v>
          </cell>
          <cell r="BK1366">
            <v>-268125</v>
          </cell>
          <cell r="BL1366">
            <v>-268125</v>
          </cell>
          <cell r="BM1366">
            <v>-268125</v>
          </cell>
          <cell r="BN1366">
            <v>-268125</v>
          </cell>
        </row>
        <row r="1367">
          <cell r="BI1367">
            <v>0</v>
          </cell>
          <cell r="BJ1367">
            <v>0</v>
          </cell>
          <cell r="BK1367">
            <v>0</v>
          </cell>
          <cell r="BL1367">
            <v>0</v>
          </cell>
          <cell r="BM1367">
            <v>0</v>
          </cell>
          <cell r="BN1367">
            <v>0</v>
          </cell>
        </row>
        <row r="1368">
          <cell r="BI1368">
            <v>-36000</v>
          </cell>
          <cell r="BJ1368">
            <v>-36000</v>
          </cell>
          <cell r="BK1368">
            <v>-36000</v>
          </cell>
          <cell r="BL1368">
            <v>-36000</v>
          </cell>
          <cell r="BM1368">
            <v>-36000</v>
          </cell>
          <cell r="BN1368">
            <v>-36000</v>
          </cell>
        </row>
        <row r="1369">
          <cell r="BI1369">
            <v>0</v>
          </cell>
          <cell r="BJ1369">
            <v>0</v>
          </cell>
          <cell r="BK1369">
            <v>0</v>
          </cell>
          <cell r="BL1369">
            <v>0</v>
          </cell>
          <cell r="BM1369">
            <v>0</v>
          </cell>
          <cell r="BN1369">
            <v>0</v>
          </cell>
        </row>
        <row r="1370">
          <cell r="BI1370">
            <v>0</v>
          </cell>
          <cell r="BJ1370">
            <v>0</v>
          </cell>
          <cell r="BK1370">
            <v>0</v>
          </cell>
          <cell r="BL1370">
            <v>0</v>
          </cell>
          <cell r="BM1370">
            <v>0</v>
          </cell>
          <cell r="BN1370">
            <v>0</v>
          </cell>
        </row>
        <row r="1371">
          <cell r="BI1371">
            <v>0</v>
          </cell>
          <cell r="BJ1371">
            <v>0</v>
          </cell>
          <cell r="BK1371">
            <v>0</v>
          </cell>
          <cell r="BL1371">
            <v>0</v>
          </cell>
          <cell r="BM1371">
            <v>0</v>
          </cell>
          <cell r="BN1371">
            <v>0</v>
          </cell>
        </row>
        <row r="1372">
          <cell r="BI1372">
            <v>0</v>
          </cell>
          <cell r="BJ1372">
            <v>0</v>
          </cell>
          <cell r="BK1372">
            <v>0</v>
          </cell>
          <cell r="BL1372">
            <v>0</v>
          </cell>
          <cell r="BM1372">
            <v>0</v>
          </cell>
          <cell r="BN1372">
            <v>0</v>
          </cell>
        </row>
        <row r="1373">
          <cell r="BI1373">
            <v>0</v>
          </cell>
          <cell r="BJ1373">
            <v>0</v>
          </cell>
          <cell r="BK1373">
            <v>0</v>
          </cell>
          <cell r="BL1373">
            <v>0</v>
          </cell>
          <cell r="BM1373">
            <v>0</v>
          </cell>
          <cell r="BN1373">
            <v>0</v>
          </cell>
        </row>
        <row r="1374">
          <cell r="BI1374">
            <v>0</v>
          </cell>
          <cell r="BJ1374">
            <v>0</v>
          </cell>
          <cell r="BK1374">
            <v>0</v>
          </cell>
          <cell r="BL1374">
            <v>0</v>
          </cell>
          <cell r="BM1374">
            <v>0</v>
          </cell>
          <cell r="BN1374">
            <v>0</v>
          </cell>
        </row>
        <row r="1375">
          <cell r="BI1375">
            <v>0</v>
          </cell>
          <cell r="BJ1375">
            <v>0</v>
          </cell>
          <cell r="BK1375">
            <v>0</v>
          </cell>
          <cell r="BL1375">
            <v>0</v>
          </cell>
          <cell r="BM1375">
            <v>0</v>
          </cell>
          <cell r="BN1375">
            <v>0</v>
          </cell>
        </row>
        <row r="1376">
          <cell r="BI1376">
            <v>-115601.90083333333</v>
          </cell>
          <cell r="BJ1376">
            <v>-114029.56208333334</v>
          </cell>
          <cell r="BK1376">
            <v>-112970.30166666665</v>
          </cell>
          <cell r="BL1376">
            <v>-112424.11958333332</v>
          </cell>
          <cell r="BM1376">
            <v>-111094.25083333334</v>
          </cell>
          <cell r="BN1376">
            <v>-99624.38166666667</v>
          </cell>
        </row>
        <row r="1377">
          <cell r="BI1377">
            <v>0</v>
          </cell>
          <cell r="BJ1377">
            <v>0</v>
          </cell>
          <cell r="BK1377">
            <v>0</v>
          </cell>
          <cell r="BL1377">
            <v>0</v>
          </cell>
          <cell r="BM1377">
            <v>0</v>
          </cell>
          <cell r="BN1377">
            <v>0</v>
          </cell>
        </row>
        <row r="1378">
          <cell r="BI1378">
            <v>0</v>
          </cell>
          <cell r="BJ1378">
            <v>0</v>
          </cell>
          <cell r="BK1378">
            <v>0</v>
          </cell>
          <cell r="BL1378">
            <v>0</v>
          </cell>
          <cell r="BM1378">
            <v>0</v>
          </cell>
          <cell r="BN1378">
            <v>0</v>
          </cell>
        </row>
        <row r="1379">
          <cell r="BI1379">
            <v>0</v>
          </cell>
          <cell r="BJ1379">
            <v>0</v>
          </cell>
          <cell r="BK1379">
            <v>0</v>
          </cell>
          <cell r="BL1379">
            <v>0</v>
          </cell>
          <cell r="BM1379">
            <v>0</v>
          </cell>
          <cell r="BN1379">
            <v>0</v>
          </cell>
        </row>
        <row r="1380">
          <cell r="BI1380">
            <v>0</v>
          </cell>
          <cell r="BJ1380">
            <v>0</v>
          </cell>
          <cell r="BK1380">
            <v>0</v>
          </cell>
          <cell r="BL1380">
            <v>0</v>
          </cell>
          <cell r="BM1380">
            <v>0</v>
          </cell>
          <cell r="BN1380">
            <v>0</v>
          </cell>
        </row>
        <row r="1381">
          <cell r="BI1381">
            <v>0</v>
          </cell>
          <cell r="BJ1381">
            <v>0</v>
          </cell>
          <cell r="BK1381">
            <v>0</v>
          </cell>
          <cell r="BL1381">
            <v>0</v>
          </cell>
          <cell r="BM1381">
            <v>0</v>
          </cell>
          <cell r="BN1381">
            <v>0</v>
          </cell>
        </row>
        <row r="1382">
          <cell r="BI1382">
            <v>0</v>
          </cell>
          <cell r="BJ1382">
            <v>0</v>
          </cell>
          <cell r="BK1382">
            <v>0</v>
          </cell>
          <cell r="BL1382">
            <v>0</v>
          </cell>
          <cell r="BM1382">
            <v>0</v>
          </cell>
          <cell r="BN1382">
            <v>0</v>
          </cell>
        </row>
        <row r="1383">
          <cell r="BI1383">
            <v>-1749999.9825000002</v>
          </cell>
          <cell r="BJ1383">
            <v>-1749999.9800000004</v>
          </cell>
          <cell r="BK1383">
            <v>-1749999.9766666668</v>
          </cell>
          <cell r="BL1383">
            <v>-1749999.9733333336</v>
          </cell>
          <cell r="BM1383">
            <v>-1749999.97</v>
          </cell>
          <cell r="BN1383">
            <v>-1749999.9666666668</v>
          </cell>
        </row>
        <row r="1384">
          <cell r="BI1384">
            <v>12667.719583333334</v>
          </cell>
          <cell r="BJ1384">
            <v>15065.377916666666</v>
          </cell>
          <cell r="BK1384">
            <v>17292.229166666664</v>
          </cell>
          <cell r="BL1384">
            <v>17546.70791666667</v>
          </cell>
          <cell r="BM1384">
            <v>15878.265000000001</v>
          </cell>
          <cell r="BN1384">
            <v>13234.140416666667</v>
          </cell>
        </row>
        <row r="1385">
          <cell r="BI1385">
            <v>-35439.56958333334</v>
          </cell>
          <cell r="BJ1385">
            <v>-33985.831666666665</v>
          </cell>
          <cell r="BK1385">
            <v>-32577.023333333327</v>
          </cell>
          <cell r="BL1385">
            <v>-30426.354583333334</v>
          </cell>
          <cell r="BM1385">
            <v>-27512.19333333333</v>
          </cell>
          <cell r="BN1385">
            <v>-25260.908333333336</v>
          </cell>
        </row>
        <row r="1386">
          <cell r="BI1386">
            <v>-3369999.9791666665</v>
          </cell>
          <cell r="BJ1386">
            <v>-3369999.9766666666</v>
          </cell>
          <cell r="BK1386">
            <v>-3369999.973333333</v>
          </cell>
          <cell r="BL1386">
            <v>-3369999.9699999993</v>
          </cell>
          <cell r="BM1386">
            <v>-3369999.966666667</v>
          </cell>
          <cell r="BN1386">
            <v>-3369999.9633333334</v>
          </cell>
        </row>
        <row r="1387">
          <cell r="BK1387">
            <v>0</v>
          </cell>
          <cell r="BL1387">
            <v>0</v>
          </cell>
          <cell r="BM1387">
            <v>0</v>
          </cell>
          <cell r="BN1387">
            <v>0</v>
          </cell>
        </row>
        <row r="1388">
          <cell r="BI1388">
            <v>0</v>
          </cell>
          <cell r="BJ1388">
            <v>0</v>
          </cell>
          <cell r="BK1388">
            <v>0</v>
          </cell>
          <cell r="BL1388">
            <v>0</v>
          </cell>
          <cell r="BM1388">
            <v>0</v>
          </cell>
          <cell r="BN1388">
            <v>0</v>
          </cell>
        </row>
        <row r="1389">
          <cell r="BI1389">
            <v>-101626.12708333333</v>
          </cell>
          <cell r="BJ1389">
            <v>-104922.88124999999</v>
          </cell>
          <cell r="BK1389">
            <v>-109023.91000000002</v>
          </cell>
          <cell r="BL1389">
            <v>-113929.21333333333</v>
          </cell>
          <cell r="BM1389">
            <v>-118834.51666666666</v>
          </cell>
          <cell r="BN1389">
            <v>-120939.20291666668</v>
          </cell>
        </row>
        <row r="1390">
          <cell r="BI1390">
            <v>-2456406.25</v>
          </cell>
          <cell r="BJ1390">
            <v>-1958906.25</v>
          </cell>
          <cell r="BK1390">
            <v>-1337031.25</v>
          </cell>
          <cell r="BL1390">
            <v>-963906.25</v>
          </cell>
          <cell r="BM1390">
            <v>-839531.25</v>
          </cell>
          <cell r="BN1390">
            <v>-590781.25</v>
          </cell>
        </row>
        <row r="1391">
          <cell r="BI1391">
            <v>0</v>
          </cell>
          <cell r="BJ1391">
            <v>0</v>
          </cell>
          <cell r="BK1391">
            <v>0</v>
          </cell>
          <cell r="BL1391">
            <v>0</v>
          </cell>
          <cell r="BM1391">
            <v>0</v>
          </cell>
          <cell r="BN1391">
            <v>0</v>
          </cell>
        </row>
        <row r="1392">
          <cell r="BI1392">
            <v>-5265000</v>
          </cell>
          <cell r="BJ1392">
            <v>-5265000</v>
          </cell>
          <cell r="BK1392">
            <v>-5265000</v>
          </cell>
          <cell r="BL1392">
            <v>-5265000</v>
          </cell>
          <cell r="BM1392">
            <v>-5265000</v>
          </cell>
          <cell r="BN1392">
            <v>-5265000</v>
          </cell>
        </row>
        <row r="1393">
          <cell r="BI1393">
            <v>-4998500.0175</v>
          </cell>
          <cell r="BJ1393">
            <v>-4998500.018333334</v>
          </cell>
          <cell r="BK1393">
            <v>-4998500.018333334</v>
          </cell>
          <cell r="BL1393">
            <v>-4998500.018333334</v>
          </cell>
          <cell r="BM1393">
            <v>-4998500.018333333</v>
          </cell>
          <cell r="BN1393">
            <v>-4998500.02</v>
          </cell>
        </row>
        <row r="1394">
          <cell r="BI1394">
            <v>0</v>
          </cell>
          <cell r="BJ1394">
            <v>0</v>
          </cell>
          <cell r="BK1394">
            <v>0</v>
          </cell>
          <cell r="BL1394">
            <v>0</v>
          </cell>
          <cell r="BM1394">
            <v>0</v>
          </cell>
          <cell r="BN1394">
            <v>0</v>
          </cell>
        </row>
        <row r="1395">
          <cell r="BI1395">
            <v>0</v>
          </cell>
          <cell r="BJ1395">
            <v>0</v>
          </cell>
          <cell r="BK1395">
            <v>0</v>
          </cell>
          <cell r="BL1395">
            <v>0</v>
          </cell>
          <cell r="BM1395">
            <v>0</v>
          </cell>
          <cell r="BN1395">
            <v>0</v>
          </cell>
        </row>
        <row r="1396">
          <cell r="BI1396">
            <v>-2019208.3433333335</v>
          </cell>
          <cell r="BJ1396">
            <v>-2019208.344166667</v>
          </cell>
          <cell r="BK1396">
            <v>-2019208.3458333334</v>
          </cell>
          <cell r="BL1396">
            <v>-2019208.3475000001</v>
          </cell>
          <cell r="BM1396">
            <v>-2019208.3491666669</v>
          </cell>
          <cell r="BN1396">
            <v>-2019208.3508333338</v>
          </cell>
        </row>
        <row r="1397">
          <cell r="BI1397">
            <v>-348075</v>
          </cell>
          <cell r="BJ1397">
            <v>-348075</v>
          </cell>
          <cell r="BK1397">
            <v>-348075</v>
          </cell>
          <cell r="BL1397">
            <v>-348075</v>
          </cell>
          <cell r="BM1397">
            <v>-348075</v>
          </cell>
          <cell r="BN1397">
            <v>-348075</v>
          </cell>
        </row>
        <row r="1398">
          <cell r="BI1398">
            <v>0</v>
          </cell>
          <cell r="BJ1398">
            <v>0</v>
          </cell>
          <cell r="BK1398">
            <v>0</v>
          </cell>
          <cell r="BL1398">
            <v>0</v>
          </cell>
          <cell r="BM1398">
            <v>0</v>
          </cell>
          <cell r="BN1398">
            <v>0</v>
          </cell>
        </row>
        <row r="1399">
          <cell r="BI1399">
            <v>-4036097.350000001</v>
          </cell>
          <cell r="BJ1399">
            <v>-4036097.353333334</v>
          </cell>
          <cell r="BK1399">
            <v>-4036097.356666666</v>
          </cell>
          <cell r="BL1399">
            <v>-4036097.36</v>
          </cell>
          <cell r="BM1399">
            <v>-4036097.3633333337</v>
          </cell>
          <cell r="BN1399">
            <v>-4036097.366666667</v>
          </cell>
        </row>
        <row r="1400">
          <cell r="BI1400">
            <v>-4312500</v>
          </cell>
          <cell r="BJ1400">
            <v>-4312500</v>
          </cell>
          <cell r="BK1400">
            <v>-4312500</v>
          </cell>
          <cell r="BL1400">
            <v>-4312500</v>
          </cell>
          <cell r="BM1400">
            <v>-4312500</v>
          </cell>
          <cell r="BN1400">
            <v>-4312500</v>
          </cell>
        </row>
        <row r="1401">
          <cell r="BI1401">
            <v>0</v>
          </cell>
          <cell r="BJ1401">
            <v>0</v>
          </cell>
          <cell r="BK1401">
            <v>0</v>
          </cell>
          <cell r="BL1401">
            <v>0</v>
          </cell>
          <cell r="BM1401">
            <v>0</v>
          </cell>
          <cell r="BN1401">
            <v>0</v>
          </cell>
        </row>
        <row r="1402">
          <cell r="BI1402">
            <v>-2273687.5</v>
          </cell>
          <cell r="BJ1402">
            <v>-2273687.5</v>
          </cell>
          <cell r="BK1402">
            <v>-2273687.5</v>
          </cell>
          <cell r="BL1402">
            <v>-2273687.5</v>
          </cell>
          <cell r="BM1402">
            <v>-2273687.5</v>
          </cell>
          <cell r="BN1402">
            <v>-2273687.5</v>
          </cell>
        </row>
        <row r="1403">
          <cell r="BI1403">
            <v>0</v>
          </cell>
          <cell r="BJ1403">
            <v>0</v>
          </cell>
          <cell r="BK1403">
            <v>0</v>
          </cell>
          <cell r="BL1403">
            <v>0</v>
          </cell>
          <cell r="BM1403">
            <v>0</v>
          </cell>
          <cell r="BN1403">
            <v>0</v>
          </cell>
        </row>
        <row r="1404">
          <cell r="BI1404">
            <v>0</v>
          </cell>
          <cell r="BJ1404">
            <v>0</v>
          </cell>
          <cell r="BK1404">
            <v>0</v>
          </cell>
          <cell r="BL1404">
            <v>0</v>
          </cell>
          <cell r="BM1404">
            <v>0</v>
          </cell>
          <cell r="BN1404">
            <v>0</v>
          </cell>
        </row>
        <row r="1405">
          <cell r="BI1405">
            <v>-17999.30875</v>
          </cell>
          <cell r="BJ1405">
            <v>-17011.023333333334</v>
          </cell>
          <cell r="BK1405">
            <v>-16504.264583333334</v>
          </cell>
          <cell r="BL1405">
            <v>-16520.23083333333</v>
          </cell>
          <cell r="BM1405">
            <v>-17755.099166666667</v>
          </cell>
          <cell r="BN1405">
            <v>-18997.014166666664</v>
          </cell>
        </row>
        <row r="1406">
          <cell r="BI1406">
            <v>-4248554.641666667</v>
          </cell>
          <cell r="BJ1406">
            <v>-4248554.636666667</v>
          </cell>
          <cell r="BK1406">
            <v>-4248554.633333333</v>
          </cell>
          <cell r="BL1406">
            <v>-4248554.630000001</v>
          </cell>
          <cell r="BM1406">
            <v>-4248554.626666666</v>
          </cell>
          <cell r="BN1406">
            <v>-4248554.623333333</v>
          </cell>
        </row>
        <row r="1407">
          <cell r="BI1407">
            <v>-4757783.329999999</v>
          </cell>
          <cell r="BJ1407">
            <v>-4757783.329999999</v>
          </cell>
          <cell r="BK1407">
            <v>-4757783.329999999</v>
          </cell>
          <cell r="BL1407">
            <v>-4757783.329999999</v>
          </cell>
          <cell r="BM1407">
            <v>-4757783.329999999</v>
          </cell>
          <cell r="BN1407">
            <v>-4757783.329999999</v>
          </cell>
        </row>
        <row r="1408">
          <cell r="BI1408">
            <v>0</v>
          </cell>
          <cell r="BJ1408">
            <v>0</v>
          </cell>
          <cell r="BK1408">
            <v>0</v>
          </cell>
          <cell r="BL1408">
            <v>0</v>
          </cell>
          <cell r="BM1408">
            <v>0</v>
          </cell>
          <cell r="BN1408">
            <v>0</v>
          </cell>
        </row>
        <row r="1409">
          <cell r="BI1409">
            <v>-5085208.3425</v>
          </cell>
          <cell r="BJ1409">
            <v>-5085208.342083334</v>
          </cell>
          <cell r="BK1409">
            <v>-5085208.3429166665</v>
          </cell>
          <cell r="BL1409">
            <v>-5085208.34375</v>
          </cell>
          <cell r="BM1409">
            <v>-5085208.3445833335</v>
          </cell>
          <cell r="BN1409">
            <v>-5085208.345833333</v>
          </cell>
        </row>
        <row r="1410">
          <cell r="BI1410">
            <v>-122784.69416666664</v>
          </cell>
          <cell r="BJ1410">
            <v>-121299.20666666665</v>
          </cell>
          <cell r="BK1410">
            <v>-122558.70499999997</v>
          </cell>
          <cell r="BL1410">
            <v>-126808.67291666666</v>
          </cell>
          <cell r="BM1410">
            <v>-137438.5275</v>
          </cell>
          <cell r="BN1410">
            <v>-147173.59791666668</v>
          </cell>
        </row>
        <row r="1411">
          <cell r="BI1411">
            <v>-99442.37</v>
          </cell>
          <cell r="BJ1411">
            <v>-101594.23166666664</v>
          </cell>
          <cell r="BK1411">
            <v>-103625.78291666666</v>
          </cell>
          <cell r="BL1411">
            <v>-102783.48208333332</v>
          </cell>
          <cell r="BM1411">
            <v>-100164.47291666667</v>
          </cell>
          <cell r="BN1411">
            <v>-87334.39875000001</v>
          </cell>
        </row>
        <row r="1412">
          <cell r="BI1412">
            <v>0</v>
          </cell>
          <cell r="BJ1412">
            <v>0</v>
          </cell>
          <cell r="BK1412">
            <v>0</v>
          </cell>
          <cell r="BL1412">
            <v>0</v>
          </cell>
          <cell r="BM1412">
            <v>0</v>
          </cell>
          <cell r="BN1412">
            <v>0</v>
          </cell>
        </row>
        <row r="1413">
          <cell r="BI1413">
            <v>-4710878.468333334</v>
          </cell>
          <cell r="BJ1413">
            <v>-5340550.343333334</v>
          </cell>
          <cell r="BK1413">
            <v>-6063506.940833334</v>
          </cell>
          <cell r="BL1413">
            <v>-6390003.469166666</v>
          </cell>
          <cell r="BM1413">
            <v>-6296718.7475</v>
          </cell>
          <cell r="BN1413">
            <v>-6203434.025833334</v>
          </cell>
        </row>
        <row r="1414">
          <cell r="BI1414">
            <v>-1517163.1766666668</v>
          </cell>
          <cell r="BJ1414">
            <v>-2210349.805416667</v>
          </cell>
          <cell r="BK1414">
            <v>-2626697.7479166673</v>
          </cell>
          <cell r="BL1414">
            <v>-2766207.004166667</v>
          </cell>
          <cell r="BM1414">
            <v>-3036506.19125</v>
          </cell>
          <cell r="BN1414">
            <v>-3437595.3091666666</v>
          </cell>
        </row>
        <row r="1415">
          <cell r="BI1415">
            <v>-60041.66458333334</v>
          </cell>
          <cell r="BJ1415">
            <v>-216817.12583333335</v>
          </cell>
          <cell r="BK1415">
            <v>-473662.03125</v>
          </cell>
          <cell r="BL1415">
            <v>-830576.3808333334</v>
          </cell>
          <cell r="BM1415">
            <v>-1287560.1745833333</v>
          </cell>
          <cell r="BN1415">
            <v>-1844613.4125000003</v>
          </cell>
        </row>
        <row r="1416">
          <cell r="BI1416">
            <v>0</v>
          </cell>
          <cell r="BJ1416">
            <v>0</v>
          </cell>
          <cell r="BK1416">
            <v>0</v>
          </cell>
          <cell r="BL1416">
            <v>0</v>
          </cell>
          <cell r="BM1416">
            <v>0</v>
          </cell>
          <cell r="BN1416">
            <v>0</v>
          </cell>
        </row>
        <row r="1417">
          <cell r="BI1417">
            <v>0</v>
          </cell>
          <cell r="BJ1417">
            <v>0</v>
          </cell>
          <cell r="BK1417">
            <v>0</v>
          </cell>
          <cell r="BL1417">
            <v>0</v>
          </cell>
          <cell r="BM1417">
            <v>0</v>
          </cell>
          <cell r="BN1417">
            <v>0</v>
          </cell>
        </row>
        <row r="1418">
          <cell r="BI1418">
            <v>-148632.22291666668</v>
          </cell>
          <cell r="BJ1418">
            <v>-148611.9041666667</v>
          </cell>
          <cell r="BK1418">
            <v>-148574.1666666667</v>
          </cell>
          <cell r="BL1418">
            <v>-160637.74875</v>
          </cell>
          <cell r="BM1418">
            <v>-174277.75291666668</v>
          </cell>
          <cell r="BN1418">
            <v>-165263.00541666668</v>
          </cell>
        </row>
        <row r="1419">
          <cell r="BI1419">
            <v>-36813.034583333334</v>
          </cell>
          <cell r="BJ1419">
            <v>-35135.074166666665</v>
          </cell>
          <cell r="BK1419">
            <v>-33864.37333333333</v>
          </cell>
          <cell r="BL1419">
            <v>-34155.48208333333</v>
          </cell>
          <cell r="BM1419">
            <v>-35418.33083333333</v>
          </cell>
          <cell r="BN1419">
            <v>-37755.8975</v>
          </cell>
        </row>
        <row r="1420">
          <cell r="BI1420">
            <v>0</v>
          </cell>
          <cell r="BJ1420">
            <v>0</v>
          </cell>
          <cell r="BK1420">
            <v>0</v>
          </cell>
          <cell r="BL1420">
            <v>0</v>
          </cell>
          <cell r="BM1420">
            <v>0</v>
          </cell>
          <cell r="BN1420">
            <v>0</v>
          </cell>
        </row>
        <row r="1421">
          <cell r="BI1421">
            <v>-21.666666666666668</v>
          </cell>
          <cell r="BJ1421">
            <v>-10.833333333333334</v>
          </cell>
          <cell r="BK1421">
            <v>0</v>
          </cell>
          <cell r="BL1421">
            <v>0</v>
          </cell>
          <cell r="BM1421">
            <v>-15.125</v>
          </cell>
          <cell r="BN1421">
            <v>-30.25</v>
          </cell>
        </row>
        <row r="1422">
          <cell r="BI1422">
            <v>-263564.8329166667</v>
          </cell>
          <cell r="BJ1422">
            <v>-264546.82708333334</v>
          </cell>
          <cell r="BK1422">
            <v>-264326.25125000003</v>
          </cell>
          <cell r="BL1422">
            <v>-288163.2445833333</v>
          </cell>
          <cell r="BM1422">
            <v>-319874.4970833333</v>
          </cell>
          <cell r="BN1422">
            <v>-306101.29000000004</v>
          </cell>
        </row>
        <row r="1423">
          <cell r="BI1423">
            <v>0</v>
          </cell>
          <cell r="BJ1423">
            <v>0</v>
          </cell>
          <cell r="BK1423">
            <v>0</v>
          </cell>
          <cell r="BL1423">
            <v>0</v>
          </cell>
          <cell r="BM1423">
            <v>0</v>
          </cell>
          <cell r="BN1423">
            <v>0</v>
          </cell>
        </row>
        <row r="1424">
          <cell r="BI1424">
            <v>-1058590.46</v>
          </cell>
          <cell r="BJ1424">
            <v>-1256985.7216666664</v>
          </cell>
          <cell r="BK1424">
            <v>-1441489.5358333334</v>
          </cell>
          <cell r="BL1424">
            <v>-1534469.2079166668</v>
          </cell>
          <cell r="BM1424">
            <v>-1627034.035</v>
          </cell>
          <cell r="BN1424">
            <v>-1758030.6583333332</v>
          </cell>
        </row>
        <row r="1425">
          <cell r="BI1425">
            <v>0</v>
          </cell>
          <cell r="BJ1425">
            <v>0</v>
          </cell>
          <cell r="BK1425">
            <v>0</v>
          </cell>
          <cell r="BL1425">
            <v>0</v>
          </cell>
          <cell r="BM1425">
            <v>0</v>
          </cell>
          <cell r="BN1425">
            <v>0</v>
          </cell>
        </row>
        <row r="1426">
          <cell r="BI1426">
            <v>0</v>
          </cell>
          <cell r="BJ1426">
            <v>0</v>
          </cell>
          <cell r="BK1426">
            <v>0</v>
          </cell>
          <cell r="BL1426">
            <v>0</v>
          </cell>
          <cell r="BM1426">
            <v>0</v>
          </cell>
          <cell r="BN1426">
            <v>0</v>
          </cell>
        </row>
        <row r="1427">
          <cell r="BI1427">
            <v>0</v>
          </cell>
          <cell r="BJ1427">
            <v>0</v>
          </cell>
          <cell r="BK1427">
            <v>0</v>
          </cell>
          <cell r="BL1427">
            <v>0</v>
          </cell>
          <cell r="BM1427">
            <v>0</v>
          </cell>
          <cell r="BN1427">
            <v>0</v>
          </cell>
        </row>
        <row r="1428">
          <cell r="BI1428">
            <v>0</v>
          </cell>
          <cell r="BJ1428">
            <v>0</v>
          </cell>
          <cell r="BK1428">
            <v>0</v>
          </cell>
          <cell r="BL1428">
            <v>0</v>
          </cell>
          <cell r="BM1428">
            <v>0</v>
          </cell>
          <cell r="BN1428">
            <v>0</v>
          </cell>
        </row>
        <row r="1429">
          <cell r="BI1429">
            <v>-1050086.25</v>
          </cell>
          <cell r="BJ1429">
            <v>-1020635.4166666666</v>
          </cell>
          <cell r="BK1429">
            <v>-965522.0833333334</v>
          </cell>
          <cell r="BL1429">
            <v>-884746.25</v>
          </cell>
          <cell r="BM1429">
            <v>-803970.4166666666</v>
          </cell>
          <cell r="BN1429">
            <v>-752434.1666666666</v>
          </cell>
        </row>
        <row r="1430">
          <cell r="BI1430">
            <v>0</v>
          </cell>
          <cell r="BJ1430">
            <v>0</v>
          </cell>
          <cell r="BK1430">
            <v>0</v>
          </cell>
          <cell r="BL1430">
            <v>0</v>
          </cell>
          <cell r="BM1430">
            <v>0</v>
          </cell>
          <cell r="BN1430">
            <v>0</v>
          </cell>
        </row>
        <row r="1431">
          <cell r="BI1431">
            <v>-26267.125</v>
          </cell>
          <cell r="BJ1431">
            <v>-26267.125</v>
          </cell>
          <cell r="BK1431">
            <v>-26267.125</v>
          </cell>
          <cell r="BL1431">
            <v>-26267.125</v>
          </cell>
          <cell r="BM1431">
            <v>-26267.125</v>
          </cell>
          <cell r="BN1431">
            <v>-26267.125</v>
          </cell>
        </row>
        <row r="1432">
          <cell r="BI1432">
            <v>0</v>
          </cell>
          <cell r="BJ1432">
            <v>0</v>
          </cell>
          <cell r="BK1432">
            <v>0</v>
          </cell>
          <cell r="BL1432">
            <v>0</v>
          </cell>
          <cell r="BM1432">
            <v>0</v>
          </cell>
          <cell r="BN1432">
            <v>0</v>
          </cell>
        </row>
        <row r="1433">
          <cell r="BI1433">
            <v>0</v>
          </cell>
          <cell r="BJ1433">
            <v>0</v>
          </cell>
          <cell r="BK1433">
            <v>0</v>
          </cell>
          <cell r="BL1433">
            <v>0</v>
          </cell>
          <cell r="BM1433">
            <v>0</v>
          </cell>
          <cell r="BN1433">
            <v>0</v>
          </cell>
        </row>
        <row r="1434">
          <cell r="BI1434">
            <v>-3256809.0091666672</v>
          </cell>
          <cell r="BJ1434">
            <v>-3252724.654166667</v>
          </cell>
          <cell r="BK1434">
            <v>-3251368.0491666663</v>
          </cell>
          <cell r="BL1434">
            <v>-3252201.2358333333</v>
          </cell>
          <cell r="BM1434">
            <v>-3256023.0474999994</v>
          </cell>
          <cell r="BN1434">
            <v>-3263876.775833333</v>
          </cell>
        </row>
        <row r="1435">
          <cell r="BI1435">
            <v>0</v>
          </cell>
          <cell r="BJ1435">
            <v>0</v>
          </cell>
          <cell r="BK1435">
            <v>0</v>
          </cell>
          <cell r="BL1435">
            <v>0</v>
          </cell>
          <cell r="BM1435">
            <v>0</v>
          </cell>
          <cell r="BN1435">
            <v>0</v>
          </cell>
        </row>
        <row r="1436">
          <cell r="BI1436">
            <v>-110684.205</v>
          </cell>
          <cell r="BJ1436">
            <v>-110599.05125</v>
          </cell>
          <cell r="BK1436">
            <v>-110343.59208333334</v>
          </cell>
          <cell r="BL1436">
            <v>-109917.82958333332</v>
          </cell>
          <cell r="BM1436">
            <v>-109321.76374999998</v>
          </cell>
          <cell r="BN1436">
            <v>-108555.39458333333</v>
          </cell>
        </row>
        <row r="1437">
          <cell r="BI1437">
            <v>-110684.205</v>
          </cell>
          <cell r="BJ1437">
            <v>-110599.05166666668</v>
          </cell>
          <cell r="BK1437">
            <v>-110343.59333333334</v>
          </cell>
          <cell r="BL1437">
            <v>-109917.83166666667</v>
          </cell>
          <cell r="BM1437">
            <v>-109321.76666666666</v>
          </cell>
          <cell r="BN1437">
            <v>-108555.39833333333</v>
          </cell>
        </row>
        <row r="1438">
          <cell r="BI1438">
            <v>-33223.665</v>
          </cell>
          <cell r="BJ1438">
            <v>-33195.692083333335</v>
          </cell>
          <cell r="BK1438">
            <v>-33111.77375</v>
          </cell>
          <cell r="BL1438">
            <v>-32971.910416666666</v>
          </cell>
          <cell r="BM1438">
            <v>-32776.10208333333</v>
          </cell>
          <cell r="BN1438">
            <v>-32524.34875</v>
          </cell>
        </row>
        <row r="1439">
          <cell r="BI1439">
            <v>-33223.665</v>
          </cell>
          <cell r="BJ1439">
            <v>-33195.6925</v>
          </cell>
          <cell r="BK1439">
            <v>-33111.775</v>
          </cell>
          <cell r="BL1439">
            <v>-32971.9125</v>
          </cell>
          <cell r="BM1439">
            <v>-32776.104999999996</v>
          </cell>
          <cell r="BN1439">
            <v>-32524.352499999997</v>
          </cell>
        </row>
        <row r="1440">
          <cell r="BI1440">
            <v>0</v>
          </cell>
          <cell r="BJ1440">
            <v>0</v>
          </cell>
          <cell r="BK1440">
            <v>0</v>
          </cell>
          <cell r="BL1440">
            <v>0</v>
          </cell>
          <cell r="BM1440">
            <v>0</v>
          </cell>
          <cell r="BN1440">
            <v>0</v>
          </cell>
        </row>
        <row r="1441">
          <cell r="BI1441">
            <v>0</v>
          </cell>
          <cell r="BJ1441">
            <v>0</v>
          </cell>
          <cell r="BK1441">
            <v>0</v>
          </cell>
          <cell r="BL1441">
            <v>0</v>
          </cell>
          <cell r="BM1441">
            <v>0</v>
          </cell>
          <cell r="BN1441">
            <v>0</v>
          </cell>
        </row>
        <row r="1442">
          <cell r="BI1442">
            <v>0</v>
          </cell>
          <cell r="BJ1442">
            <v>0</v>
          </cell>
          <cell r="BK1442">
            <v>0</v>
          </cell>
          <cell r="BL1442">
            <v>0</v>
          </cell>
          <cell r="BM1442">
            <v>0</v>
          </cell>
          <cell r="BN1442">
            <v>0</v>
          </cell>
        </row>
        <row r="1443">
          <cell r="BI1443">
            <v>-284400.2083333333</v>
          </cell>
          <cell r="BJ1443">
            <v>-293375.2708333333</v>
          </cell>
          <cell r="BK1443">
            <v>-294915.5833333333</v>
          </cell>
          <cell r="BL1443">
            <v>-288745.4583333333</v>
          </cell>
          <cell r="BM1443">
            <v>-270235.0833333333</v>
          </cell>
          <cell r="BN1443">
            <v>-257894.83333333334</v>
          </cell>
        </row>
        <row r="1444">
          <cell r="BI1444">
            <v>0</v>
          </cell>
          <cell r="BJ1444">
            <v>0</v>
          </cell>
          <cell r="BK1444">
            <v>0</v>
          </cell>
          <cell r="BL1444">
            <v>0</v>
          </cell>
          <cell r="BM1444">
            <v>0</v>
          </cell>
          <cell r="BN1444">
            <v>0</v>
          </cell>
        </row>
        <row r="1445">
          <cell r="BI1445">
            <v>-105399.6025</v>
          </cell>
          <cell r="BJ1445">
            <v>-103720.59958333331</v>
          </cell>
          <cell r="BK1445">
            <v>-102024.80666666666</v>
          </cell>
          <cell r="BL1445">
            <v>-100312.05541666667</v>
          </cell>
          <cell r="BM1445">
            <v>-98582.17625</v>
          </cell>
          <cell r="BN1445">
            <v>-96834.99791666666</v>
          </cell>
        </row>
        <row r="1446">
          <cell r="BI1446">
            <v>-2031527.1441666668</v>
          </cell>
          <cell r="BJ1446">
            <v>-1991758.860833333</v>
          </cell>
          <cell r="BK1446">
            <v>-1951713.9525</v>
          </cell>
          <cell r="BL1446">
            <v>-1910925.4191666667</v>
          </cell>
          <cell r="BM1446">
            <v>-1869555.5525</v>
          </cell>
          <cell r="BN1446">
            <v>-1828722.3941666668</v>
          </cell>
        </row>
        <row r="1447">
          <cell r="BI1447">
            <v>0</v>
          </cell>
          <cell r="BJ1447">
            <v>0</v>
          </cell>
          <cell r="BK1447">
            <v>0</v>
          </cell>
          <cell r="BL1447">
            <v>0</v>
          </cell>
          <cell r="BM1447">
            <v>0</v>
          </cell>
          <cell r="BN1447">
            <v>0</v>
          </cell>
        </row>
        <row r="1448">
          <cell r="BI1448">
            <v>-853307.2754166666</v>
          </cell>
          <cell r="BJ1448">
            <v>-854724.3095833333</v>
          </cell>
          <cell r="BK1448">
            <v>-856080.5587500002</v>
          </cell>
          <cell r="BL1448">
            <v>-857289.0012499999</v>
          </cell>
          <cell r="BM1448">
            <v>-858688.3620833334</v>
          </cell>
          <cell r="BN1448">
            <v>-862281.8125</v>
          </cell>
        </row>
        <row r="1449">
          <cell r="BI1449">
            <v>0</v>
          </cell>
          <cell r="BJ1449">
            <v>0</v>
          </cell>
          <cell r="BK1449">
            <v>0</v>
          </cell>
          <cell r="BL1449">
            <v>0</v>
          </cell>
          <cell r="BM1449">
            <v>0</v>
          </cell>
          <cell r="BN1449">
            <v>0</v>
          </cell>
        </row>
        <row r="1450">
          <cell r="BI1450">
            <v>-989545.1875</v>
          </cell>
          <cell r="BJ1450">
            <v>-1028837.4791666666</v>
          </cell>
          <cell r="BK1450">
            <v>-1003504.2916666666</v>
          </cell>
          <cell r="BL1450">
            <v>-969382.0416666666</v>
          </cell>
          <cell r="BM1450">
            <v>-935259.7916666666</v>
          </cell>
          <cell r="BN1450">
            <v>-860294.25</v>
          </cell>
        </row>
        <row r="1451">
          <cell r="BI1451">
            <v>-284037.77625</v>
          </cell>
          <cell r="BJ1451">
            <v>-255671.95750000002</v>
          </cell>
          <cell r="BK1451">
            <v>-227102.39208333334</v>
          </cell>
          <cell r="BL1451">
            <v>-198752.79791666663</v>
          </cell>
          <cell r="BM1451">
            <v>-170742.83625000002</v>
          </cell>
          <cell r="BN1451">
            <v>-143382.3866666667</v>
          </cell>
        </row>
        <row r="1452">
          <cell r="BI1452">
            <v>-11156.25</v>
          </cell>
          <cell r="BJ1452">
            <v>-11343.75</v>
          </cell>
          <cell r="BK1452">
            <v>-11531.25</v>
          </cell>
          <cell r="BL1452">
            <v>-11718.75</v>
          </cell>
          <cell r="BM1452">
            <v>-11906.25</v>
          </cell>
          <cell r="BN1452">
            <v>-12093.75</v>
          </cell>
        </row>
        <row r="1453">
          <cell r="BI1453">
            <v>-492309.04750000004</v>
          </cell>
          <cell r="BJ1453">
            <v>-503902.9733333334</v>
          </cell>
          <cell r="BK1453">
            <v>-510880.88833333325</v>
          </cell>
          <cell r="BL1453">
            <v>-513022.55541666667</v>
          </cell>
          <cell r="BM1453">
            <v>-514927.44625000004</v>
          </cell>
          <cell r="BN1453">
            <v>-521138.79624999996</v>
          </cell>
        </row>
        <row r="1454">
          <cell r="BI1454">
            <v>-194630.5391666666</v>
          </cell>
          <cell r="BJ1454">
            <v>-194966.36666666667</v>
          </cell>
          <cell r="BK1454">
            <v>-195376.82249999998</v>
          </cell>
          <cell r="BL1454">
            <v>-195861.90666666665</v>
          </cell>
          <cell r="BM1454">
            <v>-196421.61916666667</v>
          </cell>
          <cell r="BN1454">
            <v>-197055.96</v>
          </cell>
        </row>
        <row r="1455">
          <cell r="BI1455">
            <v>-57642.24333333335</v>
          </cell>
          <cell r="BJ1455">
            <v>-57741.70125000001</v>
          </cell>
          <cell r="BK1455">
            <v>-57863.26166666668</v>
          </cell>
          <cell r="BL1455">
            <v>-58006.92458333334</v>
          </cell>
          <cell r="BM1455">
            <v>-58172.689999999995</v>
          </cell>
          <cell r="BN1455">
            <v>-58360.557916666665</v>
          </cell>
        </row>
        <row r="1456">
          <cell r="BI1456">
            <v>-57642.24333333335</v>
          </cell>
          <cell r="BJ1456">
            <v>-57741.70125000001</v>
          </cell>
          <cell r="BK1456">
            <v>-57863.26166666668</v>
          </cell>
          <cell r="BL1456">
            <v>-58006.92458333334</v>
          </cell>
          <cell r="BM1456">
            <v>-58172.689999999995</v>
          </cell>
          <cell r="BN1456">
            <v>-58360.557916666665</v>
          </cell>
        </row>
        <row r="1457">
          <cell r="BI1457">
            <v>-833.3333333333334</v>
          </cell>
          <cell r="BJ1457">
            <v>-833.3333333333334</v>
          </cell>
          <cell r="BK1457">
            <v>-833.3333333333334</v>
          </cell>
          <cell r="BL1457">
            <v>-833.3333333333334</v>
          </cell>
          <cell r="BM1457">
            <v>-833.3333333333334</v>
          </cell>
          <cell r="BN1457">
            <v>-416.6666666666667</v>
          </cell>
        </row>
        <row r="1458">
          <cell r="BI1458">
            <v>0</v>
          </cell>
          <cell r="BJ1458">
            <v>0</v>
          </cell>
          <cell r="BK1458">
            <v>0</v>
          </cell>
          <cell r="BL1458">
            <v>0</v>
          </cell>
          <cell r="BM1458">
            <v>0</v>
          </cell>
          <cell r="BN1458">
            <v>0</v>
          </cell>
        </row>
        <row r="1459">
          <cell r="BI1459">
            <v>0</v>
          </cell>
          <cell r="BJ1459">
            <v>0</v>
          </cell>
          <cell r="BK1459">
            <v>0</v>
          </cell>
          <cell r="BL1459">
            <v>0</v>
          </cell>
          <cell r="BM1459">
            <v>0</v>
          </cell>
          <cell r="BN1459">
            <v>0</v>
          </cell>
        </row>
        <row r="1460">
          <cell r="BI1460">
            <v>0</v>
          </cell>
          <cell r="BJ1460">
            <v>0</v>
          </cell>
          <cell r="BK1460">
            <v>0</v>
          </cell>
          <cell r="BL1460">
            <v>0</v>
          </cell>
          <cell r="BM1460">
            <v>0</v>
          </cell>
          <cell r="BN1460">
            <v>0</v>
          </cell>
        </row>
        <row r="1461">
          <cell r="BI1461">
            <v>-842825.1625000001</v>
          </cell>
          <cell r="BJ1461">
            <v>-891438.2208333333</v>
          </cell>
          <cell r="BK1461">
            <v>-928212.8487499999</v>
          </cell>
          <cell r="BL1461">
            <v>-952506.4270833331</v>
          </cell>
          <cell r="BM1461">
            <v>-970728.3045833331</v>
          </cell>
          <cell r="BN1461">
            <v>-890646.64125</v>
          </cell>
        </row>
        <row r="1462">
          <cell r="BI1462">
            <v>-125</v>
          </cell>
          <cell r="BJ1462">
            <v>-208.33333333333334</v>
          </cell>
          <cell r="BK1462">
            <v>-291.6666666666667</v>
          </cell>
          <cell r="BL1462">
            <v>-375</v>
          </cell>
          <cell r="BM1462">
            <v>-458.3333333333333</v>
          </cell>
          <cell r="BN1462">
            <v>-541.6666666666666</v>
          </cell>
        </row>
        <row r="1463">
          <cell r="BK1463">
            <v>-4345.833333333333</v>
          </cell>
          <cell r="BL1463">
            <v>-13037.5</v>
          </cell>
          <cell r="BM1463">
            <v>-21729.166666666668</v>
          </cell>
          <cell r="BN1463">
            <v>-30420.833333333332</v>
          </cell>
        </row>
        <row r="1464">
          <cell r="BI1464">
            <v>-280546.875</v>
          </cell>
          <cell r="BJ1464">
            <v>-467578.125</v>
          </cell>
          <cell r="BK1464">
            <v>-654609.375</v>
          </cell>
          <cell r="BL1464">
            <v>-841640.625</v>
          </cell>
          <cell r="BM1464">
            <v>-1028671.875</v>
          </cell>
          <cell r="BN1464">
            <v>-1215703.125</v>
          </cell>
        </row>
        <row r="1465">
          <cell r="BK1465">
            <v>-95208.33333333333</v>
          </cell>
          <cell r="BL1465">
            <v>-285625</v>
          </cell>
          <cell r="BM1465">
            <v>-476041.6666666667</v>
          </cell>
          <cell r="BN1465">
            <v>-666458.3333333334</v>
          </cell>
        </row>
        <row r="1466">
          <cell r="BK1466">
            <v>-98958.33333333333</v>
          </cell>
          <cell r="BL1466">
            <v>-296875</v>
          </cell>
          <cell r="BM1466">
            <v>-395833.3333333333</v>
          </cell>
          <cell r="BN1466">
            <v>-395833.3333333333</v>
          </cell>
        </row>
        <row r="1467">
          <cell r="BI1467">
            <v>-13140.625</v>
          </cell>
          <cell r="BJ1467">
            <v>-14893.541666666666</v>
          </cell>
          <cell r="BK1467">
            <v>-16646.458333333332</v>
          </cell>
          <cell r="BL1467">
            <v>-18399.375</v>
          </cell>
          <cell r="BM1467">
            <v>-22869.708333333332</v>
          </cell>
          <cell r="BN1467">
            <v>-28248.916666666668</v>
          </cell>
        </row>
        <row r="1468">
          <cell r="BI1468">
            <v>-13140.625</v>
          </cell>
          <cell r="BJ1468">
            <v>-14893.541666666666</v>
          </cell>
          <cell r="BK1468">
            <v>-16646.458333333332</v>
          </cell>
          <cell r="BL1468">
            <v>-18399.375</v>
          </cell>
          <cell r="BM1468">
            <v>-22869.708333333332</v>
          </cell>
          <cell r="BN1468">
            <v>-28248.916666666668</v>
          </cell>
        </row>
        <row r="1469">
          <cell r="BI1469">
            <v>-22996.041666666668</v>
          </cell>
          <cell r="BJ1469">
            <v>-26063.625</v>
          </cell>
          <cell r="BK1469">
            <v>-29131.208333333332</v>
          </cell>
          <cell r="BL1469">
            <v>-32198.791666666668</v>
          </cell>
          <cell r="BM1469">
            <v>-37724.041666666664</v>
          </cell>
          <cell r="BN1469">
            <v>-43707.916666666664</v>
          </cell>
        </row>
        <row r="1470">
          <cell r="BI1470">
            <v>-229845.7333333333</v>
          </cell>
          <cell r="BJ1470">
            <v>-260229.1575</v>
          </cell>
          <cell r="BK1470">
            <v>-290548.8725</v>
          </cell>
          <cell r="BL1470">
            <v>-320832.76625000004</v>
          </cell>
          <cell r="BM1470">
            <v>-357866.04708333337</v>
          </cell>
          <cell r="BN1470">
            <v>-384025.7029166667</v>
          </cell>
        </row>
        <row r="1471">
          <cell r="BI1471">
            <v>-37222.916666666664</v>
          </cell>
          <cell r="BJ1471">
            <v>-41602.083333333336</v>
          </cell>
          <cell r="BK1471">
            <v>-45981.25</v>
          </cell>
          <cell r="BL1471">
            <v>-50360.416666666664</v>
          </cell>
          <cell r="BM1471">
            <v>-61533.125</v>
          </cell>
          <cell r="BN1471">
            <v>-74969.79166666667</v>
          </cell>
        </row>
        <row r="1472">
          <cell r="BI1472">
            <v>-16425.833333333332</v>
          </cell>
          <cell r="BJ1472">
            <v>-18617</v>
          </cell>
          <cell r="BK1472">
            <v>-20808.166666666668</v>
          </cell>
          <cell r="BL1472">
            <v>-22999.333333333332</v>
          </cell>
          <cell r="BM1472">
            <v>-25190.5</v>
          </cell>
          <cell r="BN1472">
            <v>-26286.875</v>
          </cell>
        </row>
        <row r="1473">
          <cell r="BI1473">
            <v>0</v>
          </cell>
          <cell r="BJ1473">
            <v>0</v>
          </cell>
          <cell r="BK1473">
            <v>0</v>
          </cell>
          <cell r="BL1473">
            <v>0</v>
          </cell>
          <cell r="BM1473">
            <v>0</v>
          </cell>
          <cell r="BN1473">
            <v>0</v>
          </cell>
        </row>
        <row r="1474">
          <cell r="BI1474">
            <v>0</v>
          </cell>
          <cell r="BJ1474">
            <v>0</v>
          </cell>
          <cell r="BK1474">
            <v>0</v>
          </cell>
          <cell r="BL1474">
            <v>0</v>
          </cell>
          <cell r="BM1474">
            <v>0</v>
          </cell>
          <cell r="BN1474">
            <v>0</v>
          </cell>
        </row>
        <row r="1475">
          <cell r="BI1475">
            <v>0</v>
          </cell>
          <cell r="BJ1475">
            <v>0</v>
          </cell>
          <cell r="BK1475">
            <v>0</v>
          </cell>
          <cell r="BL1475">
            <v>0</v>
          </cell>
          <cell r="BM1475">
            <v>-13587.083333333334</v>
          </cell>
          <cell r="BN1475">
            <v>-36097.708333333336</v>
          </cell>
        </row>
        <row r="1476">
          <cell r="BI1476">
            <v>0</v>
          </cell>
          <cell r="BJ1476">
            <v>0</v>
          </cell>
          <cell r="BK1476">
            <v>0</v>
          </cell>
          <cell r="BL1476">
            <v>0</v>
          </cell>
          <cell r="BM1476">
            <v>0</v>
          </cell>
          <cell r="BN1476">
            <v>0</v>
          </cell>
        </row>
        <row r="1477">
          <cell r="BI1477">
            <v>0</v>
          </cell>
          <cell r="BJ1477">
            <v>0</v>
          </cell>
          <cell r="BK1477">
            <v>0</v>
          </cell>
          <cell r="BL1477">
            <v>0</v>
          </cell>
          <cell r="BM1477">
            <v>-233.16666666666666</v>
          </cell>
          <cell r="BN1477">
            <v>-466.3333333333333</v>
          </cell>
        </row>
        <row r="1478">
          <cell r="BI1478">
            <v>-1491798.75</v>
          </cell>
          <cell r="BJ1478">
            <v>-1697812.0833333333</v>
          </cell>
          <cell r="BK1478">
            <v>-1903825.4166666667</v>
          </cell>
          <cell r="BL1478">
            <v>-2109838.75</v>
          </cell>
          <cell r="BM1478">
            <v>-2315852.0833333335</v>
          </cell>
          <cell r="BN1478">
            <v>-2394256.2825</v>
          </cell>
        </row>
        <row r="1479">
          <cell r="BI1479">
            <v>-32793.356250000004</v>
          </cell>
          <cell r="BJ1479">
            <v>-36846.114166666666</v>
          </cell>
          <cell r="BK1479">
            <v>-40633.30541666666</v>
          </cell>
          <cell r="BL1479">
            <v>-43350.49208333334</v>
          </cell>
          <cell r="BM1479">
            <v>-51843.49458333334</v>
          </cell>
          <cell r="BN1479">
            <v>-62461.39833333334</v>
          </cell>
        </row>
        <row r="1480">
          <cell r="BI1480">
            <v>0</v>
          </cell>
          <cell r="BJ1480">
            <v>0</v>
          </cell>
          <cell r="BK1480">
            <v>0</v>
          </cell>
          <cell r="BL1480">
            <v>0</v>
          </cell>
          <cell r="BM1480">
            <v>0</v>
          </cell>
          <cell r="BN1480">
            <v>0</v>
          </cell>
        </row>
        <row r="1481">
          <cell r="BI1481">
            <v>0</v>
          </cell>
          <cell r="BJ1481">
            <v>0</v>
          </cell>
          <cell r="BK1481">
            <v>0</v>
          </cell>
          <cell r="BL1481">
            <v>0</v>
          </cell>
          <cell r="BM1481">
            <v>-466.3333333333333</v>
          </cell>
          <cell r="BN1481">
            <v>-932.6666666666666</v>
          </cell>
        </row>
        <row r="1482">
          <cell r="BI1482">
            <v>0</v>
          </cell>
          <cell r="BJ1482">
            <v>0</v>
          </cell>
          <cell r="BK1482">
            <v>0</v>
          </cell>
          <cell r="BL1482">
            <v>0</v>
          </cell>
          <cell r="BM1482">
            <v>0</v>
          </cell>
          <cell r="BN1482">
            <v>0</v>
          </cell>
        </row>
        <row r="1483">
          <cell r="BI1483">
            <v>-16240.701666666666</v>
          </cell>
          <cell r="BJ1483">
            <v>-18171.73125</v>
          </cell>
          <cell r="BK1483">
            <v>-19960.634166666667</v>
          </cell>
          <cell r="BL1483">
            <v>-21630.182916666665</v>
          </cell>
          <cell r="BM1483">
            <v>-26639.764166666664</v>
          </cell>
          <cell r="BN1483">
            <v>-32729.079166666666</v>
          </cell>
        </row>
        <row r="1484">
          <cell r="BI1484">
            <v>0</v>
          </cell>
          <cell r="BJ1484">
            <v>0</v>
          </cell>
          <cell r="BK1484">
            <v>0</v>
          </cell>
          <cell r="BL1484">
            <v>0</v>
          </cell>
          <cell r="BM1484">
            <v>0</v>
          </cell>
          <cell r="BN1484">
            <v>0</v>
          </cell>
        </row>
        <row r="1485">
          <cell r="BI1485">
            <v>0</v>
          </cell>
          <cell r="BJ1485">
            <v>0</v>
          </cell>
          <cell r="BK1485">
            <v>0</v>
          </cell>
          <cell r="BL1485">
            <v>0</v>
          </cell>
          <cell r="BM1485">
            <v>0</v>
          </cell>
          <cell r="BN1485">
            <v>0</v>
          </cell>
        </row>
        <row r="1486">
          <cell r="BI1486">
            <v>0</v>
          </cell>
          <cell r="BJ1486">
            <v>0</v>
          </cell>
          <cell r="BK1486">
            <v>0</v>
          </cell>
          <cell r="BL1486">
            <v>0</v>
          </cell>
          <cell r="BM1486">
            <v>0</v>
          </cell>
          <cell r="BN1486">
            <v>0</v>
          </cell>
        </row>
        <row r="1487">
          <cell r="BI1487">
            <v>0</v>
          </cell>
          <cell r="BJ1487">
            <v>0</v>
          </cell>
          <cell r="BK1487">
            <v>0</v>
          </cell>
          <cell r="BL1487">
            <v>0</v>
          </cell>
          <cell r="BM1487">
            <v>0</v>
          </cell>
          <cell r="BN1487">
            <v>0</v>
          </cell>
        </row>
        <row r="1488">
          <cell r="BI1488">
            <v>-5917917.169166666</v>
          </cell>
          <cell r="BJ1488">
            <v>-4769775.90625</v>
          </cell>
          <cell r="BK1488">
            <v>-3653217.9433333334</v>
          </cell>
          <cell r="BL1488">
            <v>-2566268.890833333</v>
          </cell>
          <cell r="BM1488">
            <v>-1506719.8516666666</v>
          </cell>
          <cell r="BN1488">
            <v>-491857.7675</v>
          </cell>
        </row>
        <row r="1489">
          <cell r="BI1489">
            <v>0</v>
          </cell>
          <cell r="BJ1489">
            <v>0</v>
          </cell>
          <cell r="BK1489">
            <v>0</v>
          </cell>
          <cell r="BL1489">
            <v>0</v>
          </cell>
          <cell r="BM1489">
            <v>0</v>
          </cell>
          <cell r="BN1489">
            <v>0</v>
          </cell>
        </row>
        <row r="1490">
          <cell r="BI1490">
            <v>-19730246.91375</v>
          </cell>
          <cell r="BJ1490">
            <v>-16095099.597916668</v>
          </cell>
          <cell r="BK1490">
            <v>-12484638.90875</v>
          </cell>
          <cell r="BL1490">
            <v>-8893809.965416666</v>
          </cell>
          <cell r="BM1490">
            <v>-5317322.77625</v>
          </cell>
          <cell r="BN1490">
            <v>-1766302.92125</v>
          </cell>
        </row>
        <row r="1491">
          <cell r="BI1491">
            <v>-106389708.06416667</v>
          </cell>
          <cell r="BJ1491">
            <v>-106079190.52791667</v>
          </cell>
          <cell r="BK1491">
            <v>-108788469.48</v>
          </cell>
          <cell r="BL1491">
            <v>-113638514.27041668</v>
          </cell>
          <cell r="BM1491">
            <v>-118294437.66958332</v>
          </cell>
          <cell r="BN1491">
            <v>-123297808.47541666</v>
          </cell>
        </row>
        <row r="1492">
          <cell r="BI1492">
            <v>-93320887.37583333</v>
          </cell>
          <cell r="BJ1492">
            <v>-92271646.41125001</v>
          </cell>
          <cell r="BK1492">
            <v>-94245285.06083333</v>
          </cell>
          <cell r="BL1492">
            <v>-98019269.48541667</v>
          </cell>
          <cell r="BM1492">
            <v>-100816256.01208334</v>
          </cell>
          <cell r="BN1492">
            <v>-103453673.62416667</v>
          </cell>
        </row>
        <row r="1493">
          <cell r="BI1493">
            <v>-85325944.12083334</v>
          </cell>
          <cell r="BJ1493">
            <v>-88266018.89291666</v>
          </cell>
          <cell r="BK1493">
            <v>-92986815.395</v>
          </cell>
          <cell r="BL1493">
            <v>-98674968.82458335</v>
          </cell>
          <cell r="BM1493">
            <v>-103371328.35666668</v>
          </cell>
          <cell r="BN1493">
            <v>-106624385.54125</v>
          </cell>
        </row>
        <row r="1494">
          <cell r="BI1494">
            <v>-29529018.352083337</v>
          </cell>
          <cell r="BJ1494">
            <v>-31654638.528333336</v>
          </cell>
          <cell r="BK1494">
            <v>-35165680.56583333</v>
          </cell>
          <cell r="BL1494">
            <v>-39453452.594166666</v>
          </cell>
          <cell r="BM1494">
            <v>-43204354.498333335</v>
          </cell>
          <cell r="BN1494">
            <v>-46384789.38791668</v>
          </cell>
        </row>
        <row r="1495">
          <cell r="BI1495">
            <v>0</v>
          </cell>
          <cell r="BJ1495">
            <v>0</v>
          </cell>
          <cell r="BK1495">
            <v>0</v>
          </cell>
          <cell r="BL1495">
            <v>0</v>
          </cell>
          <cell r="BM1495">
            <v>0</v>
          </cell>
          <cell r="BN1495">
            <v>0</v>
          </cell>
        </row>
        <row r="1496">
          <cell r="BI1496">
            <v>0</v>
          </cell>
          <cell r="BJ1496">
            <v>0</v>
          </cell>
          <cell r="BK1496">
            <v>0</v>
          </cell>
          <cell r="BL1496">
            <v>0</v>
          </cell>
          <cell r="BM1496">
            <v>0</v>
          </cell>
          <cell r="BN1496">
            <v>0</v>
          </cell>
        </row>
        <row r="1497">
          <cell r="BI1497">
            <v>0</v>
          </cell>
          <cell r="BJ1497">
            <v>0</v>
          </cell>
          <cell r="BK1497">
            <v>0</v>
          </cell>
          <cell r="BL1497">
            <v>0</v>
          </cell>
          <cell r="BM1497">
            <v>0</v>
          </cell>
          <cell r="BN1497">
            <v>0</v>
          </cell>
        </row>
        <row r="1498">
          <cell r="BI1498">
            <v>0</v>
          </cell>
          <cell r="BJ1498">
            <v>0</v>
          </cell>
          <cell r="BK1498">
            <v>0</v>
          </cell>
          <cell r="BL1498">
            <v>0</v>
          </cell>
          <cell r="BM1498">
            <v>0</v>
          </cell>
          <cell r="BN1498">
            <v>0</v>
          </cell>
        </row>
        <row r="1499">
          <cell r="BI1499">
            <v>0</v>
          </cell>
          <cell r="BJ1499">
            <v>0</v>
          </cell>
          <cell r="BK1499">
            <v>0</v>
          </cell>
          <cell r="BL1499">
            <v>0</v>
          </cell>
          <cell r="BM1499">
            <v>0</v>
          </cell>
          <cell r="BN1499">
            <v>0</v>
          </cell>
        </row>
        <row r="1500">
          <cell r="BI1500">
            <v>0</v>
          </cell>
          <cell r="BJ1500">
            <v>0</v>
          </cell>
          <cell r="BK1500">
            <v>0</v>
          </cell>
          <cell r="BL1500">
            <v>0</v>
          </cell>
          <cell r="BM1500">
            <v>0</v>
          </cell>
          <cell r="BN1500">
            <v>0</v>
          </cell>
        </row>
        <row r="1501">
          <cell r="BI1501">
            <v>0</v>
          </cell>
          <cell r="BJ1501">
            <v>0</v>
          </cell>
          <cell r="BK1501">
            <v>0</v>
          </cell>
          <cell r="BL1501">
            <v>0</v>
          </cell>
          <cell r="BM1501">
            <v>0</v>
          </cell>
          <cell r="BN1501">
            <v>0</v>
          </cell>
        </row>
        <row r="1502">
          <cell r="BI1502">
            <v>0</v>
          </cell>
          <cell r="BJ1502">
            <v>0</v>
          </cell>
          <cell r="BK1502">
            <v>0</v>
          </cell>
          <cell r="BL1502">
            <v>0</v>
          </cell>
          <cell r="BM1502">
            <v>0</v>
          </cell>
          <cell r="BN1502">
            <v>0</v>
          </cell>
        </row>
        <row r="1503">
          <cell r="BI1503">
            <v>0</v>
          </cell>
          <cell r="BJ1503">
            <v>0</v>
          </cell>
          <cell r="BK1503">
            <v>0</v>
          </cell>
          <cell r="BL1503">
            <v>0</v>
          </cell>
          <cell r="BM1503">
            <v>0</v>
          </cell>
          <cell r="BN1503">
            <v>0</v>
          </cell>
        </row>
        <row r="1504">
          <cell r="BI1504">
            <v>0</v>
          </cell>
          <cell r="BJ1504">
            <v>0</v>
          </cell>
          <cell r="BK1504">
            <v>0</v>
          </cell>
          <cell r="BL1504">
            <v>0</v>
          </cell>
          <cell r="BM1504">
            <v>0</v>
          </cell>
          <cell r="BN1504">
            <v>0</v>
          </cell>
        </row>
        <row r="1505">
          <cell r="BI1505">
            <v>0</v>
          </cell>
          <cell r="BJ1505">
            <v>0</v>
          </cell>
          <cell r="BK1505">
            <v>0</v>
          </cell>
          <cell r="BL1505">
            <v>0</v>
          </cell>
          <cell r="BM1505">
            <v>0</v>
          </cell>
          <cell r="BN1505">
            <v>0</v>
          </cell>
        </row>
        <row r="1506">
          <cell r="BI1506">
            <v>0</v>
          </cell>
          <cell r="BJ1506">
            <v>0</v>
          </cell>
          <cell r="BK1506">
            <v>0</v>
          </cell>
          <cell r="BL1506">
            <v>0</v>
          </cell>
          <cell r="BM1506">
            <v>0</v>
          </cell>
          <cell r="BN1506">
            <v>0</v>
          </cell>
        </row>
        <row r="1507">
          <cell r="BI1507">
            <v>0</v>
          </cell>
          <cell r="BJ1507">
            <v>0</v>
          </cell>
          <cell r="BK1507">
            <v>0</v>
          </cell>
          <cell r="BL1507">
            <v>0</v>
          </cell>
          <cell r="BM1507">
            <v>0</v>
          </cell>
          <cell r="BN1507">
            <v>0</v>
          </cell>
        </row>
        <row r="1508">
          <cell r="BI1508">
            <v>0</v>
          </cell>
          <cell r="BJ1508">
            <v>0</v>
          </cell>
          <cell r="BK1508">
            <v>0</v>
          </cell>
          <cell r="BL1508">
            <v>0</v>
          </cell>
          <cell r="BM1508">
            <v>0</v>
          </cell>
          <cell r="BN1508">
            <v>0</v>
          </cell>
        </row>
        <row r="1509">
          <cell r="BI1509">
            <v>0</v>
          </cell>
          <cell r="BJ1509">
            <v>0</v>
          </cell>
          <cell r="BK1509">
            <v>0</v>
          </cell>
          <cell r="BL1509">
            <v>0</v>
          </cell>
          <cell r="BM1509">
            <v>0</v>
          </cell>
          <cell r="BN1509">
            <v>0</v>
          </cell>
        </row>
        <row r="1510">
          <cell r="BI1510">
            <v>0</v>
          </cell>
          <cell r="BJ1510">
            <v>0</v>
          </cell>
          <cell r="BK1510">
            <v>0</v>
          </cell>
          <cell r="BL1510">
            <v>0</v>
          </cell>
          <cell r="BM1510">
            <v>0</v>
          </cell>
          <cell r="BN1510">
            <v>0</v>
          </cell>
        </row>
        <row r="1511">
          <cell r="BI1511">
            <v>0</v>
          </cell>
          <cell r="BJ1511">
            <v>0</v>
          </cell>
          <cell r="BK1511">
            <v>0</v>
          </cell>
          <cell r="BL1511">
            <v>0</v>
          </cell>
          <cell r="BM1511">
            <v>0</v>
          </cell>
          <cell r="BN1511">
            <v>0</v>
          </cell>
        </row>
        <row r="1512">
          <cell r="BI1512">
            <v>0</v>
          </cell>
          <cell r="BJ1512">
            <v>0</v>
          </cell>
          <cell r="BK1512">
            <v>0</v>
          </cell>
          <cell r="BL1512">
            <v>0</v>
          </cell>
          <cell r="BM1512">
            <v>0</v>
          </cell>
          <cell r="BN1512">
            <v>0</v>
          </cell>
        </row>
        <row r="1513">
          <cell r="BI1513">
            <v>0</v>
          </cell>
          <cell r="BJ1513">
            <v>0</v>
          </cell>
          <cell r="BK1513">
            <v>0</v>
          </cell>
          <cell r="BL1513">
            <v>0</v>
          </cell>
          <cell r="BM1513">
            <v>0</v>
          </cell>
          <cell r="BN1513">
            <v>0</v>
          </cell>
        </row>
        <row r="1514">
          <cell r="BI1514">
            <v>0</v>
          </cell>
          <cell r="BJ1514">
            <v>0</v>
          </cell>
          <cell r="BK1514">
            <v>0</v>
          </cell>
          <cell r="BL1514">
            <v>0</v>
          </cell>
          <cell r="BM1514">
            <v>0</v>
          </cell>
          <cell r="BN1514">
            <v>0</v>
          </cell>
        </row>
        <row r="1515">
          <cell r="BI1515">
            <v>0</v>
          </cell>
          <cell r="BJ1515">
            <v>0</v>
          </cell>
          <cell r="BK1515">
            <v>0</v>
          </cell>
          <cell r="BL1515">
            <v>0</v>
          </cell>
          <cell r="BM1515">
            <v>0</v>
          </cell>
          <cell r="BN1515">
            <v>0</v>
          </cell>
        </row>
        <row r="1516">
          <cell r="BI1516">
            <v>0</v>
          </cell>
          <cell r="BJ1516">
            <v>0</v>
          </cell>
          <cell r="BK1516">
            <v>0</v>
          </cell>
          <cell r="BL1516">
            <v>0</v>
          </cell>
          <cell r="BM1516">
            <v>0</v>
          </cell>
          <cell r="BN1516">
            <v>0</v>
          </cell>
        </row>
        <row r="1517">
          <cell r="BI1517">
            <v>0</v>
          </cell>
          <cell r="BJ1517">
            <v>0</v>
          </cell>
          <cell r="BK1517">
            <v>0</v>
          </cell>
          <cell r="BL1517">
            <v>0</v>
          </cell>
          <cell r="BM1517">
            <v>0</v>
          </cell>
          <cell r="BN1517">
            <v>0</v>
          </cell>
        </row>
        <row r="1518">
          <cell r="BI1518">
            <v>0</v>
          </cell>
          <cell r="BJ1518">
            <v>0</v>
          </cell>
          <cell r="BK1518">
            <v>0</v>
          </cell>
          <cell r="BL1518">
            <v>0</v>
          </cell>
          <cell r="BM1518">
            <v>0</v>
          </cell>
          <cell r="BN1518">
            <v>0</v>
          </cell>
        </row>
        <row r="1519">
          <cell r="BI1519">
            <v>-5771879.740000001</v>
          </cell>
          <cell r="BJ1519">
            <v>-5785971.760000001</v>
          </cell>
          <cell r="BK1519">
            <v>-5794587.21</v>
          </cell>
          <cell r="BL1519">
            <v>-5797726.09</v>
          </cell>
          <cell r="BM1519">
            <v>-5800824.074166667</v>
          </cell>
          <cell r="BN1519">
            <v>-5805287.681249999</v>
          </cell>
        </row>
        <row r="1520">
          <cell r="BI1520">
            <v>-1412779.8329166668</v>
          </cell>
          <cell r="BJ1520">
            <v>-1309689.7762499999</v>
          </cell>
          <cell r="BK1520">
            <v>-1206760.9754166666</v>
          </cell>
          <cell r="BL1520">
            <v>-1104484.0445833332</v>
          </cell>
          <cell r="BM1520">
            <v>-1002549.3991666666</v>
          </cell>
          <cell r="BN1520">
            <v>-934525.2329166665</v>
          </cell>
        </row>
        <row r="1521">
          <cell r="BI1521">
            <v>-56838.35999999999</v>
          </cell>
          <cell r="BJ1521">
            <v>-51659.776666666665</v>
          </cell>
          <cell r="BK1521">
            <v>-46114.44333333333</v>
          </cell>
          <cell r="BL1521">
            <v>-40126.77666666666</v>
          </cell>
          <cell r="BM1521">
            <v>-34070.502499999995</v>
          </cell>
          <cell r="BN1521">
            <v>-28580.537499999995</v>
          </cell>
        </row>
        <row r="1522">
          <cell r="BI1522">
            <v>0</v>
          </cell>
          <cell r="BJ1522">
            <v>0</v>
          </cell>
          <cell r="BK1522">
            <v>0</v>
          </cell>
          <cell r="BL1522">
            <v>0</v>
          </cell>
          <cell r="BM1522">
            <v>0</v>
          </cell>
          <cell r="BN1522">
            <v>0</v>
          </cell>
        </row>
        <row r="1523">
          <cell r="BI1523">
            <v>-54726.34708333333</v>
          </cell>
          <cell r="BJ1523">
            <v>-41811.28625</v>
          </cell>
          <cell r="BK1523">
            <v>-28981.124583333327</v>
          </cell>
          <cell r="BL1523">
            <v>-16235.862083333333</v>
          </cell>
          <cell r="BM1523">
            <v>-3771.467916666666</v>
          </cell>
          <cell r="BN1523">
            <v>2294.1625000000004</v>
          </cell>
        </row>
        <row r="1524">
          <cell r="BI1524">
            <v>-229557.4145833333</v>
          </cell>
          <cell r="BJ1524">
            <v>-192653.1658333333</v>
          </cell>
          <cell r="BK1524">
            <v>-153478.29125</v>
          </cell>
          <cell r="BL1524">
            <v>-111659.20791666665</v>
          </cell>
          <cell r="BM1524">
            <v>-78130.71</v>
          </cell>
          <cell r="BN1524">
            <v>-75789.70125</v>
          </cell>
        </row>
        <row r="1525">
          <cell r="BI1525">
            <v>-10138222.380416667</v>
          </cell>
          <cell r="BJ1525">
            <v>-10109135.982916666</v>
          </cell>
          <cell r="BK1525">
            <v>-10072479.426250001</v>
          </cell>
          <cell r="BL1525">
            <v>-10031238.892083334</v>
          </cell>
          <cell r="BM1525">
            <v>-9927583.627916666</v>
          </cell>
          <cell r="BN1525">
            <v>-9824851.919583334</v>
          </cell>
        </row>
        <row r="1526">
          <cell r="BI1526">
            <v>-33680843.51</v>
          </cell>
          <cell r="BJ1526">
            <v>-33202322.344583333</v>
          </cell>
          <cell r="BK1526">
            <v>-32733973.41541667</v>
          </cell>
          <cell r="BL1526">
            <v>-32283140.23</v>
          </cell>
          <cell r="BM1526">
            <v>-31701596.221249998</v>
          </cell>
          <cell r="BN1526">
            <v>-31096957.032499995</v>
          </cell>
        </row>
        <row r="1527">
          <cell r="BI1527">
            <v>-21172662.98666667</v>
          </cell>
          <cell r="BJ1527">
            <v>-21121974.38083333</v>
          </cell>
          <cell r="BK1527">
            <v>-21055481.719583333</v>
          </cell>
          <cell r="BL1527">
            <v>-20986113.252083335</v>
          </cell>
          <cell r="BM1527">
            <v>-20864166.20541667</v>
          </cell>
          <cell r="BN1527">
            <v>-20786542.229166668</v>
          </cell>
        </row>
        <row r="1528">
          <cell r="BI1528">
            <v>0</v>
          </cell>
          <cell r="BJ1528">
            <v>0</v>
          </cell>
          <cell r="BK1528">
            <v>0</v>
          </cell>
          <cell r="BL1528">
            <v>0</v>
          </cell>
          <cell r="BM1528">
            <v>0</v>
          </cell>
          <cell r="BN1528">
            <v>0</v>
          </cell>
        </row>
        <row r="1529">
          <cell r="BI1529">
            <v>-24942115.18041667</v>
          </cell>
          <cell r="BJ1529">
            <v>-25146115.35708333</v>
          </cell>
          <cell r="BK1529">
            <v>-25363249.83666667</v>
          </cell>
          <cell r="BL1529">
            <v>-25582225.071250003</v>
          </cell>
          <cell r="BM1529">
            <v>-25722686.126666665</v>
          </cell>
          <cell r="BN1529">
            <v>-25850008.571250003</v>
          </cell>
        </row>
        <row r="1530">
          <cell r="BI1530">
            <v>-3375086.1633333336</v>
          </cell>
          <cell r="BJ1530">
            <v>-3375106.908333333</v>
          </cell>
          <cell r="BK1530">
            <v>-3375127.653333333</v>
          </cell>
          <cell r="BL1530">
            <v>-3379405.94</v>
          </cell>
          <cell r="BM1530">
            <v>-3384346.65</v>
          </cell>
          <cell r="BN1530">
            <v>-3381434.7000000007</v>
          </cell>
        </row>
        <row r="1531">
          <cell r="BI1531">
            <v>-1542354.1308333334</v>
          </cell>
          <cell r="BJ1531">
            <v>-1525246.1141666665</v>
          </cell>
          <cell r="BK1531">
            <v>-1508463.7995833333</v>
          </cell>
          <cell r="BL1531">
            <v>-1491479.2704166665</v>
          </cell>
          <cell r="BM1531">
            <v>-1474386.3537499998</v>
          </cell>
          <cell r="BN1531">
            <v>-1464557.44625</v>
          </cell>
        </row>
        <row r="1532">
          <cell r="BI1532">
            <v>-19405.0625</v>
          </cell>
          <cell r="BJ1532">
            <v>-19196.604166666668</v>
          </cell>
          <cell r="BK1532">
            <v>-18988.145833333332</v>
          </cell>
          <cell r="BL1532">
            <v>-18779.6875</v>
          </cell>
          <cell r="BM1532">
            <v>-18364.190833333334</v>
          </cell>
          <cell r="BN1532">
            <v>-17845.885</v>
          </cell>
        </row>
        <row r="1533">
          <cell r="BI1533">
            <v>-21904.542499999996</v>
          </cell>
          <cell r="BJ1533">
            <v>-23302.328749999997</v>
          </cell>
          <cell r="BK1533">
            <v>-24773.345416666663</v>
          </cell>
          <cell r="BL1533">
            <v>-26182.511249999996</v>
          </cell>
          <cell r="BM1533">
            <v>-27591.67708333333</v>
          </cell>
          <cell r="BN1533">
            <v>-28441.425416666665</v>
          </cell>
        </row>
        <row r="1534">
          <cell r="BI1534">
            <v>-338</v>
          </cell>
          <cell r="BJ1534">
            <v>-338</v>
          </cell>
          <cell r="BK1534">
            <v>-338</v>
          </cell>
          <cell r="BL1534">
            <v>-338</v>
          </cell>
          <cell r="BM1534">
            <v>-338</v>
          </cell>
          <cell r="BN1534">
            <v>-338</v>
          </cell>
        </row>
        <row r="1535">
          <cell r="BI1535">
            <v>-106649.52666666666</v>
          </cell>
          <cell r="BJ1535">
            <v>-110794.21958333334</v>
          </cell>
          <cell r="BK1535">
            <v>-115653.72916666669</v>
          </cell>
          <cell r="BL1535">
            <v>-120283.57458333335</v>
          </cell>
          <cell r="BM1535">
            <v>-121384.70958333334</v>
          </cell>
          <cell r="BN1535">
            <v>-119083.43124999998</v>
          </cell>
        </row>
        <row r="1536">
          <cell r="BI1536">
            <v>0</v>
          </cell>
          <cell r="BJ1536">
            <v>0</v>
          </cell>
          <cell r="BK1536">
            <v>0</v>
          </cell>
          <cell r="BL1536">
            <v>0</v>
          </cell>
          <cell r="BM1536">
            <v>0</v>
          </cell>
          <cell r="BN1536">
            <v>0</v>
          </cell>
        </row>
        <row r="1537">
          <cell r="BI1537">
            <v>-5000</v>
          </cell>
          <cell r="BJ1537">
            <v>-5000</v>
          </cell>
          <cell r="BK1537">
            <v>-5000</v>
          </cell>
          <cell r="BL1537">
            <v>-5000</v>
          </cell>
          <cell r="BM1537">
            <v>-5000</v>
          </cell>
          <cell r="BN1537">
            <v>-5000</v>
          </cell>
        </row>
        <row r="1538">
          <cell r="BI1538">
            <v>0</v>
          </cell>
          <cell r="BJ1538">
            <v>0</v>
          </cell>
          <cell r="BK1538">
            <v>0</v>
          </cell>
          <cell r="BL1538">
            <v>0</v>
          </cell>
          <cell r="BM1538">
            <v>0</v>
          </cell>
          <cell r="BN1538">
            <v>0</v>
          </cell>
        </row>
        <row r="1539">
          <cell r="BI1539">
            <v>-34375</v>
          </cell>
          <cell r="BJ1539">
            <v>-11458.333333333334</v>
          </cell>
          <cell r="BK1539">
            <v>0</v>
          </cell>
          <cell r="BL1539">
            <v>0</v>
          </cell>
          <cell r="BM1539">
            <v>0</v>
          </cell>
          <cell r="BN1539">
            <v>0</v>
          </cell>
        </row>
        <row r="1540">
          <cell r="BI1540">
            <v>-32773103.080416664</v>
          </cell>
          <cell r="BJ1540">
            <v>-32371820.80875</v>
          </cell>
          <cell r="BK1540">
            <v>-31961112.522916663</v>
          </cell>
          <cell r="BL1540">
            <v>-31525999.449166667</v>
          </cell>
          <cell r="BM1540">
            <v>-31073301.465833332</v>
          </cell>
          <cell r="BN1540">
            <v>-30616766.570833337</v>
          </cell>
        </row>
        <row r="1541">
          <cell r="BI1541">
            <v>-70275</v>
          </cell>
          <cell r="BJ1541">
            <v>-70275</v>
          </cell>
          <cell r="BK1541">
            <v>-70275</v>
          </cell>
          <cell r="BL1541">
            <v>-70275</v>
          </cell>
          <cell r="BM1541">
            <v>-70275</v>
          </cell>
          <cell r="BN1541">
            <v>-70275</v>
          </cell>
        </row>
        <row r="1542">
          <cell r="BI1542">
            <v>-19595.70375</v>
          </cell>
          <cell r="BJ1542">
            <v>-6531.90125</v>
          </cell>
          <cell r="BK1542">
            <v>0</v>
          </cell>
          <cell r="BL1542">
            <v>0</v>
          </cell>
          <cell r="BM1542">
            <v>0</v>
          </cell>
          <cell r="BN1542">
            <v>0</v>
          </cell>
        </row>
        <row r="1543">
          <cell r="BK1543">
            <v>4842.875</v>
          </cell>
          <cell r="BL1543">
            <v>-74383.79166666667</v>
          </cell>
          <cell r="BM1543">
            <v>-351386.5833333333</v>
          </cell>
          <cell r="BN1543">
            <v>-847381.125</v>
          </cell>
        </row>
        <row r="1544">
          <cell r="BI1544">
            <v>0</v>
          </cell>
          <cell r="BJ1544">
            <v>0</v>
          </cell>
          <cell r="BK1544">
            <v>0</v>
          </cell>
          <cell r="BL1544">
            <v>0</v>
          </cell>
          <cell r="BM1544">
            <v>0</v>
          </cell>
          <cell r="BN1544">
            <v>0</v>
          </cell>
        </row>
        <row r="1545">
          <cell r="BI1545">
            <v>-2383415.94875</v>
          </cell>
          <cell r="BJ1545">
            <v>-2385195.0837499998</v>
          </cell>
          <cell r="BK1545">
            <v>-2390278.8891666667</v>
          </cell>
          <cell r="BL1545">
            <v>-2397249.530833333</v>
          </cell>
          <cell r="BM1545">
            <v>-2405249.7025</v>
          </cell>
          <cell r="BN1545">
            <v>-2416382.8370833336</v>
          </cell>
        </row>
        <row r="1546">
          <cell r="BI1546">
            <v>0</v>
          </cell>
          <cell r="BJ1546">
            <v>0</v>
          </cell>
          <cell r="BK1546">
            <v>0</v>
          </cell>
          <cell r="BL1546">
            <v>0</v>
          </cell>
          <cell r="BM1546">
            <v>0</v>
          </cell>
          <cell r="BN1546">
            <v>0</v>
          </cell>
        </row>
        <row r="1547">
          <cell r="BI1547">
            <v>-6915041.906666666</v>
          </cell>
          <cell r="BJ1547">
            <v>-6951596.010416668</v>
          </cell>
          <cell r="BK1547">
            <v>-6985417.582083332</v>
          </cell>
          <cell r="BL1547">
            <v>-7014016.775833335</v>
          </cell>
          <cell r="BM1547">
            <v>-7040724.510833333</v>
          </cell>
          <cell r="BN1547">
            <v>-7068891.641666667</v>
          </cell>
        </row>
        <row r="1548">
          <cell r="BI1548">
            <v>-194454.13083333336</v>
          </cell>
          <cell r="BJ1548">
            <v>-137003.915</v>
          </cell>
          <cell r="BK1548">
            <v>-102346.245</v>
          </cell>
          <cell r="BL1548">
            <v>-99530.08333333336</v>
          </cell>
          <cell r="BM1548">
            <v>-114624.65750000002</v>
          </cell>
          <cell r="BN1548">
            <v>-129711.57916666668</v>
          </cell>
        </row>
        <row r="1549">
          <cell r="BI1549">
            <v>0</v>
          </cell>
          <cell r="BJ1549">
            <v>0</v>
          </cell>
          <cell r="BK1549">
            <v>0</v>
          </cell>
          <cell r="BL1549">
            <v>0</v>
          </cell>
          <cell r="BM1549">
            <v>0</v>
          </cell>
          <cell r="BN1549">
            <v>0</v>
          </cell>
        </row>
        <row r="1550">
          <cell r="BI1550">
            <v>0</v>
          </cell>
          <cell r="BJ1550">
            <v>0</v>
          </cell>
          <cell r="BK1550">
            <v>0</v>
          </cell>
          <cell r="BL1550">
            <v>0</v>
          </cell>
          <cell r="BM1550">
            <v>0</v>
          </cell>
          <cell r="BN1550">
            <v>0</v>
          </cell>
        </row>
        <row r="1551">
          <cell r="BK1551">
            <v>-30353.76291666667</v>
          </cell>
          <cell r="BL1551">
            <v>-99159.17833333334</v>
          </cell>
          <cell r="BM1551">
            <v>-185567.82458333336</v>
          </cell>
          <cell r="BN1551">
            <v>-291303.22208333336</v>
          </cell>
        </row>
        <row r="1552">
          <cell r="BK1552">
            <v>0</v>
          </cell>
          <cell r="BL1552">
            <v>0</v>
          </cell>
          <cell r="BM1552">
            <v>0</v>
          </cell>
          <cell r="BN1552">
            <v>0</v>
          </cell>
        </row>
        <row r="1553">
          <cell r="BK1553">
            <v>-11421.916666666666</v>
          </cell>
          <cell r="BL1553">
            <v>-37550.541666666664</v>
          </cell>
          <cell r="BM1553">
            <v>-105930.75</v>
          </cell>
          <cell r="BN1553">
            <v>-223946.95833333334</v>
          </cell>
        </row>
        <row r="1554">
          <cell r="BI1554">
            <v>0</v>
          </cell>
          <cell r="BJ1554">
            <v>0</v>
          </cell>
          <cell r="BK1554">
            <v>0</v>
          </cell>
          <cell r="BL1554">
            <v>0</v>
          </cell>
          <cell r="BM1554">
            <v>0</v>
          </cell>
          <cell r="BN1554">
            <v>0</v>
          </cell>
        </row>
        <row r="1555">
          <cell r="BI1555">
            <v>-138439.91458333333</v>
          </cell>
          <cell r="BJ1555">
            <v>-162804.33958333332</v>
          </cell>
          <cell r="BK1555">
            <v>-186918.87291666667</v>
          </cell>
          <cell r="BL1555">
            <v>-210783.5145833333</v>
          </cell>
          <cell r="BM1555">
            <v>-234398.26458333337</v>
          </cell>
          <cell r="BN1555">
            <v>-257763.12291666667</v>
          </cell>
        </row>
        <row r="1556">
          <cell r="BI1556">
            <v>-583319.08</v>
          </cell>
          <cell r="BJ1556">
            <v>-583319.08</v>
          </cell>
          <cell r="BK1556">
            <v>-583319.08</v>
          </cell>
          <cell r="BL1556">
            <v>-583319.08</v>
          </cell>
          <cell r="BM1556">
            <v>-583319.08</v>
          </cell>
          <cell r="BN1556">
            <v>-499033.9433333333</v>
          </cell>
        </row>
        <row r="1557">
          <cell r="BI1557">
            <v>0</v>
          </cell>
          <cell r="BJ1557">
            <v>0</v>
          </cell>
          <cell r="BK1557">
            <v>0</v>
          </cell>
          <cell r="BL1557">
            <v>0</v>
          </cell>
          <cell r="BM1557">
            <v>0</v>
          </cell>
          <cell r="BN1557">
            <v>0</v>
          </cell>
        </row>
        <row r="1558">
          <cell r="BI1558">
            <v>-2791.3299999999995</v>
          </cell>
          <cell r="BJ1558">
            <v>-2791.3299999999995</v>
          </cell>
          <cell r="BK1558">
            <v>-2791.3299999999995</v>
          </cell>
          <cell r="BL1558">
            <v>-2791.3299999999995</v>
          </cell>
          <cell r="BM1558">
            <v>-2791.3299999999995</v>
          </cell>
          <cell r="BN1558">
            <v>-3729.3675000000003</v>
          </cell>
        </row>
        <row r="1559">
          <cell r="BK1559">
            <v>-49022.96291666667</v>
          </cell>
          <cell r="BL1559">
            <v>-117127.32750000001</v>
          </cell>
          <cell r="BM1559">
            <v>-199646.23916666667</v>
          </cell>
          <cell r="BN1559">
            <v>-333781.85000000003</v>
          </cell>
        </row>
        <row r="1560">
          <cell r="BK1560">
            <v>11421.916666666666</v>
          </cell>
          <cell r="BL1560">
            <v>37550.541666666664</v>
          </cell>
          <cell r="BM1560">
            <v>105930.75</v>
          </cell>
          <cell r="BN1560">
            <v>223946.95833333334</v>
          </cell>
        </row>
        <row r="1561">
          <cell r="BK1561">
            <v>30353.76291666667</v>
          </cell>
          <cell r="BL1561">
            <v>99159.17833333334</v>
          </cell>
          <cell r="BM1561">
            <v>185567.82458333336</v>
          </cell>
          <cell r="BN1561">
            <v>291303.22208333336</v>
          </cell>
        </row>
        <row r="1562">
          <cell r="BI1562">
            <v>0</v>
          </cell>
          <cell r="BJ1562">
            <v>0</v>
          </cell>
          <cell r="BK1562">
            <v>0</v>
          </cell>
          <cell r="BL1562">
            <v>0</v>
          </cell>
          <cell r="BM1562">
            <v>0</v>
          </cell>
          <cell r="BN1562">
            <v>0</v>
          </cell>
        </row>
        <row r="1563">
          <cell r="BI1563">
            <v>-1019649.9166666666</v>
          </cell>
          <cell r="BJ1563">
            <v>-1134739.625</v>
          </cell>
          <cell r="BK1563">
            <v>-1251838.375</v>
          </cell>
          <cell r="BL1563">
            <v>-1370574.625</v>
          </cell>
          <cell r="BM1563">
            <v>-1494960.875</v>
          </cell>
          <cell r="BN1563">
            <v>-1624997.0416666667</v>
          </cell>
        </row>
        <row r="1564">
          <cell r="BI1564">
            <v>-63876</v>
          </cell>
          <cell r="BJ1564">
            <v>-68321</v>
          </cell>
          <cell r="BK1564">
            <v>-72766</v>
          </cell>
          <cell r="BL1564">
            <v>-77211</v>
          </cell>
          <cell r="BM1564">
            <v>-81656</v>
          </cell>
          <cell r="BN1564">
            <v>-86101</v>
          </cell>
        </row>
        <row r="1565">
          <cell r="BI1565">
            <v>-2724.1916666666666</v>
          </cell>
          <cell r="BJ1565">
            <v>-2724.1916666666666</v>
          </cell>
          <cell r="BK1565">
            <v>-1362.0958333333333</v>
          </cell>
          <cell r="BL1565">
            <v>0</v>
          </cell>
          <cell r="BM1565">
            <v>0</v>
          </cell>
          <cell r="BN1565">
            <v>0</v>
          </cell>
        </row>
        <row r="1566">
          <cell r="BI1566">
            <v>0</v>
          </cell>
          <cell r="BJ1566">
            <v>0</v>
          </cell>
          <cell r="BK1566">
            <v>0</v>
          </cell>
          <cell r="BL1566">
            <v>0</v>
          </cell>
          <cell r="BM1566">
            <v>0</v>
          </cell>
          <cell r="BN1566">
            <v>0</v>
          </cell>
        </row>
        <row r="1567">
          <cell r="BI1567">
            <v>-135726.25</v>
          </cell>
          <cell r="BJ1567">
            <v>-134580.41999999998</v>
          </cell>
          <cell r="BK1567">
            <v>-133434.59</v>
          </cell>
          <cell r="BL1567">
            <v>-132288.76</v>
          </cell>
          <cell r="BM1567">
            <v>-131142.93</v>
          </cell>
          <cell r="BN1567">
            <v>-129997.10000000002</v>
          </cell>
        </row>
        <row r="1568">
          <cell r="BI1568">
            <v>-6186400.18</v>
          </cell>
          <cell r="BJ1568">
            <v>-6092666.849999999</v>
          </cell>
          <cell r="BK1568">
            <v>-5998933.52</v>
          </cell>
          <cell r="BL1568">
            <v>-5905200.19</v>
          </cell>
          <cell r="BM1568">
            <v>-5811466.859999999</v>
          </cell>
          <cell r="BN1568">
            <v>-5717733.53</v>
          </cell>
        </row>
        <row r="1569">
          <cell r="BI1569">
            <v>-1963747.6900000002</v>
          </cell>
          <cell r="BJ1569">
            <v>-1916991.8</v>
          </cell>
          <cell r="BK1569">
            <v>-1870235.9100000001</v>
          </cell>
          <cell r="BL1569">
            <v>-1823480.0199999998</v>
          </cell>
          <cell r="BM1569">
            <v>-1776724.13</v>
          </cell>
          <cell r="BN1569">
            <v>-1729968.24</v>
          </cell>
        </row>
        <row r="1570">
          <cell r="BI1570">
            <v>-2205496.2866666666</v>
          </cell>
          <cell r="BJ1570">
            <v>-2205496.2866666666</v>
          </cell>
          <cell r="BK1570">
            <v>-2205496.2866666666</v>
          </cell>
          <cell r="BL1570">
            <v>-2205496.2866666666</v>
          </cell>
          <cell r="BM1570">
            <v>-2205496.2866666666</v>
          </cell>
          <cell r="BN1570">
            <v>-2205496.2866666666</v>
          </cell>
        </row>
        <row r="1571">
          <cell r="BI1571">
            <v>0</v>
          </cell>
          <cell r="BJ1571">
            <v>0</v>
          </cell>
          <cell r="BK1571">
            <v>0</v>
          </cell>
          <cell r="BL1571">
            <v>0</v>
          </cell>
          <cell r="BM1571">
            <v>0</v>
          </cell>
          <cell r="BN1571">
            <v>0</v>
          </cell>
        </row>
        <row r="1572">
          <cell r="BI1572">
            <v>-302444.06625</v>
          </cell>
          <cell r="BJ1572">
            <v>-334722.22708333336</v>
          </cell>
          <cell r="BK1572">
            <v>-368059.0233333334</v>
          </cell>
          <cell r="BL1572">
            <v>-387660.09958333336</v>
          </cell>
          <cell r="BM1572">
            <v>-392222.98625</v>
          </cell>
          <cell r="BN1572">
            <v>-397795.44</v>
          </cell>
        </row>
        <row r="1573">
          <cell r="BI1573">
            <v>-257320.36</v>
          </cell>
          <cell r="BJ1573">
            <v>-242183.87999999998</v>
          </cell>
          <cell r="BK1573">
            <v>-227047.39999999994</v>
          </cell>
          <cell r="BL1573">
            <v>-211910.91999999995</v>
          </cell>
          <cell r="BM1573">
            <v>-196774.43999999997</v>
          </cell>
          <cell r="BN1573">
            <v>-181637.96</v>
          </cell>
        </row>
        <row r="1574">
          <cell r="BI1574">
            <v>-2066938.1000000003</v>
          </cell>
          <cell r="BJ1574">
            <v>-2046674.0000000002</v>
          </cell>
          <cell r="BK1574">
            <v>-2026409.8999999997</v>
          </cell>
          <cell r="BL1574">
            <v>-2006145.8</v>
          </cell>
          <cell r="BM1574">
            <v>-1985881.7</v>
          </cell>
          <cell r="BN1574">
            <v>-1965617.6000000003</v>
          </cell>
        </row>
        <row r="1575">
          <cell r="BI1575">
            <v>-6005.596666666667</v>
          </cell>
          <cell r="BJ1575">
            <v>-6005.596666666667</v>
          </cell>
          <cell r="BK1575">
            <v>-6005.596666666667</v>
          </cell>
          <cell r="BL1575">
            <v>-6005.596666666667</v>
          </cell>
          <cell r="BM1575">
            <v>-6005.596666666667</v>
          </cell>
          <cell r="BN1575">
            <v>-5612.219583333334</v>
          </cell>
        </row>
        <row r="1576">
          <cell r="BI1576">
            <v>-2723824</v>
          </cell>
          <cell r="BJ1576">
            <v>-2577991</v>
          </cell>
          <cell r="BK1576">
            <v>-2432158</v>
          </cell>
          <cell r="BL1576">
            <v>-2286325</v>
          </cell>
          <cell r="BM1576">
            <v>-2140492</v>
          </cell>
          <cell r="BN1576">
            <v>-1994659</v>
          </cell>
        </row>
        <row r="1577">
          <cell r="BI1577">
            <v>0</v>
          </cell>
          <cell r="BJ1577">
            <v>0</v>
          </cell>
          <cell r="BK1577">
            <v>0</v>
          </cell>
          <cell r="BL1577">
            <v>0</v>
          </cell>
          <cell r="BM1577">
            <v>0</v>
          </cell>
          <cell r="BN1577">
            <v>0</v>
          </cell>
        </row>
        <row r="1578">
          <cell r="BI1578">
            <v>-18043.30916666667</v>
          </cell>
          <cell r="BJ1578">
            <v>-17901.9325</v>
          </cell>
          <cell r="BK1578">
            <v>-17311.876666666667</v>
          </cell>
          <cell r="BL1578">
            <v>-16863.1975</v>
          </cell>
          <cell r="BM1578">
            <v>-16863.1975</v>
          </cell>
          <cell r="BN1578">
            <v>-16863.1975</v>
          </cell>
        </row>
        <row r="1579">
          <cell r="BI1579">
            <v>-616886.6666666666</v>
          </cell>
          <cell r="BJ1579">
            <v>-724948.6354166666</v>
          </cell>
          <cell r="BK1579">
            <v>-841225.6383333332</v>
          </cell>
          <cell r="BL1579">
            <v>-965717.6754166665</v>
          </cell>
          <cell r="BM1579">
            <v>-1075647.9754166666</v>
          </cell>
          <cell r="BN1579">
            <v>-1167935.9008333334</v>
          </cell>
        </row>
        <row r="1580">
          <cell r="BI1580">
            <v>-164.61166666666665</v>
          </cell>
          <cell r="BJ1580">
            <v>-168.37166666666667</v>
          </cell>
          <cell r="BK1580">
            <v>-172.13166666666666</v>
          </cell>
          <cell r="BL1580">
            <v>-174.01166666666666</v>
          </cell>
          <cell r="BM1580">
            <v>-174.01166666666666</v>
          </cell>
          <cell r="BN1580">
            <v>-174.01166666666666</v>
          </cell>
        </row>
        <row r="1581">
          <cell r="BI1581">
            <v>0</v>
          </cell>
          <cell r="BJ1581">
            <v>0</v>
          </cell>
          <cell r="BK1581">
            <v>0</v>
          </cell>
          <cell r="BL1581">
            <v>0</v>
          </cell>
          <cell r="BM1581">
            <v>0</v>
          </cell>
          <cell r="BN1581">
            <v>0</v>
          </cell>
        </row>
        <row r="1582">
          <cell r="BI1582">
            <v>0</v>
          </cell>
          <cell r="BJ1582">
            <v>0</v>
          </cell>
          <cell r="BK1582">
            <v>0</v>
          </cell>
          <cell r="BL1582">
            <v>0</v>
          </cell>
          <cell r="BM1582">
            <v>0</v>
          </cell>
          <cell r="BN1582">
            <v>0</v>
          </cell>
        </row>
        <row r="1583">
          <cell r="BI1583">
            <v>-2794395.3195833336</v>
          </cell>
          <cell r="BJ1583">
            <v>-2518150.526666667</v>
          </cell>
          <cell r="BK1583">
            <v>-2213116.01125</v>
          </cell>
          <cell r="BL1583">
            <v>-1886321.4475000005</v>
          </cell>
          <cell r="BM1583">
            <v>-1615252.8733333333</v>
          </cell>
          <cell r="BN1583">
            <v>-1476898.7612500002</v>
          </cell>
        </row>
        <row r="1584">
          <cell r="BI1584">
            <v>0</v>
          </cell>
          <cell r="BJ1584">
            <v>0</v>
          </cell>
          <cell r="BK1584">
            <v>0</v>
          </cell>
          <cell r="BL1584">
            <v>0</v>
          </cell>
          <cell r="BM1584">
            <v>0</v>
          </cell>
          <cell r="BN1584">
            <v>0</v>
          </cell>
        </row>
        <row r="1585">
          <cell r="BI1585">
            <v>0</v>
          </cell>
          <cell r="BJ1585">
            <v>0</v>
          </cell>
          <cell r="BK1585">
            <v>0</v>
          </cell>
          <cell r="BL1585">
            <v>0</v>
          </cell>
          <cell r="BM1585">
            <v>0</v>
          </cell>
          <cell r="BN1585">
            <v>0</v>
          </cell>
        </row>
        <row r="1586">
          <cell r="BI1586">
            <v>-1837.74</v>
          </cell>
          <cell r="BJ1586">
            <v>-1837.74</v>
          </cell>
          <cell r="BK1586">
            <v>-1837.74</v>
          </cell>
          <cell r="BL1586">
            <v>-1839.6625000000001</v>
          </cell>
          <cell r="BM1586">
            <v>-1843.5075</v>
          </cell>
          <cell r="BN1586">
            <v>-1847.3525000000002</v>
          </cell>
        </row>
        <row r="1587">
          <cell r="BI1587">
            <v>-9040489.375</v>
          </cell>
          <cell r="BJ1587">
            <v>-8991745.625</v>
          </cell>
          <cell r="BK1587">
            <v>-8946363.625</v>
          </cell>
          <cell r="BL1587">
            <v>-8904343.375</v>
          </cell>
          <cell r="BM1587">
            <v>-8862323.125</v>
          </cell>
          <cell r="BN1587">
            <v>-8817840.583333334</v>
          </cell>
        </row>
        <row r="1588">
          <cell r="BJ1588">
            <v>0</v>
          </cell>
          <cell r="BK1588">
            <v>-12237.237083333333</v>
          </cell>
          <cell r="BL1588">
            <v>-36711.71125</v>
          </cell>
          <cell r="BM1588">
            <v>-60703.59166666667</v>
          </cell>
          <cell r="BN1588">
            <v>-84061.83583333333</v>
          </cell>
        </row>
        <row r="1589">
          <cell r="BI1589">
            <v>0</v>
          </cell>
          <cell r="BJ1589">
            <v>0</v>
          </cell>
          <cell r="BK1589">
            <v>0</v>
          </cell>
          <cell r="BL1589">
            <v>0</v>
          </cell>
          <cell r="BM1589">
            <v>0</v>
          </cell>
          <cell r="BN1589">
            <v>0</v>
          </cell>
        </row>
        <row r="1590">
          <cell r="BI1590">
            <v>0</v>
          </cell>
          <cell r="BJ1590">
            <v>0</v>
          </cell>
          <cell r="BK1590">
            <v>0</v>
          </cell>
          <cell r="BL1590">
            <v>0</v>
          </cell>
          <cell r="BM1590">
            <v>0</v>
          </cell>
          <cell r="BN1590">
            <v>0</v>
          </cell>
        </row>
        <row r="1591">
          <cell r="BI1591">
            <v>-1105833.624166667</v>
          </cell>
          <cell r="BJ1591">
            <v>-1157810.6041666667</v>
          </cell>
          <cell r="BK1591">
            <v>-1209787.584166667</v>
          </cell>
          <cell r="BL1591">
            <v>-1274943.1420833338</v>
          </cell>
          <cell r="BM1591">
            <v>-1351088.2241666669</v>
          </cell>
          <cell r="BN1591">
            <v>-1417492.7195833335</v>
          </cell>
        </row>
        <row r="1592">
          <cell r="BI1592">
            <v>-384226.14499999996</v>
          </cell>
          <cell r="BJ1592">
            <v>-401551.805</v>
          </cell>
          <cell r="BK1592">
            <v>-418877.4649999999</v>
          </cell>
          <cell r="BL1592">
            <v>-439759.13791666663</v>
          </cell>
          <cell r="BM1592">
            <v>-463467.13916666666</v>
          </cell>
          <cell r="BN1592">
            <v>-483928.2783333333</v>
          </cell>
        </row>
        <row r="1593">
          <cell r="BI1593">
            <v>0</v>
          </cell>
          <cell r="BJ1593">
            <v>0</v>
          </cell>
          <cell r="BK1593">
            <v>0</v>
          </cell>
          <cell r="BL1593">
            <v>0</v>
          </cell>
          <cell r="BM1593">
            <v>0</v>
          </cell>
          <cell r="BN1593">
            <v>0</v>
          </cell>
        </row>
        <row r="1594">
          <cell r="BI1594">
            <v>1105833.624166667</v>
          </cell>
          <cell r="BJ1594">
            <v>1157810.6041666667</v>
          </cell>
          <cell r="BK1594">
            <v>1209787.584166667</v>
          </cell>
          <cell r="BL1594">
            <v>1274943.1420833338</v>
          </cell>
          <cell r="BM1594">
            <v>1351088.2241666669</v>
          </cell>
          <cell r="BN1594">
            <v>1417492.7195833335</v>
          </cell>
        </row>
        <row r="1595">
          <cell r="BI1595">
            <v>384226.14499999996</v>
          </cell>
          <cell r="BJ1595">
            <v>401551.805</v>
          </cell>
          <cell r="BK1595">
            <v>418877.4649999999</v>
          </cell>
          <cell r="BL1595">
            <v>439759.13791666663</v>
          </cell>
          <cell r="BM1595">
            <v>463467.13916666666</v>
          </cell>
          <cell r="BN1595">
            <v>483928.2783333333</v>
          </cell>
        </row>
        <row r="1596">
          <cell r="BI1596">
            <v>-2500082.106666667</v>
          </cell>
          <cell r="BJ1596">
            <v>-2205954.8000000003</v>
          </cell>
          <cell r="BK1596">
            <v>-1911827.4933333334</v>
          </cell>
          <cell r="BL1596">
            <v>-1617700.1866666668</v>
          </cell>
          <cell r="BM1596">
            <v>-1323572.8800000001</v>
          </cell>
          <cell r="BN1596">
            <v>-1029445.5733333334</v>
          </cell>
        </row>
        <row r="1597">
          <cell r="BI1597">
            <v>0</v>
          </cell>
          <cell r="BJ1597">
            <v>0</v>
          </cell>
          <cell r="BK1597">
            <v>0</v>
          </cell>
          <cell r="BL1597">
            <v>0</v>
          </cell>
          <cell r="BM1597">
            <v>0</v>
          </cell>
          <cell r="BN1597">
            <v>0</v>
          </cell>
        </row>
        <row r="1598">
          <cell r="BI1598">
            <v>-69985907.125</v>
          </cell>
          <cell r="BJ1598">
            <v>-69662358.375</v>
          </cell>
          <cell r="BK1598">
            <v>-69336678.95833333</v>
          </cell>
          <cell r="BL1598">
            <v>-69008868.875</v>
          </cell>
          <cell r="BM1598">
            <v>-68681058.79166667</v>
          </cell>
          <cell r="BN1598">
            <v>-68245143.83333333</v>
          </cell>
        </row>
        <row r="1599">
          <cell r="BI1599">
            <v>0</v>
          </cell>
          <cell r="BJ1599">
            <v>0</v>
          </cell>
          <cell r="BK1599">
            <v>0</v>
          </cell>
          <cell r="BL1599">
            <v>0</v>
          </cell>
          <cell r="BM1599">
            <v>0</v>
          </cell>
          <cell r="BN1599">
            <v>0</v>
          </cell>
        </row>
        <row r="1600">
          <cell r="BI1600">
            <v>-10923348.020833336</v>
          </cell>
          <cell r="BJ1600">
            <v>-11422736.889166668</v>
          </cell>
          <cell r="BK1600">
            <v>-11846858.4275</v>
          </cell>
          <cell r="BL1600">
            <v>-12195835.6775</v>
          </cell>
          <cell r="BM1600">
            <v>-12469817.889166668</v>
          </cell>
          <cell r="BN1600">
            <v>-12671620.705833333</v>
          </cell>
        </row>
        <row r="1601">
          <cell r="BI1601">
            <v>-619835.9429166666</v>
          </cell>
          <cell r="BJ1601">
            <v>-707166.9741666666</v>
          </cell>
          <cell r="BK1601">
            <v>-790072.4462499999</v>
          </cell>
          <cell r="BL1601">
            <v>-868552.3591666667</v>
          </cell>
          <cell r="BM1601">
            <v>-942464.2545833333</v>
          </cell>
          <cell r="BN1601">
            <v>-992852.4241666667</v>
          </cell>
        </row>
        <row r="1602">
          <cell r="BI1602">
            <v>0</v>
          </cell>
          <cell r="BJ1602">
            <v>0</v>
          </cell>
          <cell r="BK1602">
            <v>0</v>
          </cell>
          <cell r="BL1602">
            <v>0</v>
          </cell>
          <cell r="BM1602">
            <v>0</v>
          </cell>
          <cell r="BN1602">
            <v>0</v>
          </cell>
        </row>
        <row r="1603">
          <cell r="BI1603">
            <v>0</v>
          </cell>
          <cell r="BJ1603">
            <v>0</v>
          </cell>
          <cell r="BK1603">
            <v>0</v>
          </cell>
          <cell r="BL1603">
            <v>0</v>
          </cell>
          <cell r="BM1603">
            <v>0</v>
          </cell>
          <cell r="BN1603">
            <v>0</v>
          </cell>
        </row>
        <row r="1604">
          <cell r="BI1604">
            <v>-342546.97</v>
          </cell>
          <cell r="BJ1604">
            <v>-340300.53</v>
          </cell>
          <cell r="BK1604">
            <v>-338054.09</v>
          </cell>
          <cell r="BL1604">
            <v>-335807.65</v>
          </cell>
          <cell r="BM1604">
            <v>-333561.21</v>
          </cell>
          <cell r="BN1604">
            <v>-331314.77</v>
          </cell>
        </row>
        <row r="1605">
          <cell r="BI1605">
            <v>-1565621.75</v>
          </cell>
          <cell r="BJ1605">
            <v>-1563118.1816666666</v>
          </cell>
          <cell r="BK1605">
            <v>-1574636.9408333332</v>
          </cell>
          <cell r="BL1605">
            <v>-1572182.1075</v>
          </cell>
          <cell r="BM1605">
            <v>-1564872.0258333336</v>
          </cell>
          <cell r="BN1605">
            <v>-1547283.7966666666</v>
          </cell>
        </row>
        <row r="1606">
          <cell r="BI1606">
            <v>-9318994.9675</v>
          </cell>
          <cell r="BJ1606">
            <v>-9416232.324583331</v>
          </cell>
          <cell r="BK1606">
            <v>-9104179.029583333</v>
          </cell>
          <cell r="BL1606">
            <v>-8300077.632916667</v>
          </cell>
          <cell r="BM1606">
            <v>-7491833.991666666</v>
          </cell>
          <cell r="BN1606">
            <v>-6746723.3379166685</v>
          </cell>
        </row>
        <row r="1607">
          <cell r="BI1607">
            <v>0</v>
          </cell>
          <cell r="BJ1607">
            <v>0</v>
          </cell>
          <cell r="BK1607">
            <v>0</v>
          </cell>
          <cell r="BL1607">
            <v>0</v>
          </cell>
          <cell r="BM1607">
            <v>0</v>
          </cell>
          <cell r="BN1607">
            <v>0</v>
          </cell>
        </row>
        <row r="1608">
          <cell r="BI1608">
            <v>0</v>
          </cell>
          <cell r="BJ1608">
            <v>0</v>
          </cell>
          <cell r="BK1608">
            <v>0</v>
          </cell>
          <cell r="BL1608">
            <v>0</v>
          </cell>
          <cell r="BM1608">
            <v>0</v>
          </cell>
          <cell r="BN1608">
            <v>0</v>
          </cell>
        </row>
        <row r="1609">
          <cell r="BI1609">
            <v>0</v>
          </cell>
          <cell r="BJ1609">
            <v>0</v>
          </cell>
          <cell r="BK1609">
            <v>0</v>
          </cell>
          <cell r="BL1609">
            <v>0</v>
          </cell>
          <cell r="BM1609">
            <v>0</v>
          </cell>
          <cell r="BN1609">
            <v>0</v>
          </cell>
        </row>
        <row r="1610">
          <cell r="BI1610">
            <v>0</v>
          </cell>
          <cell r="BJ1610">
            <v>0</v>
          </cell>
          <cell r="BK1610">
            <v>0</v>
          </cell>
          <cell r="BL1610">
            <v>0</v>
          </cell>
          <cell r="BM1610">
            <v>0</v>
          </cell>
          <cell r="BN1610">
            <v>0</v>
          </cell>
        </row>
        <row r="1611">
          <cell r="BI1611">
            <v>-748949.375</v>
          </cell>
          <cell r="BJ1611">
            <v>-753829.7916666666</v>
          </cell>
          <cell r="BK1611">
            <v>-726822.2916666666</v>
          </cell>
          <cell r="BL1611">
            <v>-667285.2083333334</v>
          </cell>
          <cell r="BM1611">
            <v>-605336.0416666666</v>
          </cell>
          <cell r="BN1611">
            <v>-541616.4583333334</v>
          </cell>
        </row>
        <row r="1612">
          <cell r="BI1612">
            <v>-24160323.020416666</v>
          </cell>
          <cell r="BJ1612">
            <v>-27683868.322916668</v>
          </cell>
          <cell r="BK1612">
            <v>-28846993.227500003</v>
          </cell>
          <cell r="BL1612">
            <v>-27217125.75916667</v>
          </cell>
          <cell r="BM1612">
            <v>-25548909.750833333</v>
          </cell>
          <cell r="BN1612">
            <v>-23754591.402083334</v>
          </cell>
        </row>
        <row r="1613">
          <cell r="BI1613">
            <v>-2499634.9858333333</v>
          </cell>
          <cell r="BJ1613">
            <v>-2883859.4233333333</v>
          </cell>
          <cell r="BK1613">
            <v>-3085551.623333333</v>
          </cell>
          <cell r="BL1613">
            <v>-3085551.623333333</v>
          </cell>
          <cell r="BM1613">
            <v>-2998188.220833333</v>
          </cell>
          <cell r="BN1613">
            <v>-2787792.1508333334</v>
          </cell>
        </row>
        <row r="1614">
          <cell r="BI1614">
            <v>0</v>
          </cell>
          <cell r="BJ1614">
            <v>0</v>
          </cell>
          <cell r="BK1614">
            <v>0</v>
          </cell>
          <cell r="BL1614">
            <v>0</v>
          </cell>
          <cell r="BM1614">
            <v>0</v>
          </cell>
          <cell r="BN1614">
            <v>0</v>
          </cell>
        </row>
        <row r="1615">
          <cell r="BI1615">
            <v>0</v>
          </cell>
          <cell r="BJ1615">
            <v>0</v>
          </cell>
          <cell r="BK1615">
            <v>0</v>
          </cell>
          <cell r="BL1615">
            <v>0</v>
          </cell>
          <cell r="BM1615">
            <v>0</v>
          </cell>
          <cell r="BN1615">
            <v>0</v>
          </cell>
        </row>
        <row r="1616">
          <cell r="BI1616">
            <v>0</v>
          </cell>
          <cell r="BJ1616">
            <v>0</v>
          </cell>
          <cell r="BK1616">
            <v>0</v>
          </cell>
          <cell r="BL1616">
            <v>0</v>
          </cell>
          <cell r="BM1616">
            <v>0</v>
          </cell>
          <cell r="BN1616">
            <v>0</v>
          </cell>
        </row>
        <row r="1617">
          <cell r="BI1617">
            <v>0</v>
          </cell>
          <cell r="BJ1617">
            <v>0</v>
          </cell>
          <cell r="BK1617">
            <v>0</v>
          </cell>
          <cell r="BL1617">
            <v>0</v>
          </cell>
          <cell r="BM1617">
            <v>0</v>
          </cell>
          <cell r="BN1617">
            <v>0</v>
          </cell>
        </row>
        <row r="1618">
          <cell r="BI1618">
            <v>0</v>
          </cell>
          <cell r="BJ1618">
            <v>0</v>
          </cell>
          <cell r="BK1618">
            <v>0</v>
          </cell>
          <cell r="BL1618">
            <v>0</v>
          </cell>
          <cell r="BM1618">
            <v>0</v>
          </cell>
          <cell r="BN1618">
            <v>0</v>
          </cell>
        </row>
        <row r="1619">
          <cell r="BI1619">
            <v>0</v>
          </cell>
          <cell r="BJ1619">
            <v>0</v>
          </cell>
          <cell r="BK1619">
            <v>0</v>
          </cell>
          <cell r="BL1619">
            <v>0</v>
          </cell>
          <cell r="BM1619">
            <v>0</v>
          </cell>
          <cell r="BN1619">
            <v>0</v>
          </cell>
        </row>
        <row r="1620">
          <cell r="BI1620">
            <v>0</v>
          </cell>
          <cell r="BJ1620">
            <v>0</v>
          </cell>
          <cell r="BK1620">
            <v>0</v>
          </cell>
          <cell r="BL1620">
            <v>0</v>
          </cell>
          <cell r="BM1620">
            <v>0</v>
          </cell>
          <cell r="BN1620">
            <v>0</v>
          </cell>
        </row>
        <row r="1621">
          <cell r="BI1621">
            <v>0</v>
          </cell>
          <cell r="BJ1621">
            <v>0</v>
          </cell>
          <cell r="BK1621">
            <v>0</v>
          </cell>
          <cell r="BL1621">
            <v>0</v>
          </cell>
          <cell r="BM1621">
            <v>0</v>
          </cell>
          <cell r="BN1621">
            <v>0</v>
          </cell>
        </row>
        <row r="1622">
          <cell r="BI1622">
            <v>0</v>
          </cell>
          <cell r="BJ1622">
            <v>0</v>
          </cell>
          <cell r="BK1622">
            <v>0</v>
          </cell>
          <cell r="BL1622">
            <v>0</v>
          </cell>
          <cell r="BM1622">
            <v>0</v>
          </cell>
          <cell r="BN1622">
            <v>0</v>
          </cell>
        </row>
        <row r="1623">
          <cell r="BI1623">
            <v>0</v>
          </cell>
          <cell r="BJ1623">
            <v>0</v>
          </cell>
          <cell r="BK1623">
            <v>0</v>
          </cell>
          <cell r="BL1623">
            <v>0</v>
          </cell>
          <cell r="BM1623">
            <v>0</v>
          </cell>
          <cell r="BN1623">
            <v>0</v>
          </cell>
        </row>
        <row r="1624">
          <cell r="BI1624">
            <v>-735.9633333333333</v>
          </cell>
          <cell r="BJ1624">
            <v>-804.8595833333334</v>
          </cell>
          <cell r="BK1624">
            <v>-868.9770833333332</v>
          </cell>
          <cell r="BL1624">
            <v>-933.0304166666665</v>
          </cell>
          <cell r="BM1624">
            <v>-1010.665</v>
          </cell>
          <cell r="BN1624">
            <v>-1058.2966666666666</v>
          </cell>
        </row>
        <row r="1625">
          <cell r="BI1625">
            <v>-722468.4199999999</v>
          </cell>
          <cell r="BJ1625">
            <v>-714782.5899999999</v>
          </cell>
          <cell r="BK1625">
            <v>-707096.7599999999</v>
          </cell>
          <cell r="BL1625">
            <v>-699410.9299999998</v>
          </cell>
          <cell r="BM1625">
            <v>-691725.1</v>
          </cell>
          <cell r="BN1625">
            <v>-684039.27</v>
          </cell>
        </row>
        <row r="1626">
          <cell r="BI1626">
            <v>0</v>
          </cell>
          <cell r="BJ1626">
            <v>0</v>
          </cell>
          <cell r="BK1626">
            <v>0</v>
          </cell>
          <cell r="BL1626">
            <v>0</v>
          </cell>
          <cell r="BM1626">
            <v>0</v>
          </cell>
          <cell r="BN1626">
            <v>0</v>
          </cell>
        </row>
        <row r="1627">
          <cell r="BI1627">
            <v>0</v>
          </cell>
          <cell r="BJ1627">
            <v>0</v>
          </cell>
          <cell r="BK1627">
            <v>0</v>
          </cell>
          <cell r="BL1627">
            <v>0</v>
          </cell>
          <cell r="BM1627">
            <v>0</v>
          </cell>
          <cell r="BN1627">
            <v>0</v>
          </cell>
        </row>
        <row r="1628">
          <cell r="BI1628">
            <v>0</v>
          </cell>
          <cell r="BJ1628">
            <v>0</v>
          </cell>
          <cell r="BK1628">
            <v>0</v>
          </cell>
          <cell r="BL1628">
            <v>0</v>
          </cell>
          <cell r="BM1628">
            <v>0</v>
          </cell>
          <cell r="BN1628">
            <v>0</v>
          </cell>
        </row>
        <row r="1629">
          <cell r="BI1629">
            <v>0</v>
          </cell>
          <cell r="BJ1629">
            <v>0</v>
          </cell>
          <cell r="BK1629">
            <v>0</v>
          </cell>
          <cell r="BL1629">
            <v>0</v>
          </cell>
          <cell r="BM1629">
            <v>0</v>
          </cell>
          <cell r="BN1629">
            <v>0</v>
          </cell>
        </row>
        <row r="1630">
          <cell r="BI1630">
            <v>0</v>
          </cell>
          <cell r="BJ1630">
            <v>0</v>
          </cell>
          <cell r="BK1630">
            <v>0</v>
          </cell>
          <cell r="BL1630">
            <v>0</v>
          </cell>
          <cell r="BM1630">
            <v>0</v>
          </cell>
          <cell r="BN1630">
            <v>0</v>
          </cell>
        </row>
        <row r="1631">
          <cell r="BI1631">
            <v>0</v>
          </cell>
          <cell r="BJ1631">
            <v>0</v>
          </cell>
          <cell r="BK1631">
            <v>0</v>
          </cell>
          <cell r="BL1631">
            <v>0</v>
          </cell>
          <cell r="BM1631">
            <v>0</v>
          </cell>
          <cell r="BN1631">
            <v>0</v>
          </cell>
        </row>
        <row r="1632">
          <cell r="BI1632">
            <v>0</v>
          </cell>
          <cell r="BJ1632">
            <v>0</v>
          </cell>
          <cell r="BK1632">
            <v>0</v>
          </cell>
          <cell r="BL1632">
            <v>0</v>
          </cell>
          <cell r="BM1632">
            <v>0</v>
          </cell>
          <cell r="BN1632">
            <v>0</v>
          </cell>
        </row>
        <row r="1633">
          <cell r="BI1633">
            <v>0</v>
          </cell>
          <cell r="BJ1633">
            <v>0</v>
          </cell>
          <cell r="BK1633">
            <v>0</v>
          </cell>
          <cell r="BL1633">
            <v>0</v>
          </cell>
          <cell r="BM1633">
            <v>0</v>
          </cell>
          <cell r="BN1633">
            <v>0</v>
          </cell>
        </row>
        <row r="1634">
          <cell r="BI1634">
            <v>-38.333333333333336</v>
          </cell>
          <cell r="BJ1634">
            <v>-32.06166666666667</v>
          </cell>
          <cell r="BK1634">
            <v>-23.270833333333332</v>
          </cell>
          <cell r="BL1634">
            <v>-13.9625</v>
          </cell>
          <cell r="BM1634">
            <v>-4.654166666666667</v>
          </cell>
          <cell r="BN1634">
            <v>0</v>
          </cell>
        </row>
        <row r="1635">
          <cell r="BI1635">
            <v>-55444.150000000016</v>
          </cell>
          <cell r="BJ1635">
            <v>-55444.150000000016</v>
          </cell>
          <cell r="BK1635">
            <v>-55444.150000000016</v>
          </cell>
          <cell r="BL1635">
            <v>-55444.150000000016</v>
          </cell>
          <cell r="BM1635">
            <v>-55444.150000000016</v>
          </cell>
          <cell r="BN1635">
            <v>-54194.150000000016</v>
          </cell>
        </row>
        <row r="1636">
          <cell r="BI1636">
            <v>-403779.6875</v>
          </cell>
          <cell r="BJ1636">
            <v>-403779.6875</v>
          </cell>
          <cell r="BK1636">
            <v>-403779.6875</v>
          </cell>
          <cell r="BL1636">
            <v>-403779.6875</v>
          </cell>
          <cell r="BM1636">
            <v>-403779.6875</v>
          </cell>
          <cell r="BN1636">
            <v>-403779.6875</v>
          </cell>
        </row>
        <row r="1637">
          <cell r="BI1637">
            <v>-262694.2758333333</v>
          </cell>
          <cell r="BJ1637">
            <v>-277173.2604166667</v>
          </cell>
          <cell r="BK1637">
            <v>-388436.7958333334</v>
          </cell>
          <cell r="BL1637">
            <v>-512719.23875</v>
          </cell>
          <cell r="BM1637">
            <v>-625807.69625</v>
          </cell>
          <cell r="BN1637">
            <v>-695703.0179166667</v>
          </cell>
        </row>
        <row r="1638">
          <cell r="BI1638">
            <v>-383774.7754166667</v>
          </cell>
          <cell r="BJ1638">
            <v>-349404.02458333335</v>
          </cell>
          <cell r="BK1638">
            <v>-329234.76375</v>
          </cell>
          <cell r="BL1638">
            <v>-308485.62583333335</v>
          </cell>
          <cell r="BM1638">
            <v>-276836.11</v>
          </cell>
          <cell r="BN1638">
            <v>-254468.62250000003</v>
          </cell>
        </row>
        <row r="1639">
          <cell r="BI1639">
            <v>0</v>
          </cell>
          <cell r="BJ1639">
            <v>0</v>
          </cell>
          <cell r="BK1639">
            <v>0</v>
          </cell>
          <cell r="BL1639">
            <v>0</v>
          </cell>
          <cell r="BM1639">
            <v>0</v>
          </cell>
          <cell r="BN1639">
            <v>0</v>
          </cell>
        </row>
        <row r="1640">
          <cell r="BI1640">
            <v>0</v>
          </cell>
          <cell r="BJ1640">
            <v>0</v>
          </cell>
          <cell r="BK1640">
            <v>0</v>
          </cell>
          <cell r="BL1640">
            <v>0</v>
          </cell>
          <cell r="BM1640">
            <v>0</v>
          </cell>
          <cell r="BN1640">
            <v>0</v>
          </cell>
        </row>
        <row r="1641">
          <cell r="BI1641">
            <v>0</v>
          </cell>
          <cell r="BJ1641">
            <v>0</v>
          </cell>
          <cell r="BK1641">
            <v>0</v>
          </cell>
          <cell r="BL1641">
            <v>0</v>
          </cell>
          <cell r="BM1641">
            <v>0</v>
          </cell>
          <cell r="BN1641">
            <v>0</v>
          </cell>
        </row>
        <row r="1642">
          <cell r="BI1642">
            <v>0</v>
          </cell>
          <cell r="BJ1642">
            <v>0</v>
          </cell>
          <cell r="BK1642">
            <v>0</v>
          </cell>
          <cell r="BL1642">
            <v>0</v>
          </cell>
          <cell r="BM1642">
            <v>0</v>
          </cell>
          <cell r="BN1642">
            <v>0</v>
          </cell>
        </row>
        <row r="1643">
          <cell r="BI1643">
            <v>0</v>
          </cell>
          <cell r="BJ1643">
            <v>0</v>
          </cell>
          <cell r="BK1643">
            <v>0</v>
          </cell>
          <cell r="BL1643">
            <v>0</v>
          </cell>
          <cell r="BM1643">
            <v>0</v>
          </cell>
          <cell r="BN1643">
            <v>0</v>
          </cell>
        </row>
        <row r="1644">
          <cell r="BI1644">
            <v>0</v>
          </cell>
          <cell r="BJ1644">
            <v>0</v>
          </cell>
          <cell r="BK1644">
            <v>0</v>
          </cell>
          <cell r="BL1644">
            <v>0</v>
          </cell>
          <cell r="BM1644">
            <v>0</v>
          </cell>
          <cell r="BN1644">
            <v>0</v>
          </cell>
        </row>
        <row r="1645">
          <cell r="BI1645">
            <v>-413383.69999999995</v>
          </cell>
          <cell r="BJ1645">
            <v>-398740.08</v>
          </cell>
          <cell r="BK1645">
            <v>-384096.46</v>
          </cell>
          <cell r="BL1645">
            <v>-369452.8399999999</v>
          </cell>
          <cell r="BM1645">
            <v>-354809.22</v>
          </cell>
          <cell r="BN1645">
            <v>-340165.6</v>
          </cell>
        </row>
        <row r="1646">
          <cell r="BI1646">
            <v>0</v>
          </cell>
          <cell r="BJ1646">
            <v>0</v>
          </cell>
          <cell r="BK1646">
            <v>0</v>
          </cell>
          <cell r="BL1646">
            <v>0</v>
          </cell>
          <cell r="BM1646">
            <v>0</v>
          </cell>
          <cell r="BN1646">
            <v>0</v>
          </cell>
        </row>
        <row r="1647">
          <cell r="BI1647">
            <v>0</v>
          </cell>
          <cell r="BJ1647">
            <v>0</v>
          </cell>
          <cell r="BK1647">
            <v>0</v>
          </cell>
          <cell r="BL1647">
            <v>0</v>
          </cell>
          <cell r="BM1647">
            <v>0</v>
          </cell>
          <cell r="BN1647">
            <v>0</v>
          </cell>
        </row>
        <row r="1648">
          <cell r="BI1648">
            <v>0</v>
          </cell>
          <cell r="BJ1648">
            <v>0</v>
          </cell>
          <cell r="BK1648">
            <v>0</v>
          </cell>
          <cell r="BL1648">
            <v>0</v>
          </cell>
          <cell r="BM1648">
            <v>0</v>
          </cell>
          <cell r="BN1648">
            <v>0</v>
          </cell>
        </row>
        <row r="1649">
          <cell r="BI1649">
            <v>0</v>
          </cell>
          <cell r="BJ1649">
            <v>0</v>
          </cell>
          <cell r="BK1649">
            <v>0</v>
          </cell>
          <cell r="BL1649">
            <v>0</v>
          </cell>
          <cell r="BM1649">
            <v>0</v>
          </cell>
          <cell r="BN1649">
            <v>0</v>
          </cell>
        </row>
        <row r="1650">
          <cell r="BI1650">
            <v>-3204.5699999999997</v>
          </cell>
          <cell r="BJ1650">
            <v>-2848.5</v>
          </cell>
          <cell r="BK1650">
            <v>-2492.4300000000003</v>
          </cell>
          <cell r="BL1650">
            <v>-2136.3625</v>
          </cell>
          <cell r="BM1650">
            <v>-1795.1337500000002</v>
          </cell>
          <cell r="BN1650">
            <v>-1483.5775</v>
          </cell>
        </row>
        <row r="1651">
          <cell r="BI1651">
            <v>-659048.6920833333</v>
          </cell>
          <cell r="BJ1651">
            <v>-625731.2799999999</v>
          </cell>
          <cell r="BK1651">
            <v>-592410.9320833333</v>
          </cell>
          <cell r="BL1651">
            <v>-559087.63875</v>
          </cell>
          <cell r="BM1651">
            <v>-525800.9033333333</v>
          </cell>
          <cell r="BN1651">
            <v>-492590.23875</v>
          </cell>
        </row>
        <row r="1652">
          <cell r="BI1652">
            <v>-64236.98</v>
          </cell>
          <cell r="BJ1652">
            <v>-63188.48166666667</v>
          </cell>
          <cell r="BK1652">
            <v>-62139.32666666666</v>
          </cell>
          <cell r="BL1652">
            <v>-61089.49333333335</v>
          </cell>
          <cell r="BM1652">
            <v>-60047.820833333324</v>
          </cell>
          <cell r="BN1652">
            <v>-59023.16999999999</v>
          </cell>
        </row>
        <row r="1653">
          <cell r="BI1653">
            <v>-13478.65</v>
          </cell>
          <cell r="BJ1653">
            <v>-12441.83</v>
          </cell>
          <cell r="BK1653">
            <v>-11405.01</v>
          </cell>
          <cell r="BL1653">
            <v>-10368.19</v>
          </cell>
          <cell r="BM1653">
            <v>-9331.37</v>
          </cell>
          <cell r="BN1653">
            <v>-8294.550000000001</v>
          </cell>
        </row>
        <row r="1654">
          <cell r="BI1654">
            <v>-822936.1783333333</v>
          </cell>
          <cell r="BJ1654">
            <v>-710234.3250000001</v>
          </cell>
          <cell r="BK1654">
            <v>-601785.3716666666</v>
          </cell>
          <cell r="BL1654">
            <v>-497589.31833333336</v>
          </cell>
          <cell r="BM1654">
            <v>-397646.165</v>
          </cell>
          <cell r="BN1654">
            <v>-301955.9116666667</v>
          </cell>
        </row>
        <row r="1655">
          <cell r="BI1655">
            <v>-457698.94791666674</v>
          </cell>
          <cell r="BJ1655">
            <v>-395016.6633333333</v>
          </cell>
          <cell r="BK1655">
            <v>-334699.74791666673</v>
          </cell>
          <cell r="BL1655">
            <v>-276748.20166666666</v>
          </cell>
          <cell r="BM1655">
            <v>-221162.02458333332</v>
          </cell>
          <cell r="BN1655">
            <v>-167941.21666666665</v>
          </cell>
        </row>
        <row r="1656">
          <cell r="BI1656">
            <v>-116610.49624999998</v>
          </cell>
          <cell r="BJ1656">
            <v>-100640.58291666668</v>
          </cell>
          <cell r="BK1656">
            <v>-85273.30791666666</v>
          </cell>
          <cell r="BL1656">
            <v>-70508.67125</v>
          </cell>
          <cell r="BM1656">
            <v>-56346.67291666666</v>
          </cell>
          <cell r="BN1656">
            <v>-42787.31291666667</v>
          </cell>
        </row>
        <row r="1657">
          <cell r="BI1657">
            <v>-64856.300416666665</v>
          </cell>
          <cell r="BJ1657">
            <v>-55974.17333333333</v>
          </cell>
          <cell r="BK1657">
            <v>-47427.22041666667</v>
          </cell>
          <cell r="BL1657">
            <v>-39215.44166666667</v>
          </cell>
          <cell r="BM1657">
            <v>-31338.837083333332</v>
          </cell>
          <cell r="BN1657">
            <v>-23797.406666666666</v>
          </cell>
        </row>
        <row r="1658">
          <cell r="BI1658">
            <v>-1887787.5700000003</v>
          </cell>
          <cell r="BJ1658">
            <v>-1629253.3541666663</v>
          </cell>
          <cell r="BK1658">
            <v>-1380475.1466666667</v>
          </cell>
          <cell r="BL1658">
            <v>-1141452.9475</v>
          </cell>
          <cell r="BM1658">
            <v>-912186.7566666665</v>
          </cell>
          <cell r="BN1658">
            <v>-692676.5741666667</v>
          </cell>
        </row>
        <row r="1659">
          <cell r="BI1659">
            <v>-1088626.7</v>
          </cell>
          <cell r="BJ1659">
            <v>-967668.4800000001</v>
          </cell>
          <cell r="BK1659">
            <v>-846710.2600000001</v>
          </cell>
          <cell r="BL1659">
            <v>-725752.04</v>
          </cell>
          <cell r="BM1659">
            <v>-609833.6325000001</v>
          </cell>
          <cell r="BN1659">
            <v>-503994.9633333333</v>
          </cell>
        </row>
        <row r="1660">
          <cell r="BI1660">
            <v>-11030715</v>
          </cell>
          <cell r="BJ1660">
            <v>-10945206</v>
          </cell>
          <cell r="BK1660">
            <v>-10859697</v>
          </cell>
          <cell r="BL1660">
            <v>-10774188</v>
          </cell>
          <cell r="BM1660">
            <v>-10688679</v>
          </cell>
          <cell r="BN1660">
            <v>-10603170</v>
          </cell>
        </row>
        <row r="1661">
          <cell r="BI1661">
            <v>-5900535</v>
          </cell>
          <cell r="BJ1661">
            <v>-5854794</v>
          </cell>
          <cell r="BK1661">
            <v>-5809053</v>
          </cell>
          <cell r="BL1661">
            <v>-5763312</v>
          </cell>
          <cell r="BM1661">
            <v>-5717571</v>
          </cell>
          <cell r="BN1661">
            <v>-5671830</v>
          </cell>
        </row>
        <row r="1662">
          <cell r="BI1662">
            <v>-1316064.1716666669</v>
          </cell>
          <cell r="BJ1662">
            <v>-1683815.4375000002</v>
          </cell>
          <cell r="BK1662">
            <v>-2047833.1883333337</v>
          </cell>
          <cell r="BL1662">
            <v>-2408117.4241666673</v>
          </cell>
          <cell r="BM1662">
            <v>-2764668.145000001</v>
          </cell>
          <cell r="BN1662">
            <v>-3117485.350833334</v>
          </cell>
        </row>
        <row r="1663">
          <cell r="BI1663">
            <v>-959998.8520833334</v>
          </cell>
          <cell r="BJ1663">
            <v>-1228253.8508333333</v>
          </cell>
          <cell r="BK1663">
            <v>-1493785.4487500002</v>
          </cell>
          <cell r="BL1663">
            <v>-1756593.6458333337</v>
          </cell>
          <cell r="BM1663">
            <v>-2016678.4420833336</v>
          </cell>
          <cell r="BN1663">
            <v>-2274039.8375000004</v>
          </cell>
        </row>
        <row r="1664">
          <cell r="BI1664">
            <v>-10493802.69166667</v>
          </cell>
          <cell r="BJ1664">
            <v>-9856404.608333336</v>
          </cell>
          <cell r="BK1664">
            <v>-9219006.525000002</v>
          </cell>
          <cell r="BL1664">
            <v>-8581608.441666668</v>
          </cell>
          <cell r="BM1664">
            <v>-7944210.358333335</v>
          </cell>
          <cell r="BN1664">
            <v>-7306812.275000001</v>
          </cell>
        </row>
        <row r="1665">
          <cell r="BK1665">
            <v>-1102476.125</v>
          </cell>
          <cell r="BL1665">
            <v>-3307428.375</v>
          </cell>
          <cell r="BM1665">
            <v>-5512380.625</v>
          </cell>
          <cell r="BN1665">
            <v>-7717332.875</v>
          </cell>
        </row>
        <row r="1666">
          <cell r="BI1666">
            <v>-3307143.643333333</v>
          </cell>
          <cell r="BJ1666">
            <v>-3240502.32625</v>
          </cell>
          <cell r="BK1666">
            <v>-3173438.952083334</v>
          </cell>
          <cell r="BL1666">
            <v>-3105980.749166667</v>
          </cell>
          <cell r="BM1666">
            <v>-3038195.5491666663</v>
          </cell>
          <cell r="BN1666">
            <v>-2970010.55625</v>
          </cell>
        </row>
        <row r="1667">
          <cell r="BK1667">
            <v>-1625708.1454166668</v>
          </cell>
          <cell r="BL1667">
            <v>-4877059.702916667</v>
          </cell>
          <cell r="BM1667">
            <v>-8274836.370416666</v>
          </cell>
          <cell r="BN1667">
            <v>-12145074.239583334</v>
          </cell>
        </row>
        <row r="1668">
          <cell r="BI1668">
            <v>-238327.16666666666</v>
          </cell>
          <cell r="BJ1668">
            <v>-195581.54166666666</v>
          </cell>
          <cell r="BK1668">
            <v>-159104.58333333334</v>
          </cell>
          <cell r="BL1668">
            <v>-128896.29166666667</v>
          </cell>
          <cell r="BM1668">
            <v>-104956.66666666667</v>
          </cell>
          <cell r="BN1668">
            <v>-87285.83333333333</v>
          </cell>
        </row>
        <row r="1669">
          <cell r="BK1669">
            <v>-120873.08333333333</v>
          </cell>
          <cell r="BL1669">
            <v>-378306.125</v>
          </cell>
          <cell r="BM1669">
            <v>-661694.5833333334</v>
          </cell>
          <cell r="BN1669">
            <v>-965832.9583333334</v>
          </cell>
        </row>
        <row r="1670">
          <cell r="BI1670">
            <v>0</v>
          </cell>
          <cell r="BJ1670">
            <v>0</v>
          </cell>
          <cell r="BK1670">
            <v>0</v>
          </cell>
          <cell r="BL1670">
            <v>0</v>
          </cell>
          <cell r="BM1670">
            <v>0</v>
          </cell>
          <cell r="BN1670">
            <v>0</v>
          </cell>
        </row>
        <row r="1671">
          <cell r="BM1671">
            <v>205194.84375</v>
          </cell>
          <cell r="BN1671">
            <v>848088.6470833333</v>
          </cell>
        </row>
        <row r="1672">
          <cell r="BM1672">
            <v>557363.0833333334</v>
          </cell>
          <cell r="BN1672">
            <v>2014389.3333333333</v>
          </cell>
        </row>
        <row r="1673">
          <cell r="BM1673">
            <v>-521078.74625</v>
          </cell>
          <cell r="BN1673">
            <v>-1883252.5866666667</v>
          </cell>
        </row>
        <row r="1674">
          <cell r="BM1674">
            <v>0</v>
          </cell>
          <cell r="BN1674">
            <v>0</v>
          </cell>
        </row>
        <row r="1675">
          <cell r="BI1675">
            <v>-8165809</v>
          </cell>
          <cell r="BJ1675">
            <v>-8165809</v>
          </cell>
          <cell r="BK1675">
            <v>-8165809</v>
          </cell>
          <cell r="BL1675">
            <v>-8165809</v>
          </cell>
          <cell r="BM1675">
            <v>-8165809</v>
          </cell>
          <cell r="BN1675">
            <v>-8165809</v>
          </cell>
        </row>
        <row r="1676">
          <cell r="BI1676">
            <v>7801873</v>
          </cell>
          <cell r="BJ1676">
            <v>7787402</v>
          </cell>
          <cell r="BK1676">
            <v>7786907</v>
          </cell>
          <cell r="BL1676">
            <v>7807639.958333333</v>
          </cell>
          <cell r="BM1676">
            <v>7828876.833333333</v>
          </cell>
          <cell r="BN1676">
            <v>7847665.625</v>
          </cell>
        </row>
        <row r="1677">
          <cell r="BI1677">
            <v>-380490.7308333333</v>
          </cell>
          <cell r="BJ1677">
            <v>-328382.1825</v>
          </cell>
          <cell r="BK1677">
            <v>-278239.99416666664</v>
          </cell>
          <cell r="BL1677">
            <v>-230064.16583333336</v>
          </cell>
          <cell r="BM1677">
            <v>-183854.6975</v>
          </cell>
          <cell r="BN1677">
            <v>-139611.58916666667</v>
          </cell>
        </row>
        <row r="1678">
          <cell r="BI1678">
            <v>-76694.68541666665</v>
          </cell>
          <cell r="BJ1678">
            <v>-66191.27875</v>
          </cell>
          <cell r="BK1678">
            <v>-56084.22708333333</v>
          </cell>
          <cell r="BL1678">
            <v>-46373.53041666667</v>
          </cell>
          <cell r="BM1678">
            <v>-37059.188749999994</v>
          </cell>
          <cell r="BN1678">
            <v>-28141.202083333334</v>
          </cell>
        </row>
        <row r="1679">
          <cell r="BI1679">
            <v>-2775.1337499999995</v>
          </cell>
          <cell r="BJ1679">
            <v>-2395.077083333333</v>
          </cell>
          <cell r="BK1679">
            <v>-2029.3620833333332</v>
          </cell>
          <cell r="BL1679">
            <v>-1677.9887499999998</v>
          </cell>
          <cell r="BM1679">
            <v>-1340.9570833333335</v>
          </cell>
          <cell r="BN1679">
            <v>-1018.2670833333333</v>
          </cell>
        </row>
        <row r="1680">
          <cell r="BI1680">
            <v>-529488.8708333333</v>
          </cell>
          <cell r="BJ1680">
            <v>-456974.89083333337</v>
          </cell>
          <cell r="BK1680">
            <v>-387197.28750000003</v>
          </cell>
          <cell r="BL1680">
            <v>-320156.0608333333</v>
          </cell>
          <cell r="BM1680">
            <v>-255851.21083333335</v>
          </cell>
          <cell r="BN1680">
            <v>-194282.73750000002</v>
          </cell>
        </row>
        <row r="1681">
          <cell r="BI1681">
            <v>-1012021.0895833332</v>
          </cell>
          <cell r="BJ1681">
            <v>-914511.0345833333</v>
          </cell>
          <cell r="BK1681">
            <v>-817000.0137499999</v>
          </cell>
          <cell r="BL1681">
            <v>-704724.58</v>
          </cell>
          <cell r="BM1681">
            <v>-577684.7333333333</v>
          </cell>
          <cell r="BN1681">
            <v>-450072.2141666667</v>
          </cell>
        </row>
        <row r="1682">
          <cell r="BI1682">
            <v>0</v>
          </cell>
          <cell r="BJ1682">
            <v>0</v>
          </cell>
          <cell r="BK1682">
            <v>0</v>
          </cell>
          <cell r="BL1682">
            <v>0</v>
          </cell>
          <cell r="BM1682">
            <v>0</v>
          </cell>
          <cell r="BN1682">
            <v>0</v>
          </cell>
        </row>
        <row r="1683">
          <cell r="BI1683">
            <v>-6692.865833333333</v>
          </cell>
          <cell r="BJ1683">
            <v>-8901.137499999999</v>
          </cell>
          <cell r="BK1683">
            <v>-12573.519999999999</v>
          </cell>
          <cell r="BL1683">
            <v>-17512.382083333334</v>
          </cell>
          <cell r="BM1683">
            <v>-23025.532916666667</v>
          </cell>
          <cell r="BN1683">
            <v>-29074.89208333333</v>
          </cell>
        </row>
        <row r="1684">
          <cell r="BI1684">
            <v>-168030.06458333333</v>
          </cell>
          <cell r="BJ1684">
            <v>-212865.90041666664</v>
          </cell>
          <cell r="BK1684">
            <v>-256268.87958333336</v>
          </cell>
          <cell r="BL1684">
            <v>-298239.0020833333</v>
          </cell>
          <cell r="BM1684">
            <v>-338776.26791666663</v>
          </cell>
          <cell r="BN1684">
            <v>-377880.6770833333</v>
          </cell>
        </row>
        <row r="1685">
          <cell r="BI1685">
            <v>-1639223.6954166666</v>
          </cell>
          <cell r="BJ1685">
            <v>-2076724.5104166667</v>
          </cell>
          <cell r="BK1685">
            <v>-2500293.60375</v>
          </cell>
          <cell r="BL1685">
            <v>-2909930.9754166664</v>
          </cell>
          <cell r="BM1685">
            <v>-3305636.6254166663</v>
          </cell>
          <cell r="BN1685">
            <v>-3687410.5537499995</v>
          </cell>
        </row>
        <row r="1686">
          <cell r="BI1686">
            <v>-120997.30000000003</v>
          </cell>
          <cell r="BJ1686">
            <v>-110914.18999999999</v>
          </cell>
          <cell r="BK1686">
            <v>-100831.08</v>
          </cell>
          <cell r="BL1686">
            <v>-90747.97000000002</v>
          </cell>
          <cell r="BM1686">
            <v>-80664.86000000002</v>
          </cell>
          <cell r="BN1686">
            <v>-70581.75000000001</v>
          </cell>
        </row>
        <row r="1687">
          <cell r="BI1687">
            <v>0</v>
          </cell>
          <cell r="BJ1687">
            <v>0</v>
          </cell>
          <cell r="BK1687">
            <v>0</v>
          </cell>
          <cell r="BL1687">
            <v>0</v>
          </cell>
          <cell r="BM1687">
            <v>0</v>
          </cell>
          <cell r="BN1687">
            <v>0</v>
          </cell>
        </row>
        <row r="1688">
          <cell r="BI1688">
            <v>0</v>
          </cell>
          <cell r="BJ1688">
            <v>0</v>
          </cell>
          <cell r="BK1688">
            <v>0</v>
          </cell>
          <cell r="BL1688">
            <v>0</v>
          </cell>
          <cell r="BM1688">
            <v>0</v>
          </cell>
          <cell r="BN1688">
            <v>0</v>
          </cell>
        </row>
        <row r="1689">
          <cell r="BI1689">
            <v>-284329870.8366667</v>
          </cell>
          <cell r="BJ1689">
            <v>-287425181.17</v>
          </cell>
          <cell r="BK1689">
            <v>-290050663.045</v>
          </cell>
          <cell r="BL1689">
            <v>-292225672.7116667</v>
          </cell>
          <cell r="BM1689">
            <v>-294175769.8783334</v>
          </cell>
          <cell r="BN1689">
            <v>-296944519.2116667</v>
          </cell>
        </row>
        <row r="1690">
          <cell r="BI1690">
            <v>-13468644.791666666</v>
          </cell>
          <cell r="BJ1690">
            <v>-12345774.875</v>
          </cell>
          <cell r="BK1690">
            <v>-11758347.75</v>
          </cell>
          <cell r="BL1690">
            <v>-11720706.458333334</v>
          </cell>
          <cell r="BM1690">
            <v>-11627126.25</v>
          </cell>
          <cell r="BN1690">
            <v>-12076803.75</v>
          </cell>
        </row>
        <row r="1691">
          <cell r="BI1691">
            <v>0</v>
          </cell>
          <cell r="BJ1691">
            <v>0</v>
          </cell>
          <cell r="BK1691">
            <v>0</v>
          </cell>
          <cell r="BL1691">
            <v>0</v>
          </cell>
          <cell r="BM1691">
            <v>0</v>
          </cell>
          <cell r="BN1691">
            <v>0</v>
          </cell>
        </row>
        <row r="1692">
          <cell r="BI1692">
            <v>0</v>
          </cell>
          <cell r="BJ1692">
            <v>0</v>
          </cell>
          <cell r="BK1692">
            <v>0</v>
          </cell>
          <cell r="BL1692">
            <v>0</v>
          </cell>
          <cell r="BM1692">
            <v>0</v>
          </cell>
          <cell r="BN1692">
            <v>0</v>
          </cell>
        </row>
        <row r="1693">
          <cell r="BI1693">
            <v>-720564923.8258333</v>
          </cell>
          <cell r="BJ1693">
            <v>-731248392.0275</v>
          </cell>
          <cell r="BK1693">
            <v>-740992028.7116666</v>
          </cell>
          <cell r="BL1693">
            <v>-749980178.7533332</v>
          </cell>
          <cell r="BM1693">
            <v>-758915639.045</v>
          </cell>
          <cell r="BN1693">
            <v>-768446596.295</v>
          </cell>
        </row>
        <row r="1694">
          <cell r="BI1694">
            <v>0</v>
          </cell>
          <cell r="BJ1694">
            <v>0</v>
          </cell>
          <cell r="BK1694">
            <v>0</v>
          </cell>
          <cell r="BL1694">
            <v>0</v>
          </cell>
          <cell r="BM1694">
            <v>0</v>
          </cell>
          <cell r="BN1694">
            <v>0</v>
          </cell>
        </row>
        <row r="1695">
          <cell r="BI1695">
            <v>0</v>
          </cell>
          <cell r="BJ1695">
            <v>0</v>
          </cell>
          <cell r="BK1695">
            <v>0</v>
          </cell>
          <cell r="BL1695">
            <v>0</v>
          </cell>
          <cell r="BM1695">
            <v>0</v>
          </cell>
          <cell r="BN1695">
            <v>0</v>
          </cell>
        </row>
        <row r="1696">
          <cell r="BI1696">
            <v>0</v>
          </cell>
          <cell r="BJ1696">
            <v>0</v>
          </cell>
          <cell r="BK1696">
            <v>0</v>
          </cell>
          <cell r="BL1696">
            <v>0</v>
          </cell>
          <cell r="BM1696">
            <v>0</v>
          </cell>
          <cell r="BN1696">
            <v>0</v>
          </cell>
        </row>
        <row r="1697">
          <cell r="BI1697">
            <v>0</v>
          </cell>
          <cell r="BJ1697">
            <v>0</v>
          </cell>
          <cell r="BK1697">
            <v>0</v>
          </cell>
          <cell r="BL1697">
            <v>0</v>
          </cell>
          <cell r="BM1697">
            <v>0</v>
          </cell>
          <cell r="BN1697">
            <v>0</v>
          </cell>
        </row>
        <row r="1698">
          <cell r="BI1698">
            <v>0</v>
          </cell>
          <cell r="BJ1698">
            <v>0</v>
          </cell>
          <cell r="BK1698">
            <v>0</v>
          </cell>
          <cell r="BL1698">
            <v>0</v>
          </cell>
          <cell r="BM1698">
            <v>0</v>
          </cell>
          <cell r="BN1698">
            <v>0</v>
          </cell>
        </row>
        <row r="1699">
          <cell r="BI1699">
            <v>-3237536.25</v>
          </cell>
          <cell r="BJ1699">
            <v>-1079178.75</v>
          </cell>
          <cell r="BK1699">
            <v>0</v>
          </cell>
          <cell r="BL1699">
            <v>0</v>
          </cell>
          <cell r="BM1699">
            <v>0</v>
          </cell>
          <cell r="BN1699">
            <v>0</v>
          </cell>
        </row>
        <row r="1700">
          <cell r="BI1700">
            <v>-2943552.8333333335</v>
          </cell>
          <cell r="BJ1700">
            <v>-2597252.5</v>
          </cell>
          <cell r="BK1700">
            <v>-2077802</v>
          </cell>
          <cell r="BL1700">
            <v>-1385201.3333333333</v>
          </cell>
          <cell r="BM1700">
            <v>-692600.6666666666</v>
          </cell>
          <cell r="BN1700">
            <v>-173150.16666666666</v>
          </cell>
        </row>
        <row r="1701">
          <cell r="BI1701">
            <v>-16916968.495416667</v>
          </cell>
          <cell r="BJ1701">
            <v>-12778434.834166666</v>
          </cell>
          <cell r="BK1701">
            <v>-9332559.530416666</v>
          </cell>
          <cell r="BL1701">
            <v>-6580437.659583333</v>
          </cell>
          <cell r="BM1701">
            <v>-3507843.797083333</v>
          </cell>
          <cell r="BN1701">
            <v>-979181.8445833334</v>
          </cell>
        </row>
        <row r="1702">
          <cell r="BI1702">
            <v>-48666.666666666664</v>
          </cell>
          <cell r="BJ1702">
            <v>-48666.666666666664</v>
          </cell>
          <cell r="BK1702">
            <v>-48666.666666666664</v>
          </cell>
          <cell r="BL1702">
            <v>-47416.666666666664</v>
          </cell>
          <cell r="BM1702">
            <v>-43666.666666666664</v>
          </cell>
          <cell r="BN1702">
            <v>-38666.666666666664</v>
          </cell>
        </row>
        <row r="1703">
          <cell r="BI1703">
            <v>0</v>
          </cell>
          <cell r="BJ1703">
            <v>0</v>
          </cell>
          <cell r="BK1703">
            <v>0</v>
          </cell>
          <cell r="BL1703">
            <v>0</v>
          </cell>
          <cell r="BM1703">
            <v>0</v>
          </cell>
          <cell r="BN1703">
            <v>0</v>
          </cell>
        </row>
        <row r="1704">
          <cell r="BI1704">
            <v>0</v>
          </cell>
          <cell r="BJ1704">
            <v>0</v>
          </cell>
          <cell r="BK1704">
            <v>0</v>
          </cell>
          <cell r="BL1704">
            <v>0</v>
          </cell>
          <cell r="BM1704">
            <v>0</v>
          </cell>
          <cell r="BN1704">
            <v>0</v>
          </cell>
        </row>
        <row r="1705">
          <cell r="BI1705">
            <v>0</v>
          </cell>
          <cell r="BJ1705">
            <v>0</v>
          </cell>
          <cell r="BK1705">
            <v>0</v>
          </cell>
          <cell r="BL1705">
            <v>0</v>
          </cell>
          <cell r="BM1705">
            <v>0</v>
          </cell>
          <cell r="BN1705">
            <v>0</v>
          </cell>
        </row>
        <row r="1706">
          <cell r="BI1706">
            <v>-933640.1866666669</v>
          </cell>
          <cell r="BJ1706">
            <v>-977233.3324999999</v>
          </cell>
          <cell r="BK1706">
            <v>-1011330.3195833332</v>
          </cell>
          <cell r="BL1706">
            <v>-1046584.9591666666</v>
          </cell>
          <cell r="BM1706">
            <v>-1103227.3125</v>
          </cell>
          <cell r="BN1706">
            <v>-1138938.4533333334</v>
          </cell>
        </row>
        <row r="1707">
          <cell r="BI1707">
            <v>0</v>
          </cell>
          <cell r="BJ1707">
            <v>0</v>
          </cell>
          <cell r="BK1707">
            <v>0</v>
          </cell>
          <cell r="BL1707">
            <v>0</v>
          </cell>
          <cell r="BM1707">
            <v>0</v>
          </cell>
          <cell r="BN1707">
            <v>0</v>
          </cell>
        </row>
        <row r="1708">
          <cell r="BI1708">
            <v>-56178598.083333336</v>
          </cell>
          <cell r="BJ1708">
            <v>-56975284.583333336</v>
          </cell>
          <cell r="BK1708">
            <v>-57432141.708333336</v>
          </cell>
          <cell r="BL1708">
            <v>-57584235.416666664</v>
          </cell>
          <cell r="BM1708">
            <v>-57719211.041666664</v>
          </cell>
          <cell r="BN1708">
            <v>-57841644</v>
          </cell>
        </row>
        <row r="1709">
          <cell r="BI1709">
            <v>-649097.3333333334</v>
          </cell>
          <cell r="BJ1709">
            <v>-631104.8833333334</v>
          </cell>
          <cell r="BK1709">
            <v>-572539.1479166667</v>
          </cell>
          <cell r="BL1709">
            <v>-502491.48666666663</v>
          </cell>
          <cell r="BM1709">
            <v>-509248.22208333336</v>
          </cell>
          <cell r="BN1709">
            <v>-579366.6854166667</v>
          </cell>
        </row>
        <row r="1710">
          <cell r="BI1710">
            <v>0</v>
          </cell>
          <cell r="BJ1710">
            <v>0</v>
          </cell>
          <cell r="BK1710">
            <v>0</v>
          </cell>
          <cell r="BL1710">
            <v>0</v>
          </cell>
          <cell r="BM1710">
            <v>0</v>
          </cell>
          <cell r="BN1710">
            <v>0</v>
          </cell>
        </row>
        <row r="1711">
          <cell r="BI1711">
            <v>-7298568</v>
          </cell>
          <cell r="BJ1711">
            <v>-7266651.333333333</v>
          </cell>
          <cell r="BK1711">
            <v>-7234751.083333333</v>
          </cell>
          <cell r="BL1711">
            <v>-7202869.083333333</v>
          </cell>
          <cell r="BM1711">
            <v>-7170990.75</v>
          </cell>
          <cell r="BN1711">
            <v>-7139074.416666667</v>
          </cell>
        </row>
        <row r="1712">
          <cell r="BI1712">
            <v>0</v>
          </cell>
          <cell r="BJ1712">
            <v>0</v>
          </cell>
          <cell r="BK1712">
            <v>0</v>
          </cell>
          <cell r="BL1712">
            <v>0</v>
          </cell>
          <cell r="BM1712">
            <v>0</v>
          </cell>
          <cell r="BN1712">
            <v>0</v>
          </cell>
        </row>
        <row r="1713">
          <cell r="BI1713">
            <v>0</v>
          </cell>
          <cell r="BJ1713">
            <v>0</v>
          </cell>
          <cell r="BK1713">
            <v>0</v>
          </cell>
          <cell r="BL1713">
            <v>0</v>
          </cell>
          <cell r="BM1713">
            <v>0</v>
          </cell>
          <cell r="BN1713">
            <v>0</v>
          </cell>
        </row>
        <row r="1714">
          <cell r="BI1714">
            <v>-248764</v>
          </cell>
          <cell r="BJ1714">
            <v>-248764</v>
          </cell>
          <cell r="BK1714">
            <v>-248764</v>
          </cell>
          <cell r="BL1714">
            <v>-248764</v>
          </cell>
          <cell r="BM1714">
            <v>-248764</v>
          </cell>
          <cell r="BN1714">
            <v>-248764</v>
          </cell>
        </row>
        <row r="1715">
          <cell r="BI1715">
            <v>0</v>
          </cell>
          <cell r="BJ1715">
            <v>0</v>
          </cell>
          <cell r="BK1715">
            <v>0</v>
          </cell>
          <cell r="BL1715">
            <v>0</v>
          </cell>
          <cell r="BM1715">
            <v>0</v>
          </cell>
          <cell r="BN1715">
            <v>0</v>
          </cell>
        </row>
        <row r="1716">
          <cell r="BI1716">
            <v>0</v>
          </cell>
          <cell r="BJ1716">
            <v>0</v>
          </cell>
          <cell r="BK1716">
            <v>0</v>
          </cell>
          <cell r="BL1716">
            <v>0</v>
          </cell>
          <cell r="BM1716">
            <v>0</v>
          </cell>
          <cell r="BN1716">
            <v>0</v>
          </cell>
        </row>
        <row r="1717">
          <cell r="BI1717">
            <v>0</v>
          </cell>
          <cell r="BJ1717">
            <v>0</v>
          </cell>
          <cell r="BK1717">
            <v>0</v>
          </cell>
          <cell r="BL1717">
            <v>0</v>
          </cell>
          <cell r="BM1717">
            <v>0</v>
          </cell>
          <cell r="BN1717">
            <v>0</v>
          </cell>
        </row>
        <row r="1718">
          <cell r="BI1718">
            <v>0</v>
          </cell>
          <cell r="BJ1718">
            <v>0</v>
          </cell>
          <cell r="BK1718">
            <v>0</v>
          </cell>
          <cell r="BL1718">
            <v>0</v>
          </cell>
          <cell r="BM1718">
            <v>0</v>
          </cell>
          <cell r="BN1718">
            <v>0</v>
          </cell>
        </row>
        <row r="1719">
          <cell r="BI1719">
            <v>0</v>
          </cell>
          <cell r="BJ1719">
            <v>0</v>
          </cell>
          <cell r="BK1719">
            <v>0</v>
          </cell>
          <cell r="BL1719">
            <v>0</v>
          </cell>
          <cell r="BM1719">
            <v>0</v>
          </cell>
          <cell r="BN1719">
            <v>0</v>
          </cell>
        </row>
        <row r="1720">
          <cell r="BI1720">
            <v>0</v>
          </cell>
          <cell r="BJ1720">
            <v>0</v>
          </cell>
          <cell r="BK1720">
            <v>0</v>
          </cell>
          <cell r="BL1720">
            <v>0</v>
          </cell>
          <cell r="BM1720">
            <v>0</v>
          </cell>
          <cell r="BN1720">
            <v>0</v>
          </cell>
        </row>
        <row r="1721">
          <cell r="BI1721">
            <v>0</v>
          </cell>
          <cell r="BJ1721">
            <v>0</v>
          </cell>
          <cell r="BK1721">
            <v>0</v>
          </cell>
          <cell r="BL1721">
            <v>0</v>
          </cell>
          <cell r="BM1721">
            <v>0</v>
          </cell>
          <cell r="BN1721">
            <v>0</v>
          </cell>
        </row>
        <row r="1722">
          <cell r="BI1722">
            <v>0</v>
          </cell>
          <cell r="BJ1722">
            <v>0</v>
          </cell>
          <cell r="BK1722">
            <v>0</v>
          </cell>
          <cell r="BL1722">
            <v>0</v>
          </cell>
          <cell r="BM1722">
            <v>0</v>
          </cell>
          <cell r="BN1722">
            <v>0</v>
          </cell>
        </row>
        <row r="1723">
          <cell r="BI1723">
            <v>0</v>
          </cell>
          <cell r="BJ1723">
            <v>0</v>
          </cell>
          <cell r="BK1723">
            <v>0</v>
          </cell>
          <cell r="BL1723">
            <v>0</v>
          </cell>
          <cell r="BM1723">
            <v>0</v>
          </cell>
          <cell r="BN1723">
            <v>0</v>
          </cell>
        </row>
        <row r="1724">
          <cell r="BI1724">
            <v>0</v>
          </cell>
          <cell r="BJ1724">
            <v>0</v>
          </cell>
          <cell r="BK1724">
            <v>0</v>
          </cell>
          <cell r="BL1724">
            <v>0</v>
          </cell>
          <cell r="BM1724">
            <v>0</v>
          </cell>
          <cell r="BN1724">
            <v>0</v>
          </cell>
        </row>
        <row r="1725">
          <cell r="BI1725">
            <v>0</v>
          </cell>
          <cell r="BJ1725">
            <v>0</v>
          </cell>
          <cell r="BK1725">
            <v>0</v>
          </cell>
          <cell r="BL1725">
            <v>0</v>
          </cell>
          <cell r="BM1725">
            <v>0</v>
          </cell>
          <cell r="BN1725">
            <v>0</v>
          </cell>
        </row>
        <row r="1726">
          <cell r="BI1726">
            <v>0</v>
          </cell>
          <cell r="BJ1726">
            <v>0</v>
          </cell>
          <cell r="BK1726">
            <v>0</v>
          </cell>
          <cell r="BL1726">
            <v>0</v>
          </cell>
          <cell r="BM1726">
            <v>0</v>
          </cell>
          <cell r="BN1726">
            <v>0</v>
          </cell>
        </row>
        <row r="1727">
          <cell r="BI1727">
            <v>-3639771.2325000004</v>
          </cell>
          <cell r="BJ1727">
            <v>-3506919.2412499995</v>
          </cell>
          <cell r="BK1727">
            <v>-3302067.8425</v>
          </cell>
          <cell r="BL1727">
            <v>-3039147.31625</v>
          </cell>
          <cell r="BM1727">
            <v>-2844253.6508333334</v>
          </cell>
          <cell r="BN1727">
            <v>-2645488.4170833337</v>
          </cell>
        </row>
        <row r="1728">
          <cell r="BI1728">
            <v>0</v>
          </cell>
          <cell r="BJ1728">
            <v>0</v>
          </cell>
          <cell r="BK1728">
            <v>0</v>
          </cell>
          <cell r="BL1728">
            <v>0</v>
          </cell>
          <cell r="BM1728">
            <v>0</v>
          </cell>
          <cell r="BN1728">
            <v>0</v>
          </cell>
        </row>
        <row r="1729">
          <cell r="BI1729">
            <v>-1040518.7150000002</v>
          </cell>
          <cell r="BJ1729">
            <v>-925978.9366666666</v>
          </cell>
          <cell r="BK1729">
            <v>-784700.2379166667</v>
          </cell>
          <cell r="BL1729">
            <v>-642719.41125</v>
          </cell>
          <cell r="BM1729">
            <v>-593236.6441666667</v>
          </cell>
          <cell r="BN1729">
            <v>-570601.9929166666</v>
          </cell>
        </row>
        <row r="1730">
          <cell r="BI1730">
            <v>0</v>
          </cell>
          <cell r="BJ1730">
            <v>0</v>
          </cell>
          <cell r="BK1730">
            <v>0</v>
          </cell>
          <cell r="BL1730">
            <v>0</v>
          </cell>
          <cell r="BM1730">
            <v>0</v>
          </cell>
          <cell r="BN1730">
            <v>0</v>
          </cell>
        </row>
        <row r="1731">
          <cell r="BI1731">
            <v>0</v>
          </cell>
          <cell r="BJ1731">
            <v>0</v>
          </cell>
          <cell r="BK1731">
            <v>0</v>
          </cell>
          <cell r="BL1731">
            <v>0</v>
          </cell>
          <cell r="BM1731">
            <v>0</v>
          </cell>
          <cell r="BN1731">
            <v>0</v>
          </cell>
        </row>
        <row r="1732">
          <cell r="BI1732">
            <v>0</v>
          </cell>
          <cell r="BJ1732">
            <v>0</v>
          </cell>
          <cell r="BK1732">
            <v>0</v>
          </cell>
          <cell r="BL1732">
            <v>0</v>
          </cell>
          <cell r="BM1732">
            <v>0</v>
          </cell>
          <cell r="BN1732">
            <v>0</v>
          </cell>
        </row>
        <row r="1733">
          <cell r="BI1733">
            <v>0</v>
          </cell>
          <cell r="BJ1733">
            <v>0</v>
          </cell>
          <cell r="BK1733">
            <v>0</v>
          </cell>
          <cell r="BL1733">
            <v>0</v>
          </cell>
          <cell r="BM1733">
            <v>0</v>
          </cell>
          <cell r="BN1733">
            <v>0</v>
          </cell>
        </row>
        <row r="1734">
          <cell r="BI1734">
            <v>0</v>
          </cell>
          <cell r="BJ1734">
            <v>0</v>
          </cell>
          <cell r="BK1734">
            <v>0</v>
          </cell>
          <cell r="BL1734">
            <v>0</v>
          </cell>
          <cell r="BM1734">
            <v>0</v>
          </cell>
          <cell r="BN1734">
            <v>0</v>
          </cell>
        </row>
        <row r="1735">
          <cell r="BI1735">
            <v>0</v>
          </cell>
          <cell r="BJ1735">
            <v>0</v>
          </cell>
          <cell r="BK1735">
            <v>0</v>
          </cell>
          <cell r="BL1735">
            <v>0</v>
          </cell>
          <cell r="BM1735">
            <v>0</v>
          </cell>
          <cell r="BN1735">
            <v>0</v>
          </cell>
        </row>
        <row r="1736">
          <cell r="BI1736">
            <v>0</v>
          </cell>
          <cell r="BJ1736">
            <v>0</v>
          </cell>
          <cell r="BK1736">
            <v>0</v>
          </cell>
          <cell r="BL1736">
            <v>0</v>
          </cell>
          <cell r="BM1736">
            <v>0</v>
          </cell>
          <cell r="BN1736">
            <v>0</v>
          </cell>
        </row>
        <row r="1737">
          <cell r="BI1737">
            <v>-30981708.333333332</v>
          </cell>
          <cell r="BJ1737">
            <v>-30528791.666666668</v>
          </cell>
          <cell r="BK1737">
            <v>-30072784.875</v>
          </cell>
          <cell r="BL1737">
            <v>-29613670.541666668</v>
          </cell>
          <cell r="BM1737">
            <v>-29151521.375</v>
          </cell>
          <cell r="BN1737">
            <v>-28889852.541666668</v>
          </cell>
        </row>
        <row r="1738">
          <cell r="BI1738">
            <v>-446353.6666666667</v>
          </cell>
          <cell r="BJ1738">
            <v>-413228.6666666667</v>
          </cell>
          <cell r="BK1738">
            <v>-382444</v>
          </cell>
          <cell r="BL1738">
            <v>-353993.6666666667</v>
          </cell>
          <cell r="BM1738">
            <v>-327948.0416666667</v>
          </cell>
          <cell r="BN1738">
            <v>-304515.5</v>
          </cell>
        </row>
        <row r="1739">
          <cell r="BI1739">
            <v>-21400208.408333335</v>
          </cell>
          <cell r="BJ1739">
            <v>-26162866.53333333</v>
          </cell>
          <cell r="BK1739">
            <v>-31874510.15833333</v>
          </cell>
          <cell r="BL1739">
            <v>-37853148.15833333</v>
          </cell>
          <cell r="BM1739">
            <v>-43461879.40833333</v>
          </cell>
          <cell r="BN1739">
            <v>-48248189.61666667</v>
          </cell>
        </row>
        <row r="1740">
          <cell r="BI1740">
            <v>0</v>
          </cell>
          <cell r="BJ1740">
            <v>0</v>
          </cell>
          <cell r="BK1740">
            <v>0</v>
          </cell>
          <cell r="BL1740">
            <v>0</v>
          </cell>
          <cell r="BM1740">
            <v>0</v>
          </cell>
          <cell r="BN1740">
            <v>0</v>
          </cell>
        </row>
        <row r="1741">
          <cell r="BI1741">
            <v>0</v>
          </cell>
          <cell r="BJ1741">
            <v>0</v>
          </cell>
          <cell r="BK1741">
            <v>0</v>
          </cell>
          <cell r="BL1741">
            <v>0</v>
          </cell>
          <cell r="BM1741">
            <v>0</v>
          </cell>
          <cell r="BN1741">
            <v>0</v>
          </cell>
        </row>
        <row r="1742">
          <cell r="BI1742">
            <v>0</v>
          </cell>
          <cell r="BJ1742">
            <v>0</v>
          </cell>
          <cell r="BK1742">
            <v>0</v>
          </cell>
          <cell r="BL1742">
            <v>0</v>
          </cell>
          <cell r="BM1742">
            <v>0</v>
          </cell>
          <cell r="BN1742">
            <v>0</v>
          </cell>
        </row>
        <row r="1743">
          <cell r="BI1743">
            <v>0</v>
          </cell>
          <cell r="BJ1743">
            <v>0</v>
          </cell>
          <cell r="BK1743">
            <v>0</v>
          </cell>
          <cell r="BL1743">
            <v>0</v>
          </cell>
          <cell r="BM1743">
            <v>0</v>
          </cell>
          <cell r="BN1743">
            <v>0</v>
          </cell>
        </row>
        <row r="1744">
          <cell r="BI1744">
            <v>0</v>
          </cell>
          <cell r="BJ1744">
            <v>0</v>
          </cell>
          <cell r="BK1744">
            <v>0</v>
          </cell>
          <cell r="BL1744">
            <v>0</v>
          </cell>
          <cell r="BM1744">
            <v>0</v>
          </cell>
          <cell r="BN1744">
            <v>0</v>
          </cell>
        </row>
        <row r="1745">
          <cell r="BI1745">
            <v>0</v>
          </cell>
          <cell r="BJ1745">
            <v>0</v>
          </cell>
          <cell r="BK1745">
            <v>0</v>
          </cell>
          <cell r="BL1745">
            <v>0</v>
          </cell>
          <cell r="BM1745">
            <v>0</v>
          </cell>
          <cell r="BN1745">
            <v>0</v>
          </cell>
        </row>
        <row r="1746">
          <cell r="BI1746">
            <v>-20298.25</v>
          </cell>
          <cell r="BJ1746">
            <v>-18183.916666666668</v>
          </cell>
          <cell r="BK1746">
            <v>-16122.416666666666</v>
          </cell>
          <cell r="BL1746">
            <v>-14113.75</v>
          </cell>
          <cell r="BM1746">
            <v>-12105.083333333334</v>
          </cell>
          <cell r="BN1746">
            <v>-10149.25</v>
          </cell>
        </row>
        <row r="1747">
          <cell r="BI1747">
            <v>0</v>
          </cell>
          <cell r="BJ1747">
            <v>0</v>
          </cell>
          <cell r="BK1747">
            <v>0</v>
          </cell>
          <cell r="BL1747">
            <v>0</v>
          </cell>
          <cell r="BM1747">
            <v>0</v>
          </cell>
          <cell r="BN1747">
            <v>0</v>
          </cell>
        </row>
        <row r="1748">
          <cell r="BI1748">
            <v>-81661382</v>
          </cell>
          <cell r="BJ1748">
            <v>-80973882</v>
          </cell>
          <cell r="BK1748">
            <v>-80180173.66666667</v>
          </cell>
          <cell r="BL1748">
            <v>-79280257</v>
          </cell>
          <cell r="BM1748">
            <v>-78380340.33333333</v>
          </cell>
          <cell r="BN1748">
            <v>-77264905.29166667</v>
          </cell>
        </row>
        <row r="1749">
          <cell r="BI1749">
            <v>-5287454</v>
          </cell>
          <cell r="BJ1749">
            <v>-5209120.666666667</v>
          </cell>
          <cell r="BK1749">
            <v>-5146704</v>
          </cell>
          <cell r="BL1749">
            <v>-5100204</v>
          </cell>
          <cell r="BM1749">
            <v>-5053704</v>
          </cell>
          <cell r="BN1749">
            <v>-5030657.458333333</v>
          </cell>
        </row>
        <row r="1750">
          <cell r="BI1750">
            <v>0</v>
          </cell>
          <cell r="BJ1750">
            <v>0</v>
          </cell>
          <cell r="BK1750">
            <v>0</v>
          </cell>
          <cell r="BL1750">
            <v>0</v>
          </cell>
          <cell r="BM1750">
            <v>0</v>
          </cell>
          <cell r="BN1750">
            <v>0</v>
          </cell>
        </row>
        <row r="1751">
          <cell r="BI1751">
            <v>0</v>
          </cell>
          <cell r="BJ1751">
            <v>0</v>
          </cell>
          <cell r="BK1751">
            <v>0</v>
          </cell>
          <cell r="BL1751">
            <v>0</v>
          </cell>
          <cell r="BM1751">
            <v>0</v>
          </cell>
          <cell r="BN1751">
            <v>0</v>
          </cell>
        </row>
        <row r="1752">
          <cell r="BI1752">
            <v>0</v>
          </cell>
          <cell r="BJ1752">
            <v>0</v>
          </cell>
          <cell r="BK1752">
            <v>0</v>
          </cell>
          <cell r="BL1752">
            <v>0</v>
          </cell>
          <cell r="BM1752">
            <v>0</v>
          </cell>
          <cell r="BN1752">
            <v>0</v>
          </cell>
        </row>
        <row r="1753">
          <cell r="BI1753">
            <v>-8625529.916666666</v>
          </cell>
          <cell r="BJ1753">
            <v>-8717289.833333334</v>
          </cell>
          <cell r="BK1753">
            <v>-8734231.583333334</v>
          </cell>
          <cell r="BL1753">
            <v>-8636414.291666666</v>
          </cell>
          <cell r="BM1753">
            <v>-8533776.083333334</v>
          </cell>
          <cell r="BN1753">
            <v>-8435867.666666666</v>
          </cell>
        </row>
        <row r="1754">
          <cell r="BI1754">
            <v>0</v>
          </cell>
          <cell r="BJ1754">
            <v>0</v>
          </cell>
          <cell r="BK1754">
            <v>0</v>
          </cell>
          <cell r="BL1754">
            <v>0</v>
          </cell>
          <cell r="BM1754">
            <v>0</v>
          </cell>
          <cell r="BN1754">
            <v>0</v>
          </cell>
        </row>
        <row r="1755">
          <cell r="BI1755">
            <v>-3803458.3333333335</v>
          </cell>
          <cell r="BJ1755">
            <v>-3626541.6666666665</v>
          </cell>
          <cell r="BK1755">
            <v>-3447661.9583333335</v>
          </cell>
          <cell r="BL1755">
            <v>-3266823.0416666665</v>
          </cell>
          <cell r="BM1755">
            <v>-3083992.2083333335</v>
          </cell>
          <cell r="BN1755">
            <v>-2899124.75</v>
          </cell>
        </row>
        <row r="1756">
          <cell r="BI1756">
            <v>0</v>
          </cell>
          <cell r="BJ1756">
            <v>0</v>
          </cell>
          <cell r="BK1756">
            <v>0</v>
          </cell>
          <cell r="BL1756">
            <v>0</v>
          </cell>
          <cell r="BM1756">
            <v>0</v>
          </cell>
          <cell r="BN1756">
            <v>0</v>
          </cell>
        </row>
        <row r="1757">
          <cell r="BI1757">
            <v>0</v>
          </cell>
          <cell r="BJ1757">
            <v>0</v>
          </cell>
          <cell r="BK1757">
            <v>0</v>
          </cell>
          <cell r="BL1757">
            <v>0</v>
          </cell>
          <cell r="BM1757">
            <v>0</v>
          </cell>
          <cell r="BN1757">
            <v>0</v>
          </cell>
        </row>
        <row r="1758">
          <cell r="BI1758">
            <v>0</v>
          </cell>
          <cell r="BJ1758">
            <v>0</v>
          </cell>
          <cell r="BK1758">
            <v>0</v>
          </cell>
          <cell r="BL1758">
            <v>0</v>
          </cell>
          <cell r="BM1758">
            <v>0</v>
          </cell>
          <cell r="BN1758">
            <v>0</v>
          </cell>
        </row>
        <row r="1759">
          <cell r="BI1759">
            <v>-2505583.3333333335</v>
          </cell>
          <cell r="BJ1759">
            <v>-2421166.6666666665</v>
          </cell>
          <cell r="BK1759">
            <v>-2338230.25</v>
          </cell>
          <cell r="BL1759">
            <v>-2249962.3333333335</v>
          </cell>
          <cell r="BM1759">
            <v>-2163324.4166666665</v>
          </cell>
          <cell r="BN1759">
            <v>-2078508.625</v>
          </cell>
        </row>
        <row r="1760">
          <cell r="BI1760">
            <v>0</v>
          </cell>
          <cell r="BJ1760">
            <v>0</v>
          </cell>
          <cell r="BK1760">
            <v>0</v>
          </cell>
          <cell r="BL1760">
            <v>0</v>
          </cell>
          <cell r="BM1760">
            <v>0</v>
          </cell>
          <cell r="BN1760">
            <v>0</v>
          </cell>
        </row>
        <row r="1761">
          <cell r="BI1761">
            <v>-1524913</v>
          </cell>
          <cell r="BJ1761">
            <v>-1566954.6666666667</v>
          </cell>
          <cell r="BK1761">
            <v>-1384752.2916666667</v>
          </cell>
          <cell r="BL1761">
            <v>-978351.75</v>
          </cell>
          <cell r="BM1761">
            <v>-571417.9583333334</v>
          </cell>
          <cell r="BN1761">
            <v>-163867.66666666666</v>
          </cell>
        </row>
        <row r="1762">
          <cell r="BI1762">
            <v>-6322151</v>
          </cell>
          <cell r="BJ1762">
            <v>-6301423</v>
          </cell>
          <cell r="BK1762">
            <v>-6280695</v>
          </cell>
          <cell r="BL1762">
            <v>-6259967</v>
          </cell>
          <cell r="BM1762">
            <v>-6239239</v>
          </cell>
          <cell r="BN1762">
            <v>-6218511</v>
          </cell>
        </row>
        <row r="1763">
          <cell r="BI1763">
            <v>-2196166.6666666665</v>
          </cell>
          <cell r="BJ1763">
            <v>-2370875</v>
          </cell>
          <cell r="BK1763">
            <v>-2545329.2916666665</v>
          </cell>
          <cell r="BL1763">
            <v>-2777164.6666666665</v>
          </cell>
          <cell r="BM1763">
            <v>-3044786.6666666665</v>
          </cell>
          <cell r="BN1763">
            <v>-3278126</v>
          </cell>
        </row>
        <row r="1764">
          <cell r="BI1764">
            <v>0</v>
          </cell>
          <cell r="BJ1764">
            <v>0</v>
          </cell>
          <cell r="BK1764">
            <v>0</v>
          </cell>
          <cell r="BL1764">
            <v>0</v>
          </cell>
          <cell r="BM1764">
            <v>0</v>
          </cell>
          <cell r="BN1764">
            <v>0</v>
          </cell>
        </row>
        <row r="1765">
          <cell r="BI1765">
            <v>-4828633</v>
          </cell>
          <cell r="BJ1765">
            <v>-4828633</v>
          </cell>
          <cell r="BK1765">
            <v>-4828633</v>
          </cell>
          <cell r="BL1765">
            <v>-4828633</v>
          </cell>
          <cell r="BM1765">
            <v>-4828633</v>
          </cell>
          <cell r="BN1765">
            <v>-4828633</v>
          </cell>
        </row>
        <row r="1766">
          <cell r="BI1766">
            <v>-2215875</v>
          </cell>
          <cell r="BJ1766">
            <v>-2110458.3333333335</v>
          </cell>
          <cell r="BK1766">
            <v>-2004883.125</v>
          </cell>
          <cell r="BL1766">
            <v>-1899131.75</v>
          </cell>
          <cell r="BM1766">
            <v>-1793345.125</v>
          </cell>
          <cell r="BN1766">
            <v>-1687731.5833333333</v>
          </cell>
        </row>
        <row r="1767">
          <cell r="BI1767">
            <v>-336000</v>
          </cell>
          <cell r="BJ1767">
            <v>-320000</v>
          </cell>
          <cell r="BK1767">
            <v>-304010</v>
          </cell>
          <cell r="BL1767">
            <v>-288031.125</v>
          </cell>
          <cell r="BM1767">
            <v>-272054.5</v>
          </cell>
          <cell r="BN1767">
            <v>-256080.125</v>
          </cell>
        </row>
        <row r="1768">
          <cell r="BI1768">
            <v>-12671475.333333334</v>
          </cell>
          <cell r="BJ1768">
            <v>-12949225.333333334</v>
          </cell>
          <cell r="BK1768">
            <v>-13226683.666666666</v>
          </cell>
          <cell r="BL1768">
            <v>-13503831.916666666</v>
          </cell>
          <cell r="BM1768">
            <v>-13780610</v>
          </cell>
          <cell r="BN1768">
            <v>-14057184.541666666</v>
          </cell>
        </row>
        <row r="1769">
          <cell r="BI1769">
            <v>0</v>
          </cell>
          <cell r="BJ1769">
            <v>0</v>
          </cell>
          <cell r="BK1769">
            <v>0</v>
          </cell>
          <cell r="BL1769">
            <v>0</v>
          </cell>
          <cell r="BM1769">
            <v>0</v>
          </cell>
          <cell r="BN1769">
            <v>0</v>
          </cell>
        </row>
        <row r="1770">
          <cell r="BI1770">
            <v>-5334541.666666667</v>
          </cell>
          <cell r="BJ1770">
            <v>-5790041.666666667</v>
          </cell>
          <cell r="BK1770">
            <v>-6143265.958333333</v>
          </cell>
          <cell r="BL1770">
            <v>-6444748.416666667</v>
          </cell>
          <cell r="BM1770">
            <v>-6657672</v>
          </cell>
          <cell r="BN1770">
            <v>-6743077.166666667</v>
          </cell>
        </row>
        <row r="1771">
          <cell r="BI1771">
            <v>-728250</v>
          </cell>
          <cell r="BJ1771">
            <v>-728750</v>
          </cell>
          <cell r="BK1771">
            <v>-729250</v>
          </cell>
          <cell r="BL1771">
            <v>-729750</v>
          </cell>
          <cell r="BM1771">
            <v>-730000</v>
          </cell>
          <cell r="BN1771">
            <v>-730000</v>
          </cell>
        </row>
        <row r="1772">
          <cell r="BI1772">
            <v>2281791.6666666665</v>
          </cell>
          <cell r="BJ1772">
            <v>2181375</v>
          </cell>
          <cell r="BK1772">
            <v>1983166.6666666667</v>
          </cell>
          <cell r="BL1772">
            <v>1708708.3333333333</v>
          </cell>
          <cell r="BM1772">
            <v>1395916.6666666667</v>
          </cell>
          <cell r="BN1772">
            <v>1061750</v>
          </cell>
        </row>
        <row r="1773">
          <cell r="BI1773">
            <v>-10633333.333333334</v>
          </cell>
          <cell r="BJ1773">
            <v>-9856000</v>
          </cell>
          <cell r="BK1773">
            <v>-8945583.333333334</v>
          </cell>
          <cell r="BL1773">
            <v>-7897291.666666667</v>
          </cell>
          <cell r="BM1773">
            <v>-6737625</v>
          </cell>
          <cell r="BN1773">
            <v>-5474041.666666667</v>
          </cell>
        </row>
        <row r="1774">
          <cell r="BI1774">
            <v>0</v>
          </cell>
          <cell r="BJ1774">
            <v>0</v>
          </cell>
          <cell r="BK1774">
            <v>0</v>
          </cell>
          <cell r="BL1774">
            <v>0</v>
          </cell>
          <cell r="BM1774">
            <v>0</v>
          </cell>
          <cell r="BN1774">
            <v>0</v>
          </cell>
        </row>
        <row r="1775">
          <cell r="BI1775">
            <v>86416.66666666667</v>
          </cell>
          <cell r="BJ1775">
            <v>86416.66666666667</v>
          </cell>
          <cell r="BK1775">
            <v>86416.66666666667</v>
          </cell>
          <cell r="BL1775">
            <v>86416.66666666667</v>
          </cell>
          <cell r="BM1775">
            <v>86416.66666666667</v>
          </cell>
          <cell r="BN1775">
            <v>79416.66666666667</v>
          </cell>
        </row>
        <row r="1776">
          <cell r="BI1776">
            <v>-495750</v>
          </cell>
          <cell r="BJ1776">
            <v>-495750</v>
          </cell>
          <cell r="BK1776">
            <v>-495750</v>
          </cell>
          <cell r="BL1776">
            <v>-495750</v>
          </cell>
          <cell r="BM1776">
            <v>-477666.6666666667</v>
          </cell>
          <cell r="BN1776">
            <v>-427125</v>
          </cell>
        </row>
        <row r="1777">
          <cell r="BI1777">
            <v>-7585458.333333333</v>
          </cell>
          <cell r="BJ1777">
            <v>-8685208.333333334</v>
          </cell>
          <cell r="BK1777">
            <v>-9782527.5</v>
          </cell>
          <cell r="BL1777">
            <v>-10804034.666666666</v>
          </cell>
          <cell r="BM1777">
            <v>-11749500.041666666</v>
          </cell>
          <cell r="BN1777">
            <v>-12226928.583333334</v>
          </cell>
        </row>
        <row r="1778">
          <cell r="BI1778">
            <v>-4344833.333333333</v>
          </cell>
          <cell r="BJ1778">
            <v>-5570666.666666667</v>
          </cell>
          <cell r="BK1778">
            <v>-6789477.291666667</v>
          </cell>
          <cell r="BL1778">
            <v>-8001259.083333333</v>
          </cell>
          <cell r="BM1778">
            <v>-9206028.625</v>
          </cell>
          <cell r="BN1778">
            <v>-10403785.916666666</v>
          </cell>
        </row>
        <row r="1779">
          <cell r="BI1779">
            <v>-449875</v>
          </cell>
          <cell r="BJ1779">
            <v>-559375</v>
          </cell>
          <cell r="BK1779">
            <v>-662004.7083333334</v>
          </cell>
          <cell r="BL1779">
            <v>-757755.7916666666</v>
          </cell>
          <cell r="BM1779">
            <v>-846656.875</v>
          </cell>
          <cell r="BN1779">
            <v>-928707.9583333334</v>
          </cell>
        </row>
        <row r="1780">
          <cell r="BK1780">
            <v>0</v>
          </cell>
          <cell r="BL1780">
            <v>0</v>
          </cell>
          <cell r="BM1780">
            <v>0</v>
          </cell>
          <cell r="BN1780">
            <v>0</v>
          </cell>
        </row>
        <row r="1781">
          <cell r="BK1781">
            <v>-49018.958333333336</v>
          </cell>
          <cell r="BL1781">
            <v>-147057.04166666666</v>
          </cell>
          <cell r="BM1781">
            <v>-239147.45833333334</v>
          </cell>
          <cell r="BN1781">
            <v>-323879.4166666667</v>
          </cell>
        </row>
        <row r="1782">
          <cell r="BI1782">
            <v>-8792670212.27749</v>
          </cell>
          <cell r="BJ1782">
            <v>-8830368901.268328</v>
          </cell>
          <cell r="BK1782">
            <v>-8884453380.354174</v>
          </cell>
          <cell r="BL1782">
            <v>-8947618586.353743</v>
          </cell>
          <cell r="BM1782">
            <v>-9005173909.634584</v>
          </cell>
          <cell r="BN1782">
            <v>-9063795129.985416</v>
          </cell>
        </row>
        <row r="1783">
          <cell r="BI1783">
            <v>0</v>
          </cell>
          <cell r="BJ1783">
            <v>6.357828776041666E-07</v>
          </cell>
          <cell r="BK1783">
            <v>1.2715657552083333E-06</v>
          </cell>
          <cell r="BL1783">
            <v>1.2715657552083333E-06</v>
          </cell>
          <cell r="BM1783">
            <v>1.2715657552083333E-06</v>
          </cell>
          <cell r="BN1783">
            <v>1.2715657552083333E-06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eview Checklist"/>
      <sheetName val="3.05"/>
      <sheetName val="Allocations"/>
      <sheetName val="3.05 June"/>
      <sheetName val="4 Fctr Comparison"/>
      <sheetName val="Dec 2010"/>
      <sheetName val="E &amp; G RB"/>
      <sheetName val="Summary"/>
      <sheetName val="ERB"/>
      <sheetName val="GRB"/>
      <sheetName val="2010 IS"/>
      <sheetName val="FERC.P354,5"/>
      <sheetName val="SAP DL Download"/>
      <sheetName val="DLReconBBS"/>
      <sheetName val="SAP ZRW_DLF1"/>
      <sheetName val="GL DL Rep-2010"/>
      <sheetName val="Electric"/>
      <sheetName val="Electric Rtrmt"/>
      <sheetName val="Gas"/>
      <sheetName val="Gas Rtrmt"/>
      <sheetName val="Pg 6a CustCount_Electric"/>
      <sheetName val="Pg 6b CustCount_Ga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H34"/>
  <sheetViews>
    <sheetView tabSelected="1" zoomScalePageLayoutView="0" workbookViewId="0" topLeftCell="A1">
      <selection activeCell="B40" sqref="B40"/>
    </sheetView>
  </sheetViews>
  <sheetFormatPr defaultColWidth="9.140625" defaultRowHeight="12.75"/>
  <cols>
    <col min="1" max="1" width="5.8515625" style="0" customWidth="1"/>
    <col min="2" max="2" width="53.00390625" style="0" customWidth="1"/>
    <col min="3" max="3" width="12.57421875" style="0" customWidth="1"/>
    <col min="4" max="4" width="11.7109375" style="0" customWidth="1"/>
    <col min="5" max="5" width="12.8515625" style="0" customWidth="1"/>
    <col min="6" max="6" width="12.8515625" style="0" bestFit="1" customWidth="1"/>
  </cols>
  <sheetData>
    <row r="1" spans="1:5" ht="13.5" thickBot="1">
      <c r="A1" s="1"/>
      <c r="B1" s="2"/>
      <c r="C1" s="2"/>
      <c r="D1" s="2"/>
      <c r="E1" s="3"/>
    </row>
    <row r="2" spans="1:5" ht="13.5" thickBot="1">
      <c r="A2" s="4"/>
      <c r="B2" s="4"/>
      <c r="C2" s="4"/>
      <c r="D2" s="4"/>
      <c r="E2" s="5" t="s">
        <v>778</v>
      </c>
    </row>
    <row r="3" spans="1:5" ht="12.75">
      <c r="A3" s="4"/>
      <c r="B3" s="4"/>
      <c r="C3" s="4"/>
      <c r="D3" s="4"/>
      <c r="E3" s="6"/>
    </row>
    <row r="4" spans="1:5" ht="12.75">
      <c r="A4" s="422" t="s">
        <v>0</v>
      </c>
      <c r="B4" s="422"/>
      <c r="C4" s="422"/>
      <c r="D4" s="422"/>
      <c r="E4" s="422"/>
    </row>
    <row r="5" spans="1:5" ht="12.75">
      <c r="A5" s="421" t="s">
        <v>11</v>
      </c>
      <c r="B5" s="421"/>
      <c r="C5" s="421"/>
      <c r="D5" s="421"/>
      <c r="E5" s="421"/>
    </row>
    <row r="6" spans="1:5" ht="12.75">
      <c r="A6" s="421" t="s">
        <v>12</v>
      </c>
      <c r="B6" s="421"/>
      <c r="C6" s="421"/>
      <c r="D6" s="421"/>
      <c r="E6" s="421"/>
    </row>
    <row r="7" spans="1:5" ht="12.75">
      <c r="A7" s="423" t="s">
        <v>776</v>
      </c>
      <c r="B7" s="423"/>
      <c r="C7" s="423"/>
      <c r="D7" s="423"/>
      <c r="E7" s="423"/>
    </row>
    <row r="8" spans="1:5" ht="12.75">
      <c r="A8" s="2"/>
      <c r="B8" s="10"/>
      <c r="C8" s="11"/>
      <c r="D8" s="2"/>
      <c r="E8" s="2"/>
    </row>
    <row r="9" spans="1:5" ht="12.75">
      <c r="A9" s="7" t="s">
        <v>1</v>
      </c>
      <c r="B9" s="2"/>
      <c r="C9" s="9"/>
      <c r="D9" s="12"/>
      <c r="E9" s="8"/>
    </row>
    <row r="10" spans="1:5" ht="12.75">
      <c r="A10" s="13" t="s">
        <v>2</v>
      </c>
      <c r="B10" s="14" t="s">
        <v>3</v>
      </c>
      <c r="C10" s="13" t="s">
        <v>4</v>
      </c>
      <c r="D10" s="13" t="s">
        <v>13</v>
      </c>
      <c r="E10" s="13" t="s">
        <v>5</v>
      </c>
    </row>
    <row r="11" spans="1:5" ht="12.75">
      <c r="A11" s="15"/>
      <c r="B11" s="10"/>
      <c r="C11" s="15"/>
      <c r="D11" s="15"/>
      <c r="E11" s="15"/>
    </row>
    <row r="12" spans="1:5" ht="12.75">
      <c r="A12" s="15">
        <v>1</v>
      </c>
      <c r="B12" s="16" t="s">
        <v>6</v>
      </c>
      <c r="C12" s="17"/>
      <c r="D12" s="17"/>
      <c r="E12" s="17"/>
    </row>
    <row r="13" spans="1:5" ht="12.75">
      <c r="A13" s="15">
        <f>A12+1</f>
        <v>2</v>
      </c>
      <c r="B13" s="169" t="s">
        <v>254</v>
      </c>
      <c r="C13" s="21">
        <f>'Mint Farm'!B10</f>
        <v>-3790492.57</v>
      </c>
      <c r="D13" s="21">
        <v>0</v>
      </c>
      <c r="E13" s="21">
        <f>D13-C13</f>
        <v>3790492.57</v>
      </c>
    </row>
    <row r="14" spans="1:5" ht="12.75">
      <c r="A14" s="15">
        <f aca="true" t="shared" si="0" ref="A14:A22">A13+1</f>
        <v>3</v>
      </c>
      <c r="B14" s="169" t="s">
        <v>255</v>
      </c>
      <c r="C14" s="170">
        <f>WLDHRS!B10</f>
        <v>-1569757</v>
      </c>
      <c r="D14" s="18">
        <v>0</v>
      </c>
      <c r="E14" s="170">
        <f>D14-C14</f>
        <v>1569757</v>
      </c>
    </row>
    <row r="15" spans="1:5" ht="12.75">
      <c r="A15" s="15">
        <f t="shared" si="0"/>
        <v>4</v>
      </c>
      <c r="B15" s="169" t="s">
        <v>203</v>
      </c>
      <c r="C15" s="149"/>
      <c r="D15" s="149"/>
      <c r="E15" s="149"/>
    </row>
    <row r="16" spans="1:8" ht="12.75">
      <c r="A16" s="15">
        <f t="shared" si="0"/>
        <v>5</v>
      </c>
      <c r="B16" s="169" t="s">
        <v>712</v>
      </c>
      <c r="C16" s="170">
        <f>'Laid Off Sum'!B8</f>
        <v>77824.864</v>
      </c>
      <c r="D16" s="18">
        <v>0</v>
      </c>
      <c r="E16" s="170">
        <f aca="true" t="shared" si="1" ref="E16:E22">D16-C16</f>
        <v>-77824.864</v>
      </c>
      <c r="F16" s="19"/>
      <c r="H16" s="20"/>
    </row>
    <row r="17" spans="1:8" ht="12.75">
      <c r="A17" s="15">
        <f t="shared" si="0"/>
        <v>6</v>
      </c>
      <c r="B17" s="169" t="s">
        <v>713</v>
      </c>
      <c r="C17" s="18">
        <f>'Laid Off Sum'!B10+'Laid Off Sum'!B9+'Laid Off Sum'!B11+'Laid Off Sum'!B12</f>
        <v>112533.50401471999</v>
      </c>
      <c r="D17" s="18">
        <v>0</v>
      </c>
      <c r="E17" s="18">
        <f t="shared" si="1"/>
        <v>-112533.50401471999</v>
      </c>
      <c r="F17" s="19"/>
      <c r="H17" s="20"/>
    </row>
    <row r="18" spans="1:8" s="23" customFormat="1" ht="12.75">
      <c r="A18" s="15">
        <f t="shared" si="0"/>
        <v>7</v>
      </c>
      <c r="B18" s="169" t="s">
        <v>714</v>
      </c>
      <c r="C18" s="18">
        <f>'Laid Off Sum'!B13</f>
        <v>34160.19092432</v>
      </c>
      <c r="D18" s="18">
        <v>0</v>
      </c>
      <c r="E18" s="18">
        <f t="shared" si="1"/>
        <v>-34160.19092432</v>
      </c>
      <c r="F18" s="24"/>
      <c r="H18" s="25"/>
    </row>
    <row r="19" spans="1:8" s="23" customFormat="1" ht="13.5">
      <c r="A19" s="15">
        <f t="shared" si="0"/>
        <v>8</v>
      </c>
      <c r="B19" s="169" t="s">
        <v>273</v>
      </c>
      <c r="C19" s="18">
        <f>'Laid Off Sum'!B20</f>
        <v>502917.2796898801</v>
      </c>
      <c r="D19" s="406">
        <f>CEO!C27</f>
        <v>118832.65031754776</v>
      </c>
      <c r="E19" s="406">
        <f t="shared" si="1"/>
        <v>-384084.62937233236</v>
      </c>
      <c r="F19" s="24"/>
      <c r="H19" s="25"/>
    </row>
    <row r="20" spans="1:8" s="23" customFormat="1" ht="12.75">
      <c r="A20" s="15">
        <f t="shared" si="0"/>
        <v>9</v>
      </c>
      <c r="B20" s="169" t="s">
        <v>372</v>
      </c>
      <c r="C20" s="18">
        <f>'Laid Off Sum'!B15+'Laid Off Sum'!B21</f>
        <v>198811.68816704</v>
      </c>
      <c r="D20" s="18">
        <v>0</v>
      </c>
      <c r="E20" s="18">
        <f t="shared" si="1"/>
        <v>-198811.68816704</v>
      </c>
      <c r="F20" s="24"/>
      <c r="H20" s="25"/>
    </row>
    <row r="21" spans="1:8" s="23" customFormat="1" ht="12.75">
      <c r="A21" s="15">
        <f t="shared" si="0"/>
        <v>10</v>
      </c>
      <c r="B21" s="169" t="s">
        <v>716</v>
      </c>
      <c r="C21" s="18">
        <f>+'Laid Off Sum'!B16+'Laid Off Sum'!B22</f>
        <v>29687.374117846262</v>
      </c>
      <c r="D21" s="18">
        <f>CEO!C28</f>
        <v>1910.2386084615002</v>
      </c>
      <c r="E21" s="18">
        <f t="shared" si="1"/>
        <v>-27777.135509384763</v>
      </c>
      <c r="F21" s="24"/>
      <c r="H21" s="25"/>
    </row>
    <row r="22" spans="1:8" s="23" customFormat="1" ht="12.75">
      <c r="A22" s="15">
        <f t="shared" si="0"/>
        <v>11</v>
      </c>
      <c r="B22" s="169" t="s">
        <v>204</v>
      </c>
      <c r="C22" s="22">
        <f>'FERC LAND'!G67</f>
        <v>-315680.44999999995</v>
      </c>
      <c r="D22" s="22">
        <f>'FERC LAND'!G69</f>
        <v>340290.55000000005</v>
      </c>
      <c r="E22" s="22">
        <f t="shared" si="1"/>
        <v>655971</v>
      </c>
      <c r="F22" s="24"/>
      <c r="H22" s="25"/>
    </row>
    <row r="23" spans="1:8" s="23" customFormat="1" ht="12.75">
      <c r="A23" s="15">
        <f>A22+1</f>
        <v>12</v>
      </c>
      <c r="B23" s="364" t="s">
        <v>725</v>
      </c>
      <c r="C23" s="170">
        <f>'NON-BUSINESS'!G7+'Board Rel Expenses'!I196+'Airprt Parkg'!G83</f>
        <v>63989.30083600003</v>
      </c>
      <c r="D23" s="22">
        <f>'Board Rel Expenses'!I205</f>
        <v>47109.65074317438</v>
      </c>
      <c r="E23" s="22">
        <f>D23-C23</f>
        <v>-16879.65009282565</v>
      </c>
      <c r="F23" s="24"/>
      <c r="H23" s="25"/>
    </row>
    <row r="24" spans="1:8" s="23" customFormat="1" ht="12.75">
      <c r="A24" s="15">
        <f aca="true" t="shared" si="2" ref="A24:A29">A23+1</f>
        <v>13</v>
      </c>
      <c r="B24" s="404" t="s">
        <v>726</v>
      </c>
      <c r="C24" s="23">
        <v>0</v>
      </c>
      <c r="D24" s="170">
        <f>'557'!G48</f>
        <v>1464897.9799999997</v>
      </c>
      <c r="E24" s="22">
        <f>D24-C24</f>
        <v>1464897.9799999997</v>
      </c>
      <c r="F24" s="24"/>
      <c r="H24" s="25"/>
    </row>
    <row r="25" spans="1:8" s="23" customFormat="1" ht="13.5">
      <c r="A25" s="15">
        <f t="shared" si="2"/>
        <v>14</v>
      </c>
      <c r="B25" s="26" t="s">
        <v>7</v>
      </c>
      <c r="C25" s="27">
        <f>SUM(C13:C24)</f>
        <v>-4656005.818250193</v>
      </c>
      <c r="D25" s="369">
        <f>SUM(D13:D24)</f>
        <v>1973041.0696691833</v>
      </c>
      <c r="E25" s="369">
        <f>SUM(E13:E24)</f>
        <v>6629046.887919377</v>
      </c>
      <c r="F25" s="24"/>
      <c r="H25" s="25"/>
    </row>
    <row r="26" spans="1:8" s="23" customFormat="1" ht="12.75">
      <c r="A26" s="15">
        <f t="shared" si="2"/>
        <v>15</v>
      </c>
      <c r="B26"/>
      <c r="C26" s="19"/>
      <c r="D26" s="19"/>
      <c r="E26" s="28"/>
      <c r="F26" s="29"/>
      <c r="H26" s="25"/>
    </row>
    <row r="27" spans="1:6" ht="13.5">
      <c r="A27" s="15">
        <f t="shared" si="2"/>
        <v>16</v>
      </c>
      <c r="B27" s="30" t="s">
        <v>8</v>
      </c>
      <c r="C27" s="30"/>
      <c r="D27" s="31">
        <v>0.35</v>
      </c>
      <c r="E27" s="370">
        <f>E25*-D27</f>
        <v>-2320166.4107717816</v>
      </c>
      <c r="F27" s="32"/>
    </row>
    <row r="28" spans="1:6" ht="12.75">
      <c r="A28" s="15">
        <f t="shared" si="2"/>
        <v>17</v>
      </c>
      <c r="E28" s="33"/>
      <c r="F28" s="32"/>
    </row>
    <row r="29" spans="1:6" ht="13.5">
      <c r="A29" s="15">
        <f t="shared" si="2"/>
        <v>18</v>
      </c>
      <c r="B29" s="34" t="s">
        <v>9</v>
      </c>
      <c r="C29" s="35"/>
      <c r="D29" s="36"/>
      <c r="E29" s="371">
        <f>-E25-E27</f>
        <v>-4308880.477147595</v>
      </c>
      <c r="F29" s="37"/>
    </row>
    <row r="30" spans="1:6" ht="12.75">
      <c r="A30" s="15"/>
      <c r="F30" s="32"/>
    </row>
    <row r="31" spans="1:6" ht="13.5">
      <c r="A31" s="38"/>
      <c r="F31" s="32"/>
    </row>
    <row r="32" spans="1:5" ht="12.75">
      <c r="A32" s="15"/>
      <c r="E32" s="150"/>
    </row>
    <row r="33" spans="1:5" ht="12.75">
      <c r="A33" s="11"/>
      <c r="E33" s="150"/>
    </row>
    <row r="34" spans="1:5" ht="12.75">
      <c r="A34" s="11"/>
      <c r="E34" s="150"/>
    </row>
  </sheetData>
  <sheetProtection/>
  <mergeCells count="4">
    <mergeCell ref="A6:E6"/>
    <mergeCell ref="A5:E5"/>
    <mergeCell ref="A4:E4"/>
    <mergeCell ref="A7:E7"/>
  </mergeCells>
  <printOptions horizontalCentered="1"/>
  <pageMargins left="0.5" right="0.5" top="0.94" bottom="0.86" header="0.5" footer="0.5"/>
  <pageSetup horizontalDpi="600" verticalDpi="600" orientation="portrait" scale="85" r:id="rId1"/>
  <headerFooter alignWithMargins="0">
    <oddFooter>&amp;L&amp;"Arial,Bold Italic"Note:  Amounts presented in bold italic have changed since the September 1st Supplemental filing.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51.421875" style="0" customWidth="1"/>
    <col min="2" max="2" width="14.140625" style="0" bestFit="1" customWidth="1"/>
    <col min="3" max="3" width="9.28125" style="0" bestFit="1" customWidth="1"/>
    <col min="4" max="5" width="8.140625" style="0" customWidth="1"/>
    <col min="6" max="6" width="8.8515625" style="0" customWidth="1"/>
    <col min="7" max="7" width="7.8515625" style="0" customWidth="1"/>
    <col min="8" max="8" width="7.7109375" style="0" customWidth="1"/>
    <col min="9" max="9" width="7.8515625" style="0" customWidth="1"/>
    <col min="10" max="10" width="7.421875" style="0" customWidth="1"/>
    <col min="11" max="14" width="11.57421875" style="0" bestFit="1" customWidth="1"/>
  </cols>
  <sheetData>
    <row r="1" spans="1:14" ht="14.25">
      <c r="A1" s="172" t="s">
        <v>256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</row>
    <row r="2" spans="1:14" ht="14.25">
      <c r="A2" s="172" t="s">
        <v>257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</row>
    <row r="3" spans="1:14" ht="14.25">
      <c r="A3" s="172"/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</row>
    <row r="4" spans="1:14" ht="14.25">
      <c r="A4" s="172"/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</row>
    <row r="5" spans="1:14" ht="15">
      <c r="A5" s="439" t="s">
        <v>570</v>
      </c>
      <c r="B5" s="439"/>
      <c r="C5" s="439"/>
      <c r="D5" s="439"/>
      <c r="E5" s="439"/>
      <c r="F5" s="439"/>
      <c r="G5" s="439"/>
      <c r="H5" s="439"/>
      <c r="I5" s="439"/>
      <c r="J5" s="439"/>
      <c r="K5" s="439"/>
      <c r="L5" s="439"/>
      <c r="M5" s="439"/>
      <c r="N5" s="439"/>
    </row>
    <row r="6" spans="1:14" ht="14.25">
      <c r="A6" s="172"/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</row>
    <row r="7" spans="1:14" ht="14.25">
      <c r="A7" s="172"/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</row>
    <row r="8" spans="1:14" ht="15">
      <c r="A8" s="281" t="s">
        <v>258</v>
      </c>
      <c r="B8" s="282" t="s">
        <v>259</v>
      </c>
      <c r="C8" s="283">
        <v>40513</v>
      </c>
      <c r="D8" s="283">
        <v>40483</v>
      </c>
      <c r="E8" s="283">
        <v>40452</v>
      </c>
      <c r="F8" s="283">
        <v>40422</v>
      </c>
      <c r="G8" s="283">
        <v>40391</v>
      </c>
      <c r="H8" s="283">
        <v>40360</v>
      </c>
      <c r="I8" s="283">
        <v>40330</v>
      </c>
      <c r="J8" s="283">
        <v>40299</v>
      </c>
      <c r="K8" s="283">
        <v>40269</v>
      </c>
      <c r="L8" s="283">
        <v>40238</v>
      </c>
      <c r="M8" s="283">
        <v>40210</v>
      </c>
      <c r="N8" s="283">
        <v>40179</v>
      </c>
    </row>
    <row r="9" spans="1:14" ht="14.25">
      <c r="A9" s="284" t="s">
        <v>261</v>
      </c>
      <c r="B9" s="285">
        <v>-1569757</v>
      </c>
      <c r="C9" s="285">
        <v>0</v>
      </c>
      <c r="D9" s="285">
        <v>0</v>
      </c>
      <c r="E9" s="285">
        <v>0</v>
      </c>
      <c r="F9" s="285">
        <v>0</v>
      </c>
      <c r="G9" s="285">
        <v>0</v>
      </c>
      <c r="H9" s="285">
        <v>0</v>
      </c>
      <c r="I9" s="285">
        <v>0</v>
      </c>
      <c r="J9" s="285">
        <v>0</v>
      </c>
      <c r="K9" s="285">
        <v>-121125</v>
      </c>
      <c r="L9" s="285">
        <v>-488527</v>
      </c>
      <c r="M9" s="285">
        <v>-484856</v>
      </c>
      <c r="N9" s="285">
        <v>-475249</v>
      </c>
    </row>
    <row r="10" spans="1:14" ht="14.25">
      <c r="A10" s="284" t="s">
        <v>205</v>
      </c>
      <c r="B10" s="285">
        <v>-1569757</v>
      </c>
      <c r="C10" s="285">
        <v>0</v>
      </c>
      <c r="D10" s="285">
        <v>0</v>
      </c>
      <c r="E10" s="285">
        <v>0</v>
      </c>
      <c r="F10" s="285">
        <v>0</v>
      </c>
      <c r="G10" s="285">
        <v>0</v>
      </c>
      <c r="H10" s="285">
        <v>0</v>
      </c>
      <c r="I10" s="285">
        <v>0</v>
      </c>
      <c r="J10" s="285">
        <v>0</v>
      </c>
      <c r="K10" s="285">
        <v>-121125</v>
      </c>
      <c r="L10" s="285">
        <v>-488527</v>
      </c>
      <c r="M10" s="285">
        <v>-484856</v>
      </c>
      <c r="N10" s="285">
        <v>-475249</v>
      </c>
    </row>
    <row r="11" spans="1:14" ht="14.25">
      <c r="A11" s="172"/>
      <c r="B11" s="173"/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</row>
  </sheetData>
  <sheetProtection/>
  <mergeCells count="1">
    <mergeCell ref="A5:N5"/>
  </mergeCells>
  <printOptions/>
  <pageMargins left="0.48" right="0.39" top="1" bottom="1" header="0.5" footer="0.5"/>
  <pageSetup fitToHeight="1" fitToWidth="1" horizontalDpi="600" verticalDpi="600" orientation="landscape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54.140625" style="0" customWidth="1"/>
    <col min="2" max="2" width="13.140625" style="0" bestFit="1" customWidth="1"/>
    <col min="3" max="4" width="8.140625" style="0" customWidth="1"/>
    <col min="5" max="5" width="7.57421875" style="0" customWidth="1"/>
    <col min="6" max="6" width="6.57421875" style="0" customWidth="1"/>
    <col min="7" max="7" width="8.140625" style="0" customWidth="1"/>
    <col min="8" max="8" width="6.421875" style="0" customWidth="1"/>
    <col min="9" max="9" width="7.421875" style="0" customWidth="1"/>
    <col min="10" max="10" width="9.28125" style="0" bestFit="1" customWidth="1"/>
    <col min="11" max="11" width="11.57421875" style="0" bestFit="1" customWidth="1"/>
    <col min="12" max="13" width="13.140625" style="0" bestFit="1" customWidth="1"/>
    <col min="14" max="14" width="11.57421875" style="0" bestFit="1" customWidth="1"/>
  </cols>
  <sheetData>
    <row r="1" spans="1:14" ht="14.25">
      <c r="A1" s="171" t="s">
        <v>256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</row>
    <row r="2" spans="1:14" ht="14.25">
      <c r="A2" s="171" t="s">
        <v>257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</row>
    <row r="3" spans="1:14" ht="14.25">
      <c r="A3" s="171"/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</row>
    <row r="4" spans="1:14" ht="14.25">
      <c r="A4" s="171"/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</row>
    <row r="5" spans="1:14" ht="15">
      <c r="A5" s="439" t="s">
        <v>571</v>
      </c>
      <c r="B5" s="439"/>
      <c r="C5" s="439"/>
      <c r="D5" s="439"/>
      <c r="E5" s="439"/>
      <c r="F5" s="439"/>
      <c r="G5" s="439"/>
      <c r="H5" s="439"/>
      <c r="I5" s="439"/>
      <c r="J5" s="439"/>
      <c r="K5" s="439"/>
      <c r="L5" s="439"/>
      <c r="M5" s="439"/>
      <c r="N5" s="439"/>
    </row>
    <row r="6" spans="1:14" ht="14.25">
      <c r="A6" s="171"/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</row>
    <row r="7" spans="1:14" ht="14.25">
      <c r="A7" s="171"/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</row>
    <row r="8" spans="1:14" ht="14.25">
      <c r="A8" s="209" t="s">
        <v>258</v>
      </c>
      <c r="B8" s="210" t="s">
        <v>259</v>
      </c>
      <c r="C8" s="211">
        <v>40513</v>
      </c>
      <c r="D8" s="211">
        <v>40483</v>
      </c>
      <c r="E8" s="211">
        <v>40452</v>
      </c>
      <c r="F8" s="211">
        <v>40422</v>
      </c>
      <c r="G8" s="211">
        <v>40391</v>
      </c>
      <c r="H8" s="211">
        <v>40360</v>
      </c>
      <c r="I8" s="211">
        <v>40330</v>
      </c>
      <c r="J8" s="211">
        <v>40299</v>
      </c>
      <c r="K8" s="211">
        <v>40269</v>
      </c>
      <c r="L8" s="211">
        <v>40238</v>
      </c>
      <c r="M8" s="211">
        <v>40210</v>
      </c>
      <c r="N8" s="211">
        <v>40179</v>
      </c>
    </row>
    <row r="9" spans="1:14" ht="15">
      <c r="A9" s="214" t="s">
        <v>260</v>
      </c>
      <c r="B9" s="213">
        <v>-3790492.57</v>
      </c>
      <c r="C9" s="212">
        <v>0</v>
      </c>
      <c r="D9" s="212">
        <v>0</v>
      </c>
      <c r="E9" s="212">
        <v>0</v>
      </c>
      <c r="F9" s="212">
        <v>0</v>
      </c>
      <c r="G9" s="212">
        <v>0</v>
      </c>
      <c r="H9" s="212">
        <v>0</v>
      </c>
      <c r="I9" s="212">
        <v>0</v>
      </c>
      <c r="J9" s="212">
        <v>0</v>
      </c>
      <c r="K9" s="212">
        <v>-289908.43</v>
      </c>
      <c r="L9" s="212">
        <v>-1191916.28</v>
      </c>
      <c r="M9" s="212">
        <v>-1649045.19</v>
      </c>
      <c r="N9" s="212">
        <v>-659622.67</v>
      </c>
    </row>
    <row r="10" spans="1:14" ht="14.25">
      <c r="A10" s="209" t="s">
        <v>205</v>
      </c>
      <c r="B10" s="213">
        <v>-3790492.57</v>
      </c>
      <c r="C10" s="212">
        <v>0</v>
      </c>
      <c r="D10" s="212">
        <v>0</v>
      </c>
      <c r="E10" s="212">
        <v>0</v>
      </c>
      <c r="F10" s="212">
        <v>0</v>
      </c>
      <c r="G10" s="212">
        <v>0</v>
      </c>
      <c r="H10" s="212">
        <v>0</v>
      </c>
      <c r="I10" s="212">
        <v>0</v>
      </c>
      <c r="J10" s="212">
        <v>0</v>
      </c>
      <c r="K10" s="212">
        <v>-289908.43</v>
      </c>
      <c r="L10" s="212">
        <v>-1191916.28</v>
      </c>
      <c r="M10" s="212">
        <v>-1649045.19</v>
      </c>
      <c r="N10" s="212">
        <v>-659622.67</v>
      </c>
    </row>
    <row r="11" spans="1:14" ht="14.25">
      <c r="A11" s="171"/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</row>
  </sheetData>
  <sheetProtection/>
  <mergeCells count="1">
    <mergeCell ref="A5:N5"/>
  </mergeCells>
  <printOptions/>
  <pageMargins left="0.46" right="0.48" top="1" bottom="1" header="0.5" footer="0.5"/>
  <pageSetup fitToHeight="1" fitToWidth="1" horizontalDpi="600" verticalDpi="600" orientation="landscape" scale="7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"/>
  <sheetViews>
    <sheetView zoomScalePageLayoutView="0" workbookViewId="0" topLeftCell="A1">
      <selection activeCell="F9" sqref="F9"/>
    </sheetView>
  </sheetViews>
  <sheetFormatPr defaultColWidth="9.140625" defaultRowHeight="12.75" outlineLevelRow="2"/>
  <cols>
    <col min="8" max="8" width="9.57421875" style="0" bestFit="1" customWidth="1"/>
    <col min="11" max="11" width="12.421875" style="0" customWidth="1"/>
    <col min="13" max="13" width="9.7109375" style="0" customWidth="1"/>
  </cols>
  <sheetData>
    <row r="1" spans="4:13" ht="12.75">
      <c r="D1" s="441" t="s">
        <v>566</v>
      </c>
      <c r="E1" s="441"/>
      <c r="F1" s="441"/>
      <c r="G1" s="441"/>
      <c r="H1" s="441"/>
      <c r="I1" s="441"/>
      <c r="J1" s="441"/>
      <c r="K1" s="441"/>
      <c r="L1" s="441"/>
      <c r="M1" s="441"/>
    </row>
    <row r="4" spans="1:12" s="278" customFormat="1" ht="38.25">
      <c r="A4" s="276" t="s">
        <v>373</v>
      </c>
      <c r="B4" s="276" t="s">
        <v>300</v>
      </c>
      <c r="C4" s="276" t="s">
        <v>262</v>
      </c>
      <c r="D4" s="276" t="s">
        <v>212</v>
      </c>
      <c r="E4" s="276" t="s">
        <v>374</v>
      </c>
      <c r="F4" s="276" t="s">
        <v>216</v>
      </c>
      <c r="G4" s="277" t="s">
        <v>217</v>
      </c>
      <c r="H4" s="276" t="s">
        <v>263</v>
      </c>
      <c r="I4" s="276" t="s">
        <v>375</v>
      </c>
      <c r="J4" s="276" t="s">
        <v>211</v>
      </c>
      <c r="K4" s="276" t="s">
        <v>376</v>
      </c>
      <c r="L4" s="276" t="s">
        <v>377</v>
      </c>
    </row>
    <row r="5" spans="1:12" s="279" customFormat="1" ht="54.75" customHeight="1" outlineLevel="2">
      <c r="A5" s="279" t="s">
        <v>378</v>
      </c>
      <c r="B5" s="279" t="s">
        <v>266</v>
      </c>
      <c r="C5" s="279" t="s">
        <v>63</v>
      </c>
      <c r="D5" s="279" t="s">
        <v>379</v>
      </c>
      <c r="E5" s="279" t="s">
        <v>380</v>
      </c>
      <c r="F5" s="279" t="s">
        <v>381</v>
      </c>
      <c r="G5" s="280">
        <v>356.87</v>
      </c>
      <c r="H5" s="279">
        <v>60330000</v>
      </c>
      <c r="I5" s="279" t="s">
        <v>268</v>
      </c>
      <c r="J5" s="279">
        <v>93020611</v>
      </c>
      <c r="K5" s="279" t="s">
        <v>382</v>
      </c>
      <c r="L5" s="279" t="s">
        <v>383</v>
      </c>
    </row>
    <row r="7" spans="1:8" ht="12.75">
      <c r="A7" s="440" t="s">
        <v>567</v>
      </c>
      <c r="B7" s="440"/>
      <c r="C7" s="440"/>
      <c r="F7" s="251">
        <f>'3.05'!E36</f>
        <v>0.6651</v>
      </c>
      <c r="G7" s="252">
        <f>+G5*F7</f>
        <v>237.354237</v>
      </c>
      <c r="H7" s="252"/>
    </row>
    <row r="8" spans="1:8" ht="12.75">
      <c r="A8" s="440" t="s">
        <v>568</v>
      </c>
      <c r="B8" s="440"/>
      <c r="C8" s="440"/>
      <c r="F8" s="251">
        <f>'3.05'!F36</f>
        <v>0.3349</v>
      </c>
      <c r="G8" s="252">
        <f>+G5*F8</f>
        <v>119.51576299999999</v>
      </c>
      <c r="H8" s="252"/>
    </row>
    <row r="9" spans="1:8" ht="12.75">
      <c r="A9" s="37" t="s">
        <v>569</v>
      </c>
      <c r="G9" s="253">
        <f>SUM(G7:G8)</f>
        <v>356.87</v>
      </c>
      <c r="H9" s="253"/>
    </row>
  </sheetData>
  <sheetProtection/>
  <mergeCells count="3">
    <mergeCell ref="A7:C7"/>
    <mergeCell ref="A8:C8"/>
    <mergeCell ref="D1:M1"/>
  </mergeCells>
  <printOptions/>
  <pageMargins left="0.75" right="0.75" top="1" bottom="1" header="0.5" footer="0.5"/>
  <pageSetup fitToHeight="1" fitToWidth="1" horizontalDpi="600" verticalDpi="600" orientation="portrait" scale="7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85"/>
  <sheetViews>
    <sheetView zoomScalePageLayoutView="0" workbookViewId="0" topLeftCell="A37">
      <selection activeCell="G80" sqref="G80"/>
    </sheetView>
  </sheetViews>
  <sheetFormatPr defaultColWidth="11.421875" defaultRowHeight="12.75" outlineLevelRow="2"/>
  <cols>
    <col min="1" max="1" width="9.00390625" style="19" bestFit="1" customWidth="1"/>
    <col min="2" max="2" width="12.421875" style="19" customWidth="1"/>
    <col min="3" max="3" width="10.421875" style="19" bestFit="1" customWidth="1"/>
    <col min="4" max="4" width="11.140625" style="19" bestFit="1" customWidth="1"/>
    <col min="5" max="5" width="12.28125" style="19" bestFit="1" customWidth="1"/>
    <col min="6" max="6" width="18.421875" style="19" bestFit="1" customWidth="1"/>
    <col min="7" max="7" width="12.57421875" style="19" bestFit="1" customWidth="1"/>
    <col min="8" max="8" width="11.7109375" style="19" bestFit="1" customWidth="1"/>
    <col min="9" max="9" width="39.421875" style="19" bestFit="1" customWidth="1"/>
    <col min="10" max="16384" width="11.421875" style="19" customWidth="1"/>
  </cols>
  <sheetData>
    <row r="1" ht="12.75">
      <c r="A1" s="37"/>
    </row>
    <row r="3" spans="1:9" ht="12.75">
      <c r="A3" s="181" t="s">
        <v>211</v>
      </c>
      <c r="B3" s="181" t="s">
        <v>299</v>
      </c>
      <c r="C3" s="181" t="s">
        <v>300</v>
      </c>
      <c r="D3" s="181" t="s">
        <v>301</v>
      </c>
      <c r="E3" s="181" t="s">
        <v>263</v>
      </c>
      <c r="F3" s="181" t="s">
        <v>214</v>
      </c>
      <c r="G3" s="181" t="s">
        <v>217</v>
      </c>
      <c r="H3" s="181" t="s">
        <v>302</v>
      </c>
      <c r="I3" s="181" t="s">
        <v>212</v>
      </c>
    </row>
    <row r="4" spans="1:9" ht="12.75" outlineLevel="2">
      <c r="A4" s="182" t="s">
        <v>303</v>
      </c>
      <c r="B4" s="182" t="s">
        <v>304</v>
      </c>
      <c r="C4" s="182" t="s">
        <v>266</v>
      </c>
      <c r="D4" s="182" t="s">
        <v>305</v>
      </c>
      <c r="E4" s="182" t="s">
        <v>306</v>
      </c>
      <c r="F4" s="182" t="s">
        <v>307</v>
      </c>
      <c r="G4" s="183">
        <v>571.2</v>
      </c>
      <c r="H4" s="184">
        <v>40179</v>
      </c>
      <c r="I4" s="182" t="s">
        <v>308</v>
      </c>
    </row>
    <row r="5" spans="1:9" ht="12.75" outlineLevel="2">
      <c r="A5" s="185" t="s">
        <v>303</v>
      </c>
      <c r="B5" s="185" t="s">
        <v>309</v>
      </c>
      <c r="C5" s="185" t="s">
        <v>266</v>
      </c>
      <c r="D5" s="185" t="s">
        <v>63</v>
      </c>
      <c r="E5" s="185" t="s">
        <v>306</v>
      </c>
      <c r="F5" s="185" t="s">
        <v>307</v>
      </c>
      <c r="G5" s="186">
        <v>512.06</v>
      </c>
      <c r="H5" s="187">
        <v>40210</v>
      </c>
      <c r="I5" s="185" t="s">
        <v>308</v>
      </c>
    </row>
    <row r="6" spans="1:9" ht="12.75" outlineLevel="2">
      <c r="A6" s="185" t="s">
        <v>303</v>
      </c>
      <c r="B6" s="185" t="s">
        <v>310</v>
      </c>
      <c r="C6" s="185" t="s">
        <v>266</v>
      </c>
      <c r="D6" s="185" t="s">
        <v>270</v>
      </c>
      <c r="E6" s="185" t="s">
        <v>306</v>
      </c>
      <c r="F6" s="185" t="s">
        <v>307</v>
      </c>
      <c r="G6" s="186">
        <v>512.06</v>
      </c>
      <c r="H6" s="187">
        <v>40238</v>
      </c>
      <c r="I6" s="185" t="s">
        <v>308</v>
      </c>
    </row>
    <row r="7" spans="1:9" ht="12.75" outlineLevel="2">
      <c r="A7" s="185" t="s">
        <v>303</v>
      </c>
      <c r="B7" s="185" t="s">
        <v>311</v>
      </c>
      <c r="C7" s="185" t="s">
        <v>266</v>
      </c>
      <c r="D7" s="185" t="s">
        <v>312</v>
      </c>
      <c r="E7" s="185" t="s">
        <v>306</v>
      </c>
      <c r="F7" s="185" t="s">
        <v>307</v>
      </c>
      <c r="G7" s="186">
        <v>320.04</v>
      </c>
      <c r="H7" s="187">
        <v>40269</v>
      </c>
      <c r="I7" s="185" t="s">
        <v>308</v>
      </c>
    </row>
    <row r="8" spans="1:9" ht="12.75" outlineLevel="2">
      <c r="A8" s="185" t="s">
        <v>303</v>
      </c>
      <c r="B8" s="185" t="s">
        <v>313</v>
      </c>
      <c r="C8" s="185" t="s">
        <v>266</v>
      </c>
      <c r="D8" s="185" t="s">
        <v>314</v>
      </c>
      <c r="E8" s="185" t="s">
        <v>306</v>
      </c>
      <c r="F8" s="185" t="s">
        <v>307</v>
      </c>
      <c r="G8" s="186">
        <v>320.04</v>
      </c>
      <c r="H8" s="187">
        <v>40299</v>
      </c>
      <c r="I8" s="185" t="s">
        <v>308</v>
      </c>
    </row>
    <row r="9" spans="1:9" ht="12.75" outlineLevel="2">
      <c r="A9" s="185" t="s">
        <v>303</v>
      </c>
      <c r="B9" s="185" t="s">
        <v>315</v>
      </c>
      <c r="C9" s="185" t="s">
        <v>266</v>
      </c>
      <c r="D9" s="185" t="s">
        <v>316</v>
      </c>
      <c r="E9" s="185" t="s">
        <v>306</v>
      </c>
      <c r="F9" s="185" t="s">
        <v>307</v>
      </c>
      <c r="G9" s="186">
        <v>320.04</v>
      </c>
      <c r="H9" s="187">
        <v>40330</v>
      </c>
      <c r="I9" s="185" t="s">
        <v>308</v>
      </c>
    </row>
    <row r="10" spans="1:9" ht="12.75" outlineLevel="2">
      <c r="A10" s="185" t="s">
        <v>303</v>
      </c>
      <c r="B10" s="185" t="s">
        <v>317</v>
      </c>
      <c r="C10" s="185" t="s">
        <v>266</v>
      </c>
      <c r="D10" s="185" t="s">
        <v>318</v>
      </c>
      <c r="E10" s="185" t="s">
        <v>306</v>
      </c>
      <c r="F10" s="185" t="s">
        <v>307</v>
      </c>
      <c r="G10" s="186">
        <v>320.04</v>
      </c>
      <c r="H10" s="187">
        <v>40360</v>
      </c>
      <c r="I10" s="185" t="s">
        <v>319</v>
      </c>
    </row>
    <row r="11" spans="1:9" ht="12.75" outlineLevel="2">
      <c r="A11" s="185" t="s">
        <v>303</v>
      </c>
      <c r="B11" s="185" t="s">
        <v>320</v>
      </c>
      <c r="C11" s="185" t="s">
        <v>266</v>
      </c>
      <c r="D11" s="185" t="s">
        <v>321</v>
      </c>
      <c r="E11" s="185" t="s">
        <v>306</v>
      </c>
      <c r="F11" s="185" t="s">
        <v>307</v>
      </c>
      <c r="G11" s="186">
        <v>320.04</v>
      </c>
      <c r="H11" s="187">
        <v>40391</v>
      </c>
      <c r="I11" s="185" t="s">
        <v>319</v>
      </c>
    </row>
    <row r="12" spans="1:9" ht="12.75" outlineLevel="2">
      <c r="A12" s="185" t="s">
        <v>303</v>
      </c>
      <c r="B12" s="185" t="s">
        <v>322</v>
      </c>
      <c r="C12" s="185" t="s">
        <v>266</v>
      </c>
      <c r="D12" s="185" t="s">
        <v>323</v>
      </c>
      <c r="E12" s="185" t="s">
        <v>306</v>
      </c>
      <c r="F12" s="185" t="s">
        <v>307</v>
      </c>
      <c r="G12" s="186">
        <v>320.04</v>
      </c>
      <c r="H12" s="187">
        <v>40422</v>
      </c>
      <c r="I12" s="185" t="s">
        <v>319</v>
      </c>
    </row>
    <row r="13" spans="1:9" ht="12.75" outlineLevel="2">
      <c r="A13" s="185" t="s">
        <v>303</v>
      </c>
      <c r="B13" s="185" t="s">
        <v>324</v>
      </c>
      <c r="C13" s="185" t="s">
        <v>266</v>
      </c>
      <c r="D13" s="185" t="s">
        <v>325</v>
      </c>
      <c r="E13" s="185" t="s">
        <v>306</v>
      </c>
      <c r="F13" s="185" t="s">
        <v>307</v>
      </c>
      <c r="G13" s="186">
        <v>320.04</v>
      </c>
      <c r="H13" s="187">
        <v>40452</v>
      </c>
      <c r="I13" s="185" t="s">
        <v>319</v>
      </c>
    </row>
    <row r="14" spans="1:9" ht="12.75" outlineLevel="2">
      <c r="A14" s="185" t="s">
        <v>303</v>
      </c>
      <c r="B14" s="185" t="s">
        <v>326</v>
      </c>
      <c r="C14" s="185" t="s">
        <v>266</v>
      </c>
      <c r="D14" s="185" t="s">
        <v>272</v>
      </c>
      <c r="E14" s="185" t="s">
        <v>306</v>
      </c>
      <c r="F14" s="185" t="s">
        <v>307</v>
      </c>
      <c r="G14" s="186">
        <v>320.04</v>
      </c>
      <c r="H14" s="187">
        <v>40483</v>
      </c>
      <c r="I14" s="185" t="s">
        <v>319</v>
      </c>
    </row>
    <row r="15" spans="1:9" ht="12.75" outlineLevel="2">
      <c r="A15" s="185" t="s">
        <v>303</v>
      </c>
      <c r="B15" s="185" t="s">
        <v>327</v>
      </c>
      <c r="C15" s="185" t="s">
        <v>266</v>
      </c>
      <c r="D15" s="185" t="s">
        <v>328</v>
      </c>
      <c r="E15" s="185" t="s">
        <v>306</v>
      </c>
      <c r="F15" s="185" t="s">
        <v>307</v>
      </c>
      <c r="G15" s="186">
        <v>320.04</v>
      </c>
      <c r="H15" s="187">
        <v>40513</v>
      </c>
      <c r="I15" s="185" t="s">
        <v>319</v>
      </c>
    </row>
    <row r="16" spans="1:9" ht="12.75" outlineLevel="2">
      <c r="A16" s="188" t="s">
        <v>329</v>
      </c>
      <c r="B16" s="189"/>
      <c r="C16" s="189"/>
      <c r="D16" s="189"/>
      <c r="E16" s="189"/>
      <c r="F16" s="189"/>
      <c r="G16" s="190">
        <f>SUM(G4:G15)</f>
        <v>4475.68</v>
      </c>
      <c r="H16" s="191"/>
      <c r="I16" s="189"/>
    </row>
    <row r="17" spans="1:9" ht="12.75" outlineLevel="1">
      <c r="A17" s="192"/>
      <c r="B17" s="192"/>
      <c r="C17" s="192"/>
      <c r="D17" s="192"/>
      <c r="E17" s="192"/>
      <c r="F17" s="192"/>
      <c r="G17" s="193"/>
      <c r="H17" s="194"/>
      <c r="I17" s="192"/>
    </row>
    <row r="18" spans="1:9" ht="12.75" outlineLevel="2">
      <c r="A18" s="174" t="s">
        <v>330</v>
      </c>
      <c r="B18" s="174" t="s">
        <v>331</v>
      </c>
      <c r="C18" s="174" t="s">
        <v>266</v>
      </c>
      <c r="D18" s="174" t="s">
        <v>305</v>
      </c>
      <c r="E18" s="174" t="s">
        <v>306</v>
      </c>
      <c r="F18" s="174" t="s">
        <v>307</v>
      </c>
      <c r="G18" s="176">
        <v>210</v>
      </c>
      <c r="H18" s="177">
        <v>40207</v>
      </c>
      <c r="I18" s="174" t="s">
        <v>332</v>
      </c>
    </row>
    <row r="19" spans="1:9" ht="12.75" outlineLevel="2">
      <c r="A19" s="174" t="s">
        <v>330</v>
      </c>
      <c r="B19" s="174" t="s">
        <v>331</v>
      </c>
      <c r="C19" s="174" t="s">
        <v>266</v>
      </c>
      <c r="D19" s="174" t="s">
        <v>305</v>
      </c>
      <c r="E19" s="174" t="s">
        <v>306</v>
      </c>
      <c r="F19" s="174" t="s">
        <v>307</v>
      </c>
      <c r="G19" s="176">
        <v>210</v>
      </c>
      <c r="H19" s="177">
        <v>40207</v>
      </c>
      <c r="I19" s="174" t="s">
        <v>332</v>
      </c>
    </row>
    <row r="20" spans="1:9" ht="12.75" outlineLevel="2">
      <c r="A20" s="174" t="s">
        <v>330</v>
      </c>
      <c r="B20" s="174" t="s">
        <v>331</v>
      </c>
      <c r="C20" s="174" t="s">
        <v>266</v>
      </c>
      <c r="D20" s="174" t="s">
        <v>305</v>
      </c>
      <c r="E20" s="174" t="s">
        <v>306</v>
      </c>
      <c r="F20" s="174" t="s">
        <v>307</v>
      </c>
      <c r="G20" s="176">
        <v>210</v>
      </c>
      <c r="H20" s="177">
        <v>40207</v>
      </c>
      <c r="I20" s="174" t="s">
        <v>332</v>
      </c>
    </row>
    <row r="21" spans="1:9" ht="12.75" outlineLevel="2">
      <c r="A21" s="174" t="s">
        <v>330</v>
      </c>
      <c r="B21" s="174" t="s">
        <v>331</v>
      </c>
      <c r="C21" s="174" t="s">
        <v>266</v>
      </c>
      <c r="D21" s="174" t="s">
        <v>305</v>
      </c>
      <c r="E21" s="174" t="s">
        <v>306</v>
      </c>
      <c r="F21" s="174" t="s">
        <v>307</v>
      </c>
      <c r="G21" s="176">
        <v>210</v>
      </c>
      <c r="H21" s="177">
        <v>40207</v>
      </c>
      <c r="I21" s="174" t="s">
        <v>332</v>
      </c>
    </row>
    <row r="22" spans="1:9" ht="12.75" outlineLevel="2">
      <c r="A22" s="174" t="s">
        <v>330</v>
      </c>
      <c r="B22" s="174" t="s">
        <v>331</v>
      </c>
      <c r="C22" s="174" t="s">
        <v>266</v>
      </c>
      <c r="D22" s="174" t="s">
        <v>305</v>
      </c>
      <c r="E22" s="174" t="s">
        <v>306</v>
      </c>
      <c r="F22" s="174" t="s">
        <v>307</v>
      </c>
      <c r="G22" s="176">
        <v>210</v>
      </c>
      <c r="H22" s="177">
        <v>40207</v>
      </c>
      <c r="I22" s="174" t="s">
        <v>332</v>
      </c>
    </row>
    <row r="23" spans="1:9" ht="12.75" outlineLevel="2">
      <c r="A23" s="174" t="s">
        <v>330</v>
      </c>
      <c r="B23" s="174" t="s">
        <v>333</v>
      </c>
      <c r="C23" s="174" t="s">
        <v>266</v>
      </c>
      <c r="D23" s="174" t="s">
        <v>63</v>
      </c>
      <c r="E23" s="174" t="s">
        <v>306</v>
      </c>
      <c r="F23" s="174" t="s">
        <v>307</v>
      </c>
      <c r="G23" s="176">
        <v>240</v>
      </c>
      <c r="H23" s="177">
        <v>40235</v>
      </c>
      <c r="I23" s="174" t="s">
        <v>332</v>
      </c>
    </row>
    <row r="24" spans="1:9" ht="12.75" outlineLevel="2">
      <c r="A24" s="174" t="s">
        <v>330</v>
      </c>
      <c r="B24" s="174" t="s">
        <v>333</v>
      </c>
      <c r="C24" s="174" t="s">
        <v>266</v>
      </c>
      <c r="D24" s="174" t="s">
        <v>63</v>
      </c>
      <c r="E24" s="174" t="s">
        <v>306</v>
      </c>
      <c r="F24" s="174" t="s">
        <v>307</v>
      </c>
      <c r="G24" s="176">
        <v>240</v>
      </c>
      <c r="H24" s="177">
        <v>40235</v>
      </c>
      <c r="I24" s="174" t="s">
        <v>332</v>
      </c>
    </row>
    <row r="25" spans="1:9" ht="12.75" outlineLevel="2">
      <c r="A25" s="174" t="s">
        <v>330</v>
      </c>
      <c r="B25" s="174" t="s">
        <v>333</v>
      </c>
      <c r="C25" s="174" t="s">
        <v>266</v>
      </c>
      <c r="D25" s="174" t="s">
        <v>63</v>
      </c>
      <c r="E25" s="174" t="s">
        <v>306</v>
      </c>
      <c r="F25" s="174" t="s">
        <v>307</v>
      </c>
      <c r="G25" s="176">
        <v>240</v>
      </c>
      <c r="H25" s="177">
        <v>40235</v>
      </c>
      <c r="I25" s="174" t="s">
        <v>332</v>
      </c>
    </row>
    <row r="26" spans="1:9" ht="12.75" outlineLevel="2">
      <c r="A26" s="174" t="s">
        <v>330</v>
      </c>
      <c r="B26" s="174" t="s">
        <v>333</v>
      </c>
      <c r="C26" s="174" t="s">
        <v>266</v>
      </c>
      <c r="D26" s="174" t="s">
        <v>63</v>
      </c>
      <c r="E26" s="174" t="s">
        <v>306</v>
      </c>
      <c r="F26" s="174" t="s">
        <v>307</v>
      </c>
      <c r="G26" s="176">
        <v>240</v>
      </c>
      <c r="H26" s="177">
        <v>40235</v>
      </c>
      <c r="I26" s="174" t="s">
        <v>332</v>
      </c>
    </row>
    <row r="27" spans="1:9" ht="12.75" outlineLevel="2">
      <c r="A27" s="174" t="s">
        <v>330</v>
      </c>
      <c r="B27" s="174" t="s">
        <v>333</v>
      </c>
      <c r="C27" s="174" t="s">
        <v>266</v>
      </c>
      <c r="D27" s="174" t="s">
        <v>63</v>
      </c>
      <c r="E27" s="174" t="s">
        <v>306</v>
      </c>
      <c r="F27" s="174" t="s">
        <v>307</v>
      </c>
      <c r="G27" s="176">
        <v>240</v>
      </c>
      <c r="H27" s="177">
        <v>40235</v>
      </c>
      <c r="I27" s="174" t="s">
        <v>332</v>
      </c>
    </row>
    <row r="28" spans="1:9" ht="12.75" outlineLevel="2">
      <c r="A28" s="174" t="s">
        <v>330</v>
      </c>
      <c r="B28" s="174" t="s">
        <v>269</v>
      </c>
      <c r="C28" s="174" t="s">
        <v>266</v>
      </c>
      <c r="D28" s="174" t="s">
        <v>270</v>
      </c>
      <c r="E28" s="174" t="s">
        <v>306</v>
      </c>
      <c r="F28" s="174" t="s">
        <v>307</v>
      </c>
      <c r="G28" s="176">
        <v>210</v>
      </c>
      <c r="H28" s="177">
        <v>40268</v>
      </c>
      <c r="I28" s="174" t="s">
        <v>332</v>
      </c>
    </row>
    <row r="29" spans="1:9" ht="12.75" outlineLevel="2">
      <c r="A29" s="174" t="s">
        <v>330</v>
      </c>
      <c r="B29" s="174" t="s">
        <v>269</v>
      </c>
      <c r="C29" s="174" t="s">
        <v>266</v>
      </c>
      <c r="D29" s="174" t="s">
        <v>270</v>
      </c>
      <c r="E29" s="174" t="s">
        <v>306</v>
      </c>
      <c r="F29" s="174" t="s">
        <v>307</v>
      </c>
      <c r="G29" s="176">
        <v>210</v>
      </c>
      <c r="H29" s="177">
        <v>40268</v>
      </c>
      <c r="I29" s="174" t="s">
        <v>332</v>
      </c>
    </row>
    <row r="30" spans="1:9" ht="12.75" outlineLevel="2">
      <c r="A30" s="174" t="s">
        <v>330</v>
      </c>
      <c r="B30" s="174" t="s">
        <v>269</v>
      </c>
      <c r="C30" s="174" t="s">
        <v>266</v>
      </c>
      <c r="D30" s="174" t="s">
        <v>270</v>
      </c>
      <c r="E30" s="174" t="s">
        <v>306</v>
      </c>
      <c r="F30" s="174" t="s">
        <v>307</v>
      </c>
      <c r="G30" s="176">
        <v>210</v>
      </c>
      <c r="H30" s="177">
        <v>40268</v>
      </c>
      <c r="I30" s="174" t="s">
        <v>332</v>
      </c>
    </row>
    <row r="31" spans="1:9" ht="12.75" outlineLevel="2">
      <c r="A31" s="174" t="s">
        <v>330</v>
      </c>
      <c r="B31" s="174" t="s">
        <v>269</v>
      </c>
      <c r="C31" s="174" t="s">
        <v>266</v>
      </c>
      <c r="D31" s="174" t="s">
        <v>270</v>
      </c>
      <c r="E31" s="174" t="s">
        <v>306</v>
      </c>
      <c r="F31" s="174" t="s">
        <v>307</v>
      </c>
      <c r="G31" s="176">
        <v>210</v>
      </c>
      <c r="H31" s="177">
        <v>40268</v>
      </c>
      <c r="I31" s="174" t="s">
        <v>332</v>
      </c>
    </row>
    <row r="32" spans="1:9" ht="12.75" outlineLevel="2">
      <c r="A32" s="174" t="s">
        <v>330</v>
      </c>
      <c r="B32" s="174" t="s">
        <v>269</v>
      </c>
      <c r="C32" s="174" t="s">
        <v>266</v>
      </c>
      <c r="D32" s="174" t="s">
        <v>270</v>
      </c>
      <c r="E32" s="174" t="s">
        <v>306</v>
      </c>
      <c r="F32" s="174" t="s">
        <v>307</v>
      </c>
      <c r="G32" s="176">
        <v>210</v>
      </c>
      <c r="H32" s="177">
        <v>40268</v>
      </c>
      <c r="I32" s="174" t="s">
        <v>332</v>
      </c>
    </row>
    <row r="33" spans="1:9" ht="12.75" outlineLevel="2">
      <c r="A33" s="174" t="s">
        <v>330</v>
      </c>
      <c r="B33" s="174" t="s">
        <v>334</v>
      </c>
      <c r="C33" s="174" t="s">
        <v>266</v>
      </c>
      <c r="D33" s="174" t="s">
        <v>312</v>
      </c>
      <c r="E33" s="174" t="s">
        <v>306</v>
      </c>
      <c r="F33" s="174" t="s">
        <v>307</v>
      </c>
      <c r="G33" s="176">
        <v>210</v>
      </c>
      <c r="H33" s="177">
        <v>40298</v>
      </c>
      <c r="I33" s="174" t="s">
        <v>332</v>
      </c>
    </row>
    <row r="34" spans="1:9" ht="12.75" outlineLevel="2">
      <c r="A34" s="174" t="s">
        <v>330</v>
      </c>
      <c r="B34" s="174" t="s">
        <v>334</v>
      </c>
      <c r="C34" s="174" t="s">
        <v>266</v>
      </c>
      <c r="D34" s="174" t="s">
        <v>312</v>
      </c>
      <c r="E34" s="174" t="s">
        <v>306</v>
      </c>
      <c r="F34" s="174" t="s">
        <v>307</v>
      </c>
      <c r="G34" s="176">
        <v>210</v>
      </c>
      <c r="H34" s="177">
        <v>40298</v>
      </c>
      <c r="I34" s="174" t="s">
        <v>332</v>
      </c>
    </row>
    <row r="35" spans="1:9" ht="12.75" outlineLevel="2">
      <c r="A35" s="174" t="s">
        <v>330</v>
      </c>
      <c r="B35" s="174" t="s">
        <v>334</v>
      </c>
      <c r="C35" s="174" t="s">
        <v>266</v>
      </c>
      <c r="D35" s="174" t="s">
        <v>312</v>
      </c>
      <c r="E35" s="174" t="s">
        <v>306</v>
      </c>
      <c r="F35" s="174" t="s">
        <v>307</v>
      </c>
      <c r="G35" s="176">
        <v>210</v>
      </c>
      <c r="H35" s="177">
        <v>40298</v>
      </c>
      <c r="I35" s="174" t="s">
        <v>332</v>
      </c>
    </row>
    <row r="36" spans="1:9" ht="12.75" outlineLevel="2">
      <c r="A36" s="174" t="s">
        <v>330</v>
      </c>
      <c r="B36" s="174" t="s">
        <v>334</v>
      </c>
      <c r="C36" s="174" t="s">
        <v>266</v>
      </c>
      <c r="D36" s="174" t="s">
        <v>312</v>
      </c>
      <c r="E36" s="174" t="s">
        <v>306</v>
      </c>
      <c r="F36" s="174" t="s">
        <v>307</v>
      </c>
      <c r="G36" s="176">
        <v>210</v>
      </c>
      <c r="H36" s="177">
        <v>40298</v>
      </c>
      <c r="I36" s="174" t="s">
        <v>332</v>
      </c>
    </row>
    <row r="37" spans="1:9" ht="12.75" outlineLevel="2">
      <c r="A37" s="174" t="s">
        <v>330</v>
      </c>
      <c r="B37" s="174" t="s">
        <v>334</v>
      </c>
      <c r="C37" s="174" t="s">
        <v>266</v>
      </c>
      <c r="D37" s="174" t="s">
        <v>312</v>
      </c>
      <c r="E37" s="174" t="s">
        <v>306</v>
      </c>
      <c r="F37" s="174" t="s">
        <v>307</v>
      </c>
      <c r="G37" s="176">
        <v>210</v>
      </c>
      <c r="H37" s="177">
        <v>40298</v>
      </c>
      <c r="I37" s="174" t="s">
        <v>332</v>
      </c>
    </row>
    <row r="38" spans="1:9" ht="12.75" outlineLevel="2">
      <c r="A38" s="174" t="s">
        <v>330</v>
      </c>
      <c r="B38" s="174" t="s">
        <v>335</v>
      </c>
      <c r="C38" s="174" t="s">
        <v>266</v>
      </c>
      <c r="D38" s="174" t="s">
        <v>314</v>
      </c>
      <c r="E38" s="174" t="s">
        <v>306</v>
      </c>
      <c r="F38" s="174" t="s">
        <v>307</v>
      </c>
      <c r="G38" s="176">
        <v>210</v>
      </c>
      <c r="H38" s="177">
        <v>40326</v>
      </c>
      <c r="I38" s="174" t="s">
        <v>336</v>
      </c>
    </row>
    <row r="39" spans="1:9" ht="12.75" outlineLevel="2">
      <c r="A39" s="174" t="s">
        <v>330</v>
      </c>
      <c r="B39" s="174" t="s">
        <v>335</v>
      </c>
      <c r="C39" s="174" t="s">
        <v>266</v>
      </c>
      <c r="D39" s="174" t="s">
        <v>314</v>
      </c>
      <c r="E39" s="174" t="s">
        <v>306</v>
      </c>
      <c r="F39" s="174" t="s">
        <v>307</v>
      </c>
      <c r="G39" s="176">
        <v>210</v>
      </c>
      <c r="H39" s="177">
        <v>40326</v>
      </c>
      <c r="I39" s="174" t="s">
        <v>336</v>
      </c>
    </row>
    <row r="40" spans="1:9" ht="12.75" outlineLevel="2">
      <c r="A40" s="174" t="s">
        <v>330</v>
      </c>
      <c r="B40" s="174" t="s">
        <v>335</v>
      </c>
      <c r="C40" s="174" t="s">
        <v>266</v>
      </c>
      <c r="D40" s="174" t="s">
        <v>314</v>
      </c>
      <c r="E40" s="174" t="s">
        <v>306</v>
      </c>
      <c r="F40" s="174" t="s">
        <v>307</v>
      </c>
      <c r="G40" s="176">
        <v>210</v>
      </c>
      <c r="H40" s="177">
        <v>40326</v>
      </c>
      <c r="I40" s="174" t="s">
        <v>336</v>
      </c>
    </row>
    <row r="41" spans="1:9" ht="12.75" outlineLevel="2">
      <c r="A41" s="174" t="s">
        <v>330</v>
      </c>
      <c r="B41" s="174" t="s">
        <v>335</v>
      </c>
      <c r="C41" s="174" t="s">
        <v>266</v>
      </c>
      <c r="D41" s="174" t="s">
        <v>314</v>
      </c>
      <c r="E41" s="174" t="s">
        <v>306</v>
      </c>
      <c r="F41" s="174" t="s">
        <v>307</v>
      </c>
      <c r="G41" s="176">
        <v>210</v>
      </c>
      <c r="H41" s="177">
        <v>40326</v>
      </c>
      <c r="I41" s="174" t="s">
        <v>336</v>
      </c>
    </row>
    <row r="42" spans="1:9" ht="12.75" outlineLevel="2">
      <c r="A42" s="174" t="s">
        <v>330</v>
      </c>
      <c r="B42" s="174" t="s">
        <v>335</v>
      </c>
      <c r="C42" s="174" t="s">
        <v>266</v>
      </c>
      <c r="D42" s="174" t="s">
        <v>314</v>
      </c>
      <c r="E42" s="174" t="s">
        <v>306</v>
      </c>
      <c r="F42" s="174" t="s">
        <v>307</v>
      </c>
      <c r="G42" s="176">
        <v>210</v>
      </c>
      <c r="H42" s="177">
        <v>40326</v>
      </c>
      <c r="I42" s="174" t="s">
        <v>336</v>
      </c>
    </row>
    <row r="43" spans="1:9" ht="12.75" outlineLevel="2">
      <c r="A43" s="174" t="s">
        <v>330</v>
      </c>
      <c r="B43" s="174" t="s">
        <v>337</v>
      </c>
      <c r="C43" s="174" t="s">
        <v>266</v>
      </c>
      <c r="D43" s="174" t="s">
        <v>316</v>
      </c>
      <c r="E43" s="174" t="s">
        <v>306</v>
      </c>
      <c r="F43" s="174" t="s">
        <v>307</v>
      </c>
      <c r="G43" s="176">
        <v>210</v>
      </c>
      <c r="H43" s="177">
        <v>40359</v>
      </c>
      <c r="I43" s="174" t="s">
        <v>336</v>
      </c>
    </row>
    <row r="44" spans="1:9" ht="12.75" outlineLevel="2">
      <c r="A44" s="174" t="s">
        <v>330</v>
      </c>
      <c r="B44" s="174" t="s">
        <v>337</v>
      </c>
      <c r="C44" s="174" t="s">
        <v>266</v>
      </c>
      <c r="D44" s="174" t="s">
        <v>316</v>
      </c>
      <c r="E44" s="174" t="s">
        <v>306</v>
      </c>
      <c r="F44" s="174" t="s">
        <v>307</v>
      </c>
      <c r="G44" s="176">
        <v>210</v>
      </c>
      <c r="H44" s="177">
        <v>40359</v>
      </c>
      <c r="I44" s="174" t="s">
        <v>336</v>
      </c>
    </row>
    <row r="45" spans="1:9" ht="12.75" outlineLevel="2">
      <c r="A45" s="174" t="s">
        <v>330</v>
      </c>
      <c r="B45" s="174" t="s">
        <v>337</v>
      </c>
      <c r="C45" s="174" t="s">
        <v>266</v>
      </c>
      <c r="D45" s="174" t="s">
        <v>316</v>
      </c>
      <c r="E45" s="174" t="s">
        <v>306</v>
      </c>
      <c r="F45" s="174" t="s">
        <v>307</v>
      </c>
      <c r="G45" s="176">
        <v>210</v>
      </c>
      <c r="H45" s="177">
        <v>40359</v>
      </c>
      <c r="I45" s="174" t="s">
        <v>336</v>
      </c>
    </row>
    <row r="46" spans="1:9" ht="12.75" outlineLevel="2">
      <c r="A46" s="174" t="s">
        <v>330</v>
      </c>
      <c r="B46" s="174" t="s">
        <v>337</v>
      </c>
      <c r="C46" s="174" t="s">
        <v>266</v>
      </c>
      <c r="D46" s="174" t="s">
        <v>316</v>
      </c>
      <c r="E46" s="174" t="s">
        <v>306</v>
      </c>
      <c r="F46" s="174" t="s">
        <v>307</v>
      </c>
      <c r="G46" s="176">
        <v>210</v>
      </c>
      <c r="H46" s="177">
        <v>40359</v>
      </c>
      <c r="I46" s="174" t="s">
        <v>336</v>
      </c>
    </row>
    <row r="47" spans="1:9" ht="12.75" outlineLevel="2">
      <c r="A47" s="174" t="s">
        <v>330</v>
      </c>
      <c r="B47" s="174" t="s">
        <v>337</v>
      </c>
      <c r="C47" s="174" t="s">
        <v>266</v>
      </c>
      <c r="D47" s="174" t="s">
        <v>316</v>
      </c>
      <c r="E47" s="174" t="s">
        <v>306</v>
      </c>
      <c r="F47" s="174" t="s">
        <v>307</v>
      </c>
      <c r="G47" s="176">
        <v>210</v>
      </c>
      <c r="H47" s="177">
        <v>40359</v>
      </c>
      <c r="I47" s="174" t="s">
        <v>336</v>
      </c>
    </row>
    <row r="48" spans="1:9" ht="12.75" outlineLevel="2">
      <c r="A48" s="174" t="s">
        <v>330</v>
      </c>
      <c r="B48" s="174" t="s">
        <v>338</v>
      </c>
      <c r="C48" s="174" t="s">
        <v>266</v>
      </c>
      <c r="D48" s="174" t="s">
        <v>318</v>
      </c>
      <c r="E48" s="174" t="s">
        <v>306</v>
      </c>
      <c r="F48" s="174" t="s">
        <v>307</v>
      </c>
      <c r="G48" s="176">
        <v>210</v>
      </c>
      <c r="H48" s="177">
        <v>40389</v>
      </c>
      <c r="I48" s="174" t="s">
        <v>336</v>
      </c>
    </row>
    <row r="49" spans="1:9" ht="12.75" outlineLevel="2">
      <c r="A49" s="174" t="s">
        <v>330</v>
      </c>
      <c r="B49" s="174" t="s">
        <v>338</v>
      </c>
      <c r="C49" s="174" t="s">
        <v>266</v>
      </c>
      <c r="D49" s="174" t="s">
        <v>318</v>
      </c>
      <c r="E49" s="174" t="s">
        <v>306</v>
      </c>
      <c r="F49" s="174" t="s">
        <v>307</v>
      </c>
      <c r="G49" s="176">
        <v>210</v>
      </c>
      <c r="H49" s="177">
        <v>40389</v>
      </c>
      <c r="I49" s="174" t="s">
        <v>336</v>
      </c>
    </row>
    <row r="50" spans="1:9" ht="12.75" outlineLevel="2">
      <c r="A50" s="174" t="s">
        <v>330</v>
      </c>
      <c r="B50" s="174" t="s">
        <v>338</v>
      </c>
      <c r="C50" s="174" t="s">
        <v>266</v>
      </c>
      <c r="D50" s="174" t="s">
        <v>318</v>
      </c>
      <c r="E50" s="174" t="s">
        <v>306</v>
      </c>
      <c r="F50" s="174" t="s">
        <v>307</v>
      </c>
      <c r="G50" s="176">
        <v>210</v>
      </c>
      <c r="H50" s="177">
        <v>40389</v>
      </c>
      <c r="I50" s="174" t="s">
        <v>336</v>
      </c>
    </row>
    <row r="51" spans="1:9" ht="12.75" outlineLevel="2">
      <c r="A51" s="174" t="s">
        <v>330</v>
      </c>
      <c r="B51" s="174" t="s">
        <v>338</v>
      </c>
      <c r="C51" s="174" t="s">
        <v>266</v>
      </c>
      <c r="D51" s="174" t="s">
        <v>318</v>
      </c>
      <c r="E51" s="174" t="s">
        <v>306</v>
      </c>
      <c r="F51" s="174" t="s">
        <v>307</v>
      </c>
      <c r="G51" s="176">
        <v>210</v>
      </c>
      <c r="H51" s="177">
        <v>40389</v>
      </c>
      <c r="I51" s="174" t="s">
        <v>336</v>
      </c>
    </row>
    <row r="52" spans="1:9" ht="12.75" outlineLevel="2">
      <c r="A52" s="174" t="s">
        <v>330</v>
      </c>
      <c r="B52" s="174" t="s">
        <v>338</v>
      </c>
      <c r="C52" s="174" t="s">
        <v>266</v>
      </c>
      <c r="D52" s="174" t="s">
        <v>318</v>
      </c>
      <c r="E52" s="174" t="s">
        <v>306</v>
      </c>
      <c r="F52" s="174" t="s">
        <v>307</v>
      </c>
      <c r="G52" s="176">
        <v>210</v>
      </c>
      <c r="H52" s="177">
        <v>40389</v>
      </c>
      <c r="I52" s="174" t="s">
        <v>336</v>
      </c>
    </row>
    <row r="53" spans="1:9" ht="12.75" outlineLevel="2">
      <c r="A53" s="174" t="s">
        <v>330</v>
      </c>
      <c r="B53" s="174" t="s">
        <v>339</v>
      </c>
      <c r="C53" s="174" t="s">
        <v>266</v>
      </c>
      <c r="D53" s="174" t="s">
        <v>321</v>
      </c>
      <c r="E53" s="174" t="s">
        <v>306</v>
      </c>
      <c r="F53" s="174" t="s">
        <v>307</v>
      </c>
      <c r="G53" s="176">
        <v>210</v>
      </c>
      <c r="H53" s="177">
        <v>40421</v>
      </c>
      <c r="I53" s="174" t="s">
        <v>336</v>
      </c>
    </row>
    <row r="54" spans="1:9" ht="12.75" outlineLevel="2">
      <c r="A54" s="174" t="s">
        <v>330</v>
      </c>
      <c r="B54" s="174" t="s">
        <v>339</v>
      </c>
      <c r="C54" s="174" t="s">
        <v>266</v>
      </c>
      <c r="D54" s="174" t="s">
        <v>321</v>
      </c>
      <c r="E54" s="174" t="s">
        <v>306</v>
      </c>
      <c r="F54" s="174" t="s">
        <v>307</v>
      </c>
      <c r="G54" s="176">
        <v>210</v>
      </c>
      <c r="H54" s="177">
        <v>40421</v>
      </c>
      <c r="I54" s="174" t="s">
        <v>336</v>
      </c>
    </row>
    <row r="55" spans="1:9" ht="12.75" outlineLevel="2">
      <c r="A55" s="174" t="s">
        <v>330</v>
      </c>
      <c r="B55" s="174" t="s">
        <v>339</v>
      </c>
      <c r="C55" s="174" t="s">
        <v>266</v>
      </c>
      <c r="D55" s="174" t="s">
        <v>321</v>
      </c>
      <c r="E55" s="174" t="s">
        <v>306</v>
      </c>
      <c r="F55" s="174" t="s">
        <v>307</v>
      </c>
      <c r="G55" s="176">
        <v>210</v>
      </c>
      <c r="H55" s="177">
        <v>40421</v>
      </c>
      <c r="I55" s="174" t="s">
        <v>336</v>
      </c>
    </row>
    <row r="56" spans="1:9" ht="12.75" outlineLevel="2">
      <c r="A56" s="174" t="s">
        <v>330</v>
      </c>
      <c r="B56" s="174" t="s">
        <v>339</v>
      </c>
      <c r="C56" s="174" t="s">
        <v>266</v>
      </c>
      <c r="D56" s="174" t="s">
        <v>321</v>
      </c>
      <c r="E56" s="174" t="s">
        <v>306</v>
      </c>
      <c r="F56" s="174" t="s">
        <v>307</v>
      </c>
      <c r="G56" s="176">
        <v>210</v>
      </c>
      <c r="H56" s="177">
        <v>40421</v>
      </c>
      <c r="I56" s="174" t="s">
        <v>336</v>
      </c>
    </row>
    <row r="57" spans="1:9" ht="12.75" outlineLevel="2">
      <c r="A57" s="174" t="s">
        <v>330</v>
      </c>
      <c r="B57" s="174" t="s">
        <v>339</v>
      </c>
      <c r="C57" s="174" t="s">
        <v>266</v>
      </c>
      <c r="D57" s="174" t="s">
        <v>321</v>
      </c>
      <c r="E57" s="174" t="s">
        <v>306</v>
      </c>
      <c r="F57" s="174" t="s">
        <v>307</v>
      </c>
      <c r="G57" s="176">
        <v>210</v>
      </c>
      <c r="H57" s="177">
        <v>40421</v>
      </c>
      <c r="I57" s="174" t="s">
        <v>336</v>
      </c>
    </row>
    <row r="58" spans="1:9" ht="12.75" outlineLevel="2">
      <c r="A58" s="174" t="s">
        <v>330</v>
      </c>
      <c r="B58" s="174" t="s">
        <v>340</v>
      </c>
      <c r="C58" s="174" t="s">
        <v>266</v>
      </c>
      <c r="D58" s="174" t="s">
        <v>323</v>
      </c>
      <c r="E58" s="174" t="s">
        <v>306</v>
      </c>
      <c r="F58" s="174" t="s">
        <v>307</v>
      </c>
      <c r="G58" s="176">
        <v>210</v>
      </c>
      <c r="H58" s="177">
        <v>40451</v>
      </c>
      <c r="I58" s="174" t="s">
        <v>336</v>
      </c>
    </row>
    <row r="59" spans="1:9" ht="12.75" outlineLevel="2">
      <c r="A59" s="174" t="s">
        <v>330</v>
      </c>
      <c r="B59" s="174" t="s">
        <v>340</v>
      </c>
      <c r="C59" s="174" t="s">
        <v>266</v>
      </c>
      <c r="D59" s="174" t="s">
        <v>323</v>
      </c>
      <c r="E59" s="174" t="s">
        <v>306</v>
      </c>
      <c r="F59" s="174" t="s">
        <v>307</v>
      </c>
      <c r="G59" s="176">
        <v>210</v>
      </c>
      <c r="H59" s="177">
        <v>40451</v>
      </c>
      <c r="I59" s="174" t="s">
        <v>336</v>
      </c>
    </row>
    <row r="60" spans="1:9" ht="12.75" outlineLevel="2">
      <c r="A60" s="174" t="s">
        <v>330</v>
      </c>
      <c r="B60" s="174" t="s">
        <v>340</v>
      </c>
      <c r="C60" s="174" t="s">
        <v>266</v>
      </c>
      <c r="D60" s="174" t="s">
        <v>323</v>
      </c>
      <c r="E60" s="174" t="s">
        <v>306</v>
      </c>
      <c r="F60" s="174" t="s">
        <v>307</v>
      </c>
      <c r="G60" s="176">
        <v>210</v>
      </c>
      <c r="H60" s="177">
        <v>40451</v>
      </c>
      <c r="I60" s="174" t="s">
        <v>336</v>
      </c>
    </row>
    <row r="61" spans="1:9" ht="12.75" outlineLevel="2">
      <c r="A61" s="174" t="s">
        <v>330</v>
      </c>
      <c r="B61" s="174" t="s">
        <v>340</v>
      </c>
      <c r="C61" s="174" t="s">
        <v>266</v>
      </c>
      <c r="D61" s="174" t="s">
        <v>323</v>
      </c>
      <c r="E61" s="174" t="s">
        <v>306</v>
      </c>
      <c r="F61" s="174" t="s">
        <v>307</v>
      </c>
      <c r="G61" s="176">
        <v>210</v>
      </c>
      <c r="H61" s="177">
        <v>40451</v>
      </c>
      <c r="I61" s="174" t="s">
        <v>336</v>
      </c>
    </row>
    <row r="62" spans="1:9" ht="12.75" outlineLevel="2">
      <c r="A62" s="174" t="s">
        <v>330</v>
      </c>
      <c r="B62" s="174" t="s">
        <v>340</v>
      </c>
      <c r="C62" s="174" t="s">
        <v>266</v>
      </c>
      <c r="D62" s="174" t="s">
        <v>323</v>
      </c>
      <c r="E62" s="174" t="s">
        <v>306</v>
      </c>
      <c r="F62" s="174" t="s">
        <v>307</v>
      </c>
      <c r="G62" s="176">
        <v>210</v>
      </c>
      <c r="H62" s="177">
        <v>40451</v>
      </c>
      <c r="I62" s="174" t="s">
        <v>336</v>
      </c>
    </row>
    <row r="63" spans="1:9" ht="12.75" outlineLevel="2">
      <c r="A63" s="174" t="s">
        <v>330</v>
      </c>
      <c r="B63" s="174" t="s">
        <v>341</v>
      </c>
      <c r="C63" s="174" t="s">
        <v>266</v>
      </c>
      <c r="D63" s="174" t="s">
        <v>325</v>
      </c>
      <c r="E63" s="174" t="s">
        <v>306</v>
      </c>
      <c r="F63" s="174" t="s">
        <v>307</v>
      </c>
      <c r="G63" s="176">
        <v>210</v>
      </c>
      <c r="H63" s="177">
        <v>40480</v>
      </c>
      <c r="I63" s="174" t="s">
        <v>336</v>
      </c>
    </row>
    <row r="64" spans="1:9" ht="12.75" outlineLevel="2">
      <c r="A64" s="174" t="s">
        <v>330</v>
      </c>
      <c r="B64" s="174" t="s">
        <v>341</v>
      </c>
      <c r="C64" s="174" t="s">
        <v>266</v>
      </c>
      <c r="D64" s="174" t="s">
        <v>325</v>
      </c>
      <c r="E64" s="174" t="s">
        <v>306</v>
      </c>
      <c r="F64" s="174" t="s">
        <v>307</v>
      </c>
      <c r="G64" s="176">
        <v>210</v>
      </c>
      <c r="H64" s="177">
        <v>40480</v>
      </c>
      <c r="I64" s="174" t="s">
        <v>336</v>
      </c>
    </row>
    <row r="65" spans="1:9" ht="12.75" outlineLevel="2">
      <c r="A65" s="174" t="s">
        <v>330</v>
      </c>
      <c r="B65" s="174" t="s">
        <v>341</v>
      </c>
      <c r="C65" s="174" t="s">
        <v>266</v>
      </c>
      <c r="D65" s="174" t="s">
        <v>325</v>
      </c>
      <c r="E65" s="174" t="s">
        <v>306</v>
      </c>
      <c r="F65" s="174" t="s">
        <v>307</v>
      </c>
      <c r="G65" s="176">
        <v>210</v>
      </c>
      <c r="H65" s="177">
        <v>40480</v>
      </c>
      <c r="I65" s="174" t="s">
        <v>336</v>
      </c>
    </row>
    <row r="66" spans="1:9" ht="12.75" outlineLevel="2">
      <c r="A66" s="174" t="s">
        <v>330</v>
      </c>
      <c r="B66" s="174" t="s">
        <v>341</v>
      </c>
      <c r="C66" s="174" t="s">
        <v>266</v>
      </c>
      <c r="D66" s="174" t="s">
        <v>325</v>
      </c>
      <c r="E66" s="174" t="s">
        <v>306</v>
      </c>
      <c r="F66" s="174" t="s">
        <v>307</v>
      </c>
      <c r="G66" s="176">
        <v>210</v>
      </c>
      <c r="H66" s="177">
        <v>40480</v>
      </c>
      <c r="I66" s="174" t="s">
        <v>336</v>
      </c>
    </row>
    <row r="67" spans="1:9" ht="12.75" outlineLevel="2">
      <c r="A67" s="174" t="s">
        <v>330</v>
      </c>
      <c r="B67" s="174" t="s">
        <v>342</v>
      </c>
      <c r="C67" s="174" t="s">
        <v>266</v>
      </c>
      <c r="D67" s="174" t="s">
        <v>272</v>
      </c>
      <c r="E67" s="174" t="s">
        <v>306</v>
      </c>
      <c r="F67" s="174" t="s">
        <v>307</v>
      </c>
      <c r="G67" s="176">
        <v>210</v>
      </c>
      <c r="H67" s="177">
        <v>40512</v>
      </c>
      <c r="I67" s="174" t="s">
        <v>336</v>
      </c>
    </row>
    <row r="68" spans="1:9" ht="12.75" outlineLevel="2">
      <c r="A68" s="174" t="s">
        <v>330</v>
      </c>
      <c r="B68" s="174" t="s">
        <v>342</v>
      </c>
      <c r="C68" s="174" t="s">
        <v>266</v>
      </c>
      <c r="D68" s="174" t="s">
        <v>272</v>
      </c>
      <c r="E68" s="174" t="s">
        <v>306</v>
      </c>
      <c r="F68" s="174" t="s">
        <v>307</v>
      </c>
      <c r="G68" s="176">
        <v>210</v>
      </c>
      <c r="H68" s="177">
        <v>40512</v>
      </c>
      <c r="I68" s="174" t="s">
        <v>336</v>
      </c>
    </row>
    <row r="69" spans="1:9" ht="12.75" outlineLevel="2">
      <c r="A69" s="174" t="s">
        <v>330</v>
      </c>
      <c r="B69" s="174" t="s">
        <v>342</v>
      </c>
      <c r="C69" s="174" t="s">
        <v>266</v>
      </c>
      <c r="D69" s="174" t="s">
        <v>272</v>
      </c>
      <c r="E69" s="174" t="s">
        <v>306</v>
      </c>
      <c r="F69" s="174" t="s">
        <v>307</v>
      </c>
      <c r="G69" s="176">
        <v>210</v>
      </c>
      <c r="H69" s="177">
        <v>40512</v>
      </c>
      <c r="I69" s="174" t="s">
        <v>336</v>
      </c>
    </row>
    <row r="70" spans="1:9" ht="12.75" outlineLevel="2">
      <c r="A70" s="174" t="s">
        <v>330</v>
      </c>
      <c r="B70" s="174" t="s">
        <v>342</v>
      </c>
      <c r="C70" s="174" t="s">
        <v>266</v>
      </c>
      <c r="D70" s="174" t="s">
        <v>272</v>
      </c>
      <c r="E70" s="174" t="s">
        <v>306</v>
      </c>
      <c r="F70" s="174" t="s">
        <v>307</v>
      </c>
      <c r="G70" s="176">
        <v>210</v>
      </c>
      <c r="H70" s="177">
        <v>40512</v>
      </c>
      <c r="I70" s="174" t="s">
        <v>336</v>
      </c>
    </row>
    <row r="71" spans="1:9" ht="12.75" outlineLevel="2">
      <c r="A71" s="174" t="s">
        <v>330</v>
      </c>
      <c r="B71" s="174" t="s">
        <v>342</v>
      </c>
      <c r="C71" s="174" t="s">
        <v>266</v>
      </c>
      <c r="D71" s="174" t="s">
        <v>272</v>
      </c>
      <c r="E71" s="174" t="s">
        <v>306</v>
      </c>
      <c r="F71" s="174" t="s">
        <v>307</v>
      </c>
      <c r="G71" s="176">
        <v>210</v>
      </c>
      <c r="H71" s="177">
        <v>40512</v>
      </c>
      <c r="I71" s="174" t="s">
        <v>336</v>
      </c>
    </row>
    <row r="72" spans="1:9" ht="12.75" outlineLevel="2">
      <c r="A72" s="174" t="s">
        <v>330</v>
      </c>
      <c r="B72" s="174" t="s">
        <v>342</v>
      </c>
      <c r="C72" s="174" t="s">
        <v>266</v>
      </c>
      <c r="D72" s="174" t="s">
        <v>272</v>
      </c>
      <c r="E72" s="174" t="s">
        <v>306</v>
      </c>
      <c r="F72" s="174" t="s">
        <v>307</v>
      </c>
      <c r="G72" s="176">
        <v>15</v>
      </c>
      <c r="H72" s="177">
        <v>40512</v>
      </c>
      <c r="I72" s="174" t="s">
        <v>343</v>
      </c>
    </row>
    <row r="73" spans="1:9" ht="12.75" outlineLevel="2">
      <c r="A73" s="174" t="s">
        <v>330</v>
      </c>
      <c r="B73" s="174" t="s">
        <v>342</v>
      </c>
      <c r="C73" s="174" t="s">
        <v>266</v>
      </c>
      <c r="D73" s="174" t="s">
        <v>272</v>
      </c>
      <c r="E73" s="174" t="s">
        <v>306</v>
      </c>
      <c r="F73" s="174" t="s">
        <v>307</v>
      </c>
      <c r="G73" s="176">
        <v>15</v>
      </c>
      <c r="H73" s="177">
        <v>40512</v>
      </c>
      <c r="I73" s="174" t="s">
        <v>343</v>
      </c>
    </row>
    <row r="74" spans="1:9" ht="12.75" outlineLevel="2">
      <c r="A74" s="174" t="s">
        <v>330</v>
      </c>
      <c r="B74" s="174" t="s">
        <v>344</v>
      </c>
      <c r="C74" s="174" t="s">
        <v>266</v>
      </c>
      <c r="D74" s="174" t="s">
        <v>328</v>
      </c>
      <c r="E74" s="174" t="s">
        <v>306</v>
      </c>
      <c r="F74" s="174" t="s">
        <v>307</v>
      </c>
      <c r="G74" s="176">
        <v>240</v>
      </c>
      <c r="H74" s="177">
        <v>40542</v>
      </c>
      <c r="I74" s="174" t="s">
        <v>336</v>
      </c>
    </row>
    <row r="75" spans="1:9" ht="12.75" outlineLevel="2">
      <c r="A75" s="174" t="s">
        <v>330</v>
      </c>
      <c r="B75" s="174" t="s">
        <v>344</v>
      </c>
      <c r="C75" s="174" t="s">
        <v>266</v>
      </c>
      <c r="D75" s="174" t="s">
        <v>328</v>
      </c>
      <c r="E75" s="174" t="s">
        <v>306</v>
      </c>
      <c r="F75" s="174" t="s">
        <v>307</v>
      </c>
      <c r="G75" s="176">
        <v>240</v>
      </c>
      <c r="H75" s="177">
        <v>40542</v>
      </c>
      <c r="I75" s="174" t="s">
        <v>336</v>
      </c>
    </row>
    <row r="76" spans="1:9" ht="12.75" outlineLevel="2">
      <c r="A76" s="174" t="s">
        <v>330</v>
      </c>
      <c r="B76" s="174" t="s">
        <v>344</v>
      </c>
      <c r="C76" s="174" t="s">
        <v>266</v>
      </c>
      <c r="D76" s="174" t="s">
        <v>328</v>
      </c>
      <c r="E76" s="174" t="s">
        <v>306</v>
      </c>
      <c r="F76" s="174" t="s">
        <v>307</v>
      </c>
      <c r="G76" s="176">
        <v>240</v>
      </c>
      <c r="H76" s="177">
        <v>40542</v>
      </c>
      <c r="I76" s="174" t="s">
        <v>336</v>
      </c>
    </row>
    <row r="77" spans="1:9" ht="12.75" outlineLevel="2">
      <c r="A77" s="174" t="s">
        <v>330</v>
      </c>
      <c r="B77" s="174" t="s">
        <v>344</v>
      </c>
      <c r="C77" s="174" t="s">
        <v>266</v>
      </c>
      <c r="D77" s="174" t="s">
        <v>328</v>
      </c>
      <c r="E77" s="174" t="s">
        <v>306</v>
      </c>
      <c r="F77" s="174" t="s">
        <v>307</v>
      </c>
      <c r="G77" s="176">
        <v>240</v>
      </c>
      <c r="H77" s="177">
        <v>40542</v>
      </c>
      <c r="I77" s="174" t="s">
        <v>336</v>
      </c>
    </row>
    <row r="78" spans="1:9" ht="12.75" outlineLevel="2">
      <c r="A78" s="174" t="s">
        <v>330</v>
      </c>
      <c r="B78" s="174" t="s">
        <v>344</v>
      </c>
      <c r="C78" s="174" t="s">
        <v>266</v>
      </c>
      <c r="D78" s="174" t="s">
        <v>328</v>
      </c>
      <c r="E78" s="174" t="s">
        <v>306</v>
      </c>
      <c r="F78" s="174" t="s">
        <v>307</v>
      </c>
      <c r="G78" s="176">
        <v>240</v>
      </c>
      <c r="H78" s="177">
        <v>40542</v>
      </c>
      <c r="I78" s="174" t="s">
        <v>336</v>
      </c>
    </row>
    <row r="79" spans="1:9" ht="12.75" outlineLevel="1">
      <c r="A79" s="188" t="s">
        <v>345</v>
      </c>
      <c r="B79" s="195"/>
      <c r="C79" s="195"/>
      <c r="D79" s="195"/>
      <c r="E79" s="195"/>
      <c r="F79" s="195"/>
      <c r="G79" s="196">
        <f>SUM(G18:G78)</f>
        <v>12720</v>
      </c>
      <c r="H79" s="197"/>
      <c r="I79" s="195"/>
    </row>
    <row r="80" spans="1:9" ht="12.75">
      <c r="A80" s="178"/>
      <c r="B80" s="178"/>
      <c r="C80" s="178"/>
      <c r="D80" s="178"/>
      <c r="E80" s="178"/>
      <c r="F80" s="178"/>
      <c r="G80" s="179"/>
      <c r="H80" s="175"/>
      <c r="I80" s="178"/>
    </row>
    <row r="81" spans="1:7" ht="12.75">
      <c r="A81" s="198" t="s">
        <v>346</v>
      </c>
      <c r="G81" s="199">
        <f>G16+G79</f>
        <v>17195.68</v>
      </c>
    </row>
    <row r="82" spans="1:7" ht="12.75">
      <c r="A82" s="198"/>
      <c r="G82" s="199"/>
    </row>
    <row r="83" spans="5:7" ht="12.75">
      <c r="E83" s="37" t="s">
        <v>17</v>
      </c>
      <c r="F83" s="200">
        <f>'3.05'!E36</f>
        <v>0.6651</v>
      </c>
      <c r="G83" s="201">
        <f>ROUND(G81*F83,2)</f>
        <v>11436.85</v>
      </c>
    </row>
    <row r="84" spans="5:7" ht="12.75">
      <c r="E84" s="37" t="s">
        <v>347</v>
      </c>
      <c r="F84" s="200">
        <f>'3.05'!F36</f>
        <v>0.3349</v>
      </c>
      <c r="G84" s="202">
        <f>ROUND(G81*F84,2)</f>
        <v>5758.83</v>
      </c>
    </row>
    <row r="85" spans="5:7" ht="13.5" thickBot="1">
      <c r="E85" s="37" t="s">
        <v>19</v>
      </c>
      <c r="F85" s="37"/>
      <c r="G85" s="203">
        <f>SUM(G83:G84)</f>
        <v>17195.68</v>
      </c>
    </row>
    <row r="86" ht="13.5" thickTop="1"/>
  </sheetData>
  <sheetProtection/>
  <printOptions/>
  <pageMargins left="0.75" right="0.75" top="1" bottom="1" header="0.5" footer="0.5"/>
  <pageSetup horizontalDpi="600" verticalDpi="600" orientation="portrait" paperSize="9" scale="6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zoomScalePageLayoutView="0" workbookViewId="0" topLeftCell="A1">
      <selection activeCell="E36" sqref="E36"/>
    </sheetView>
  </sheetViews>
  <sheetFormatPr defaultColWidth="9.140625" defaultRowHeight="15" customHeight="1"/>
  <cols>
    <col min="1" max="1" width="4.7109375" style="40" customWidth="1"/>
    <col min="2" max="2" width="1.7109375" style="40" customWidth="1"/>
    <col min="3" max="3" width="49.57421875" style="40" bestFit="1" customWidth="1"/>
    <col min="4" max="4" width="10.00390625" style="41" customWidth="1"/>
    <col min="5" max="5" width="14.140625" style="40" customWidth="1"/>
    <col min="6" max="6" width="16.00390625" style="40" customWidth="1"/>
    <col min="7" max="7" width="14.421875" style="40" customWidth="1"/>
    <col min="8" max="8" width="9.140625" style="40" customWidth="1"/>
    <col min="9" max="9" width="9.00390625" style="40" hidden="1" customWidth="1"/>
    <col min="10" max="11" width="9.140625" style="40" customWidth="1"/>
    <col min="12" max="12" width="12.421875" style="40" bestFit="1" customWidth="1"/>
    <col min="13" max="13" width="12.7109375" style="40" customWidth="1"/>
    <col min="14" max="14" width="12.57421875" style="40" bestFit="1" customWidth="1"/>
    <col min="15" max="16384" width="9.140625" style="40" customWidth="1"/>
  </cols>
  <sheetData>
    <row r="1" ht="15" customHeight="1">
      <c r="G1" s="42"/>
    </row>
    <row r="2" spans="1:7" ht="14.25" customHeight="1">
      <c r="A2" s="43" t="s">
        <v>26</v>
      </c>
      <c r="B2" s="43"/>
      <c r="C2" s="43"/>
      <c r="D2" s="43"/>
      <c r="E2" s="43"/>
      <c r="F2" s="43"/>
      <c r="G2" s="43"/>
    </row>
    <row r="3" spans="1:7" ht="15" customHeight="1">
      <c r="A3" s="43"/>
      <c r="B3" s="43"/>
      <c r="C3" s="43"/>
      <c r="D3" s="43"/>
      <c r="E3" s="43"/>
      <c r="F3" s="43"/>
      <c r="G3" s="43"/>
    </row>
    <row r="4" spans="1:7" ht="15" customHeight="1">
      <c r="A4" s="43" t="s">
        <v>27</v>
      </c>
      <c r="B4" s="43"/>
      <c r="C4" s="43"/>
      <c r="D4" s="43"/>
      <c r="E4" s="43"/>
      <c r="F4" s="43"/>
      <c r="G4" s="43"/>
    </row>
    <row r="5" spans="1:7" ht="15" customHeight="1">
      <c r="A5" s="43" t="s">
        <v>28</v>
      </c>
      <c r="B5" s="43"/>
      <c r="C5" s="43"/>
      <c r="D5" s="43"/>
      <c r="E5" s="43"/>
      <c r="F5" s="43"/>
      <c r="G5" s="43"/>
    </row>
    <row r="6" spans="3:4" s="44" customFormat="1" ht="15" customHeight="1">
      <c r="C6" s="45"/>
      <c r="D6" s="45"/>
    </row>
    <row r="7" spans="1:7" s="44" customFormat="1" ht="15" customHeight="1">
      <c r="A7" s="46" t="s">
        <v>29</v>
      </c>
      <c r="B7" s="46"/>
      <c r="C7" s="46" t="s">
        <v>30</v>
      </c>
      <c r="D7" s="46"/>
      <c r="E7" s="46" t="s">
        <v>17</v>
      </c>
      <c r="F7" s="46" t="s">
        <v>18</v>
      </c>
      <c r="G7" s="46" t="s">
        <v>19</v>
      </c>
    </row>
    <row r="8" s="44" customFormat="1" ht="29.25" customHeight="1">
      <c r="D8" s="45"/>
    </row>
    <row r="9" spans="1:9" s="44" customFormat="1" ht="15" customHeight="1">
      <c r="A9" s="47">
        <v>1</v>
      </c>
      <c r="B9" s="47" t="s">
        <v>31</v>
      </c>
      <c r="C9" s="48" t="s">
        <v>32</v>
      </c>
      <c r="D9" s="49">
        <v>40543</v>
      </c>
      <c r="E9" s="50">
        <v>1078501</v>
      </c>
      <c r="F9" s="50">
        <v>750811</v>
      </c>
      <c r="G9" s="50">
        <f>SUM(E9:F9)</f>
        <v>1829312</v>
      </c>
      <c r="I9" s="44" t="s">
        <v>33</v>
      </c>
    </row>
    <row r="10" spans="2:7" s="44" customFormat="1" ht="18.75" customHeight="1" thickBot="1">
      <c r="B10" s="45"/>
      <c r="C10" s="51" t="s">
        <v>34</v>
      </c>
      <c r="D10" s="45"/>
      <c r="E10" s="52">
        <f>ROUND(+E9/G9,4)</f>
        <v>0.5896</v>
      </c>
      <c r="F10" s="52">
        <f>ROUND(+F9/G9,4)</f>
        <v>0.4104</v>
      </c>
      <c r="G10" s="53">
        <f>SUM(E10:F10)</f>
        <v>1</v>
      </c>
    </row>
    <row r="11" spans="1:4" s="44" customFormat="1" ht="15" customHeight="1" thickTop="1">
      <c r="A11" s="45"/>
      <c r="B11" s="45"/>
      <c r="D11" s="49"/>
    </row>
    <row r="12" spans="1:8" s="44" customFormat="1" ht="15" customHeight="1">
      <c r="A12" s="47">
        <v>2</v>
      </c>
      <c r="B12" s="47" t="s">
        <v>31</v>
      </c>
      <c r="C12" s="48" t="s">
        <v>35</v>
      </c>
      <c r="D12" s="49">
        <v>40543</v>
      </c>
      <c r="E12" s="54">
        <v>706127</v>
      </c>
      <c r="F12" s="54">
        <v>408431</v>
      </c>
      <c r="G12" s="54">
        <f>SUM(E12:F12)</f>
        <v>1114558</v>
      </c>
      <c r="H12" s="55"/>
    </row>
    <row r="13" spans="2:7" s="44" customFormat="1" ht="18.75" customHeight="1" thickBot="1">
      <c r="B13" s="45"/>
      <c r="C13" s="51" t="s">
        <v>34</v>
      </c>
      <c r="D13" s="45"/>
      <c r="E13" s="52">
        <f>ROUND(+E12/G12,4)</f>
        <v>0.6335</v>
      </c>
      <c r="F13" s="52">
        <f>ROUND(+F12/G12,4)</f>
        <v>0.3665</v>
      </c>
      <c r="G13" s="53">
        <f>SUM(E13:F13)</f>
        <v>1</v>
      </c>
    </row>
    <row r="14" spans="1:4" s="44" customFormat="1" ht="15" customHeight="1" thickTop="1">
      <c r="A14" s="45"/>
      <c r="B14" s="45"/>
      <c r="D14" s="45"/>
    </row>
    <row r="15" spans="1:4" s="44" customFormat="1" ht="15" customHeight="1">
      <c r="A15" s="47">
        <v>3</v>
      </c>
      <c r="B15" s="47" t="s">
        <v>31</v>
      </c>
      <c r="C15" s="48" t="s">
        <v>36</v>
      </c>
      <c r="D15" s="45"/>
    </row>
    <row r="16" spans="1:7" s="44" customFormat="1" ht="15" customHeight="1">
      <c r="A16" s="45"/>
      <c r="B16" s="45"/>
      <c r="C16" s="56" t="s">
        <v>37</v>
      </c>
      <c r="D16" s="49">
        <v>40543</v>
      </c>
      <c r="E16" s="57">
        <v>3457231764</v>
      </c>
      <c r="F16" s="57">
        <v>2533527615</v>
      </c>
      <c r="G16" s="57">
        <f>SUM(E16:F16)</f>
        <v>5990759379</v>
      </c>
    </row>
    <row r="17" spans="1:7" s="44" customFormat="1" ht="15" customHeight="1">
      <c r="A17" s="45"/>
      <c r="B17" s="45"/>
      <c r="C17" s="56" t="s">
        <v>38</v>
      </c>
      <c r="D17" s="49">
        <v>40543</v>
      </c>
      <c r="E17" s="58">
        <v>425086614</v>
      </c>
      <c r="F17" s="58">
        <v>0</v>
      </c>
      <c r="G17" s="58">
        <f>SUM(E17:F17)</f>
        <v>425086614</v>
      </c>
    </row>
    <row r="18" spans="1:7" s="44" customFormat="1" ht="15" customHeight="1">
      <c r="A18" s="45"/>
      <c r="B18" s="45"/>
      <c r="C18" s="56" t="s">
        <v>39</v>
      </c>
      <c r="D18" s="49">
        <v>40543</v>
      </c>
      <c r="E18" s="58">
        <v>136171270.25833333</v>
      </c>
      <c r="F18" s="58">
        <v>47516627.65083333</v>
      </c>
      <c r="G18" s="58">
        <f>SUM(E18:F18)</f>
        <v>183687897.90916666</v>
      </c>
    </row>
    <row r="19" spans="1:7" s="44" customFormat="1" ht="15" customHeight="1">
      <c r="A19" s="45"/>
      <c r="B19" s="45"/>
      <c r="C19" s="56" t="s">
        <v>19</v>
      </c>
      <c r="D19" s="59"/>
      <c r="E19" s="60">
        <f>SUM(E16:E18)</f>
        <v>4018489648.258333</v>
      </c>
      <c r="F19" s="60">
        <f>SUM(F16:F18)</f>
        <v>2581044242.650833</v>
      </c>
      <c r="G19" s="60">
        <f>SUM(E19:F19)</f>
        <v>6599533890.909166</v>
      </c>
    </row>
    <row r="20" spans="2:7" s="44" customFormat="1" ht="18.75" customHeight="1" thickBot="1">
      <c r="B20" s="45"/>
      <c r="C20" s="51" t="s">
        <v>34</v>
      </c>
      <c r="D20" s="45"/>
      <c r="E20" s="52">
        <f>ROUND(+E19/G19,4)</f>
        <v>0.6089</v>
      </c>
      <c r="F20" s="52">
        <f>ROUND(+F19/G19,4)</f>
        <v>0.3911</v>
      </c>
      <c r="G20" s="53">
        <f>SUM(E20:F20)</f>
        <v>1</v>
      </c>
    </row>
    <row r="21" spans="1:4" s="44" customFormat="1" ht="15" customHeight="1" thickTop="1">
      <c r="A21" s="45"/>
      <c r="B21" s="45"/>
      <c r="D21" s="45"/>
    </row>
    <row r="22" spans="1:4" s="44" customFormat="1" ht="15" customHeight="1">
      <c r="A22" s="47">
        <v>4</v>
      </c>
      <c r="B22" s="47" t="s">
        <v>31</v>
      </c>
      <c r="C22" s="48" t="s">
        <v>40</v>
      </c>
      <c r="D22" s="45" t="s">
        <v>41</v>
      </c>
    </row>
    <row r="23" spans="1:7" s="44" customFormat="1" ht="15" customHeight="1">
      <c r="A23" s="45"/>
      <c r="B23" s="45"/>
      <c r="C23" s="56" t="s">
        <v>42</v>
      </c>
      <c r="D23" s="49">
        <v>40543</v>
      </c>
      <c r="E23" s="50">
        <f>+E9</f>
        <v>1078501</v>
      </c>
      <c r="F23" s="50">
        <f>+F9</f>
        <v>750811</v>
      </c>
      <c r="G23" s="50">
        <f>SUM(E23:F23)</f>
        <v>1829312</v>
      </c>
    </row>
    <row r="24" spans="1:7" s="44" customFormat="1" ht="15" customHeight="1">
      <c r="A24" s="45"/>
      <c r="B24" s="45"/>
      <c r="C24" s="51" t="s">
        <v>43</v>
      </c>
      <c r="D24" s="45"/>
      <c r="E24" s="61">
        <f>+E23/G23</f>
        <v>0.5895664599587167</v>
      </c>
      <c r="F24" s="61">
        <f>+F23/G23</f>
        <v>0.4104335400412833</v>
      </c>
      <c r="G24" s="62">
        <f>SUM(E24:F24)</f>
        <v>1</v>
      </c>
    </row>
    <row r="25" spans="1:4" s="44" customFormat="1" ht="15" customHeight="1">
      <c r="A25" s="45"/>
      <c r="B25" s="45"/>
      <c r="D25" s="45"/>
    </row>
    <row r="26" spans="1:7" s="44" customFormat="1" ht="15" customHeight="1">
      <c r="A26" s="45"/>
      <c r="B26" s="45"/>
      <c r="C26" s="44" t="s">
        <v>44</v>
      </c>
      <c r="D26" s="49">
        <v>40543</v>
      </c>
      <c r="E26" s="50">
        <v>47628712.22244404</v>
      </c>
      <c r="F26" s="50">
        <v>23754416.951529805</v>
      </c>
      <c r="G26" s="63">
        <f>SUM(E26:F26)</f>
        <v>71383129.17397384</v>
      </c>
    </row>
    <row r="27" spans="1:7" s="44" customFormat="1" ht="15" customHeight="1">
      <c r="A27" s="45"/>
      <c r="B27" s="45"/>
      <c r="C27" s="51" t="s">
        <v>43</v>
      </c>
      <c r="D27" s="45"/>
      <c r="E27" s="61">
        <f>+E26/G26</f>
        <v>0.6672264549563818</v>
      </c>
      <c r="F27" s="61">
        <f>+F26/G26</f>
        <v>0.3327735450436182</v>
      </c>
      <c r="G27" s="62">
        <f>SUM(E27:F27)</f>
        <v>1</v>
      </c>
    </row>
    <row r="28" spans="1:4" s="44" customFormat="1" ht="15" customHeight="1">
      <c r="A28" s="45"/>
      <c r="B28" s="45"/>
      <c r="D28" s="45"/>
    </row>
    <row r="29" spans="1:7" s="44" customFormat="1" ht="15" customHeight="1">
      <c r="A29" s="45"/>
      <c r="B29" s="45"/>
      <c r="C29" s="44" t="s">
        <v>45</v>
      </c>
      <c r="D29" s="49">
        <v>40543</v>
      </c>
      <c r="E29" s="50">
        <v>69836081.47239268</v>
      </c>
      <c r="F29" s="50">
        <v>27914823.18653493</v>
      </c>
      <c r="G29" s="64">
        <f>SUM(E29:F29)</f>
        <v>97750904.6589276</v>
      </c>
    </row>
    <row r="30" spans="1:7" s="44" customFormat="1" ht="15" customHeight="1">
      <c r="A30" s="45"/>
      <c r="B30" s="45"/>
      <c r="C30" s="51" t="s">
        <v>43</v>
      </c>
      <c r="D30" s="45"/>
      <c r="E30" s="61">
        <f>+E29/G29</f>
        <v>0.7144290041720298</v>
      </c>
      <c r="F30" s="61">
        <f>+F29/G29</f>
        <v>0.28557099582797024</v>
      </c>
      <c r="G30" s="62">
        <f>SUM(E30:F30)</f>
        <v>1</v>
      </c>
    </row>
    <row r="31" spans="1:4" s="44" customFormat="1" ht="15" customHeight="1">
      <c r="A31" s="45"/>
      <c r="B31" s="45"/>
      <c r="D31" s="45"/>
    </row>
    <row r="32" spans="1:7" s="44" customFormat="1" ht="15" customHeight="1">
      <c r="A32" s="45"/>
      <c r="B32" s="45"/>
      <c r="C32" s="44" t="s">
        <v>46</v>
      </c>
      <c r="D32" s="49">
        <v>40543</v>
      </c>
      <c r="E32" s="50">
        <v>3879978868.59125</v>
      </c>
      <c r="F32" s="50">
        <v>1750859729.093334</v>
      </c>
      <c r="G32" s="50">
        <f>SUM(E32:F32)</f>
        <v>5630838597.684584</v>
      </c>
    </row>
    <row r="33" spans="1:7" s="44" customFormat="1" ht="15" customHeight="1">
      <c r="A33" s="45"/>
      <c r="B33" s="45"/>
      <c r="C33" s="51" t="s">
        <v>43</v>
      </c>
      <c r="D33" s="45"/>
      <c r="E33" s="61">
        <f>+E32/G32</f>
        <v>0.6890587967104417</v>
      </c>
      <c r="F33" s="61">
        <f>+F32/G32</f>
        <v>0.3109412032895584</v>
      </c>
      <c r="G33" s="62">
        <f>SUM(E33:F33)</f>
        <v>1</v>
      </c>
    </row>
    <row r="34" spans="1:7" s="44" customFormat="1" ht="15" customHeight="1">
      <c r="A34" s="45"/>
      <c r="D34" s="45"/>
      <c r="E34" s="65"/>
      <c r="F34" s="65"/>
      <c r="G34" s="65"/>
    </row>
    <row r="35" spans="1:12" s="44" customFormat="1" ht="15" customHeight="1">
      <c r="A35" s="45"/>
      <c r="C35" s="44" t="s">
        <v>47</v>
      </c>
      <c r="D35" s="45"/>
      <c r="E35" s="66">
        <f>+E33+E30+E27+E24</f>
        <v>2.66028071579757</v>
      </c>
      <c r="F35" s="66">
        <f>+F33+F30+F27+F24</f>
        <v>1.3397192842024301</v>
      </c>
      <c r="G35" s="66">
        <f>+G33+G30+G27+G24</f>
        <v>4</v>
      </c>
      <c r="L35" s="67"/>
    </row>
    <row r="36" spans="3:12" s="44" customFormat="1" ht="18.75" customHeight="1" thickBot="1">
      <c r="C36" s="44" t="s">
        <v>34</v>
      </c>
      <c r="D36" s="45"/>
      <c r="E36" s="52">
        <f>ROUND(+E35/4,4)</f>
        <v>0.6651</v>
      </c>
      <c r="F36" s="52">
        <f>ROUND(+F35/4,4)</f>
        <v>0.3349</v>
      </c>
      <c r="G36" s="53">
        <f>+G35/4</f>
        <v>1</v>
      </c>
      <c r="L36" s="67"/>
    </row>
    <row r="37" spans="4:12" s="44" customFormat="1" ht="15" customHeight="1" thickTop="1">
      <c r="D37" s="45"/>
      <c r="L37" s="67"/>
    </row>
    <row r="38" spans="1:13" s="44" customFormat="1" ht="15" customHeight="1">
      <c r="A38" s="47">
        <v>5</v>
      </c>
      <c r="B38" s="47" t="s">
        <v>31</v>
      </c>
      <c r="C38" s="48" t="s">
        <v>48</v>
      </c>
      <c r="D38" s="45"/>
      <c r="L38" s="67"/>
      <c r="M38" s="67"/>
    </row>
    <row r="39" spans="3:12" s="44" customFormat="1" ht="15" customHeight="1">
      <c r="C39" s="51" t="s">
        <v>49</v>
      </c>
      <c r="D39" s="49">
        <v>40543</v>
      </c>
      <c r="E39" s="50">
        <v>49678351.67</v>
      </c>
      <c r="F39" s="50">
        <v>24123485.86</v>
      </c>
      <c r="G39" s="50">
        <f>SUM(E39:F39)</f>
        <v>73801837.53</v>
      </c>
      <c r="L39" s="67"/>
    </row>
    <row r="40" spans="3:13" s="44" customFormat="1" ht="15" customHeight="1">
      <c r="C40" s="44" t="s">
        <v>19</v>
      </c>
      <c r="D40" s="45"/>
      <c r="E40" s="68">
        <f>SUM(E39:E39)</f>
        <v>49678351.67</v>
      </c>
      <c r="F40" s="68">
        <f>SUM(F39:F39)</f>
        <v>24123485.86</v>
      </c>
      <c r="G40" s="68">
        <f>SUM(G39:G39)</f>
        <v>73801837.53</v>
      </c>
      <c r="L40" s="67"/>
      <c r="M40" s="67"/>
    </row>
    <row r="41" spans="3:13" s="44" customFormat="1" ht="18.75" customHeight="1" thickBot="1">
      <c r="C41" s="44" t="s">
        <v>34</v>
      </c>
      <c r="D41" s="45"/>
      <c r="E41" s="52">
        <f>ROUND(+E40/G40,4)</f>
        <v>0.6731</v>
      </c>
      <c r="F41" s="52">
        <f>ROUND(+F40/G40,4)</f>
        <v>0.3269</v>
      </c>
      <c r="G41" s="69">
        <f>SUM(E41:F41)</f>
        <v>1</v>
      </c>
      <c r="L41" s="67"/>
      <c r="M41" s="70"/>
    </row>
    <row r="42" s="44" customFormat="1" ht="15" customHeight="1" thickTop="1">
      <c r="D42" s="45"/>
    </row>
    <row r="43" s="44" customFormat="1" ht="15" customHeight="1">
      <c r="D43" s="45"/>
    </row>
  </sheetData>
  <sheetProtection/>
  <printOptions horizontalCentered="1"/>
  <pageMargins left="0.5" right="0.41" top="0.75" bottom="0.75" header="0.5" footer="0.5"/>
  <pageSetup fitToHeight="1" fitToWidth="1" horizontalDpi="600" verticalDpi="600" orientation="portrait" scale="8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H70"/>
  <sheetViews>
    <sheetView zoomScalePageLayoutView="0" workbookViewId="0" topLeftCell="A1">
      <selection activeCell="G41" sqref="G41"/>
    </sheetView>
  </sheetViews>
  <sheetFormatPr defaultColWidth="8.8515625" defaultRowHeight="15.75" customHeight="1"/>
  <cols>
    <col min="1" max="1" width="3.28125" style="73" customWidth="1"/>
    <col min="2" max="2" width="46.28125" style="73" customWidth="1"/>
    <col min="3" max="3" width="15.140625" style="73" customWidth="1"/>
    <col min="4" max="4" width="14.8515625" style="73" customWidth="1"/>
    <col min="5" max="5" width="13.140625" style="73" customWidth="1"/>
    <col min="6" max="6" width="14.140625" style="73" customWidth="1"/>
    <col min="7" max="7" width="11.8515625" style="73" customWidth="1"/>
    <col min="8" max="8" width="16.28125" style="73" customWidth="1"/>
    <col min="9" max="16384" width="8.8515625" style="73" customWidth="1"/>
  </cols>
  <sheetData>
    <row r="1" spans="1:8" ht="15.75" customHeight="1">
      <c r="A1" s="72"/>
      <c r="B1" s="442" t="s">
        <v>0</v>
      </c>
      <c r="C1" s="442"/>
      <c r="D1" s="442"/>
      <c r="E1" s="442"/>
      <c r="F1" s="442"/>
      <c r="G1" s="442"/>
      <c r="H1" s="442"/>
    </row>
    <row r="2" spans="1:8" ht="15.75" customHeight="1">
      <c r="A2" s="74"/>
      <c r="B2" s="443" t="s">
        <v>146</v>
      </c>
      <c r="C2" s="443"/>
      <c r="D2" s="443"/>
      <c r="E2" s="443"/>
      <c r="F2" s="443"/>
      <c r="G2" s="443"/>
      <c r="H2" s="443"/>
    </row>
    <row r="3" spans="1:8" ht="15.75" customHeight="1">
      <c r="A3" s="443" t="s">
        <v>147</v>
      </c>
      <c r="B3" s="443"/>
      <c r="C3" s="443"/>
      <c r="D3" s="443"/>
      <c r="E3" s="443"/>
      <c r="F3" s="443"/>
      <c r="G3" s="443"/>
      <c r="H3" s="443"/>
    </row>
    <row r="4" spans="1:8" ht="15.75" customHeight="1">
      <c r="A4" s="75"/>
      <c r="B4" s="444" t="s">
        <v>148</v>
      </c>
      <c r="C4" s="444"/>
      <c r="D4" s="444"/>
      <c r="E4" s="444"/>
      <c r="F4" s="444"/>
      <c r="G4" s="444"/>
      <c r="H4" s="444"/>
    </row>
    <row r="5" spans="1:8" ht="51">
      <c r="A5" s="76"/>
      <c r="B5" s="77" t="s">
        <v>149</v>
      </c>
      <c r="C5" s="78" t="s">
        <v>150</v>
      </c>
      <c r="D5" s="78" t="s">
        <v>151</v>
      </c>
      <c r="E5" s="79" t="s">
        <v>152</v>
      </c>
      <c r="F5" s="80" t="s">
        <v>153</v>
      </c>
      <c r="G5" s="80" t="s">
        <v>154</v>
      </c>
      <c r="H5" s="78" t="s">
        <v>155</v>
      </c>
    </row>
    <row r="6" spans="1:8" ht="15.75" customHeight="1">
      <c r="A6" s="81" t="s">
        <v>156</v>
      </c>
      <c r="B6" s="82"/>
      <c r="C6" s="83"/>
      <c r="D6" s="83"/>
      <c r="E6" s="84"/>
      <c r="F6" s="85"/>
      <c r="G6" s="85"/>
      <c r="H6" s="86"/>
    </row>
    <row r="7" spans="1:8" ht="15.75" customHeight="1">
      <c r="A7" s="81"/>
      <c r="B7" s="87" t="s">
        <v>157</v>
      </c>
      <c r="C7" s="88">
        <f aca="true" t="shared" si="0" ref="C7:D10">$H7*F7</f>
        <v>241937.902624</v>
      </c>
      <c r="D7" s="88">
        <f t="shared" si="0"/>
        <v>168404.537376</v>
      </c>
      <c r="E7" s="89">
        <v>1</v>
      </c>
      <c r="F7" s="90">
        <f>VLOOKUP($E7,$B$60:$G$66,5,FALSE)</f>
        <v>0.5896</v>
      </c>
      <c r="G7" s="90">
        <f>VLOOKUP($E7,$B$60:$G$66,6,FALSE)</f>
        <v>0.4104</v>
      </c>
      <c r="H7" s="91">
        <v>410342.44</v>
      </c>
    </row>
    <row r="8" spans="1:8" ht="15.75" customHeight="1">
      <c r="A8" s="81" t="s">
        <v>158</v>
      </c>
      <c r="B8" s="87" t="s">
        <v>159</v>
      </c>
      <c r="C8" s="92">
        <f t="shared" si="0"/>
        <v>341094.06198</v>
      </c>
      <c r="D8" s="92">
        <f t="shared" si="0"/>
        <v>197333.81802</v>
      </c>
      <c r="E8" s="93">
        <v>2</v>
      </c>
      <c r="F8" s="90">
        <f>VLOOKUP($E8,$B$60:$G$66,5,FALSE)</f>
        <v>0.6335</v>
      </c>
      <c r="G8" s="90">
        <f>VLOOKUP($E8,$B$60:$G$66,6,FALSE)</f>
        <v>0.3665</v>
      </c>
      <c r="H8" s="91">
        <v>538427.88</v>
      </c>
    </row>
    <row r="9" spans="1:8" ht="15.75" customHeight="1">
      <c r="A9" s="81" t="s">
        <v>158</v>
      </c>
      <c r="B9" s="87" t="s">
        <v>160</v>
      </c>
      <c r="C9" s="92">
        <f t="shared" si="0"/>
        <v>17601144.154968</v>
      </c>
      <c r="D9" s="92">
        <f t="shared" si="0"/>
        <v>12251542.675032</v>
      </c>
      <c r="E9" s="93">
        <v>1</v>
      </c>
      <c r="F9" s="90">
        <f>VLOOKUP($E9,$B$60:$G$66,5,FALSE)</f>
        <v>0.5896</v>
      </c>
      <c r="G9" s="90">
        <f>VLOOKUP($E9,$B$60:$G$66,6,FALSE)</f>
        <v>0.4104</v>
      </c>
      <c r="H9" s="91">
        <v>29852686.83</v>
      </c>
    </row>
    <row r="10" spans="1:8" ht="15.75" customHeight="1">
      <c r="A10" s="81" t="s">
        <v>158</v>
      </c>
      <c r="B10" s="87" t="s">
        <v>161</v>
      </c>
      <c r="C10" s="94">
        <f t="shared" si="0"/>
        <v>-72302.4003679994</v>
      </c>
      <c r="D10" s="94">
        <f t="shared" si="0"/>
        <v>-50327.179631999585</v>
      </c>
      <c r="E10" s="95">
        <v>1</v>
      </c>
      <c r="F10" s="96">
        <f>VLOOKUP($E10,$B$60:$G$66,5,FALSE)</f>
        <v>0.5896</v>
      </c>
      <c r="G10" s="96">
        <f>VLOOKUP($E10,$B$60:$G$66,6,FALSE)</f>
        <v>0.4104</v>
      </c>
      <c r="H10" s="97">
        <v>-122629.579999999</v>
      </c>
    </row>
    <row r="11" spans="1:8" ht="15.75" customHeight="1">
      <c r="A11" s="81" t="s">
        <v>158</v>
      </c>
      <c r="B11" s="82" t="s">
        <v>162</v>
      </c>
      <c r="C11" s="88">
        <f>SUM(C7:C10)</f>
        <v>18111873.719204005</v>
      </c>
      <c r="D11" s="88">
        <f>SUM(D7:D10)</f>
        <v>12566953.850796001</v>
      </c>
      <c r="E11" s="89"/>
      <c r="F11" s="98"/>
      <c r="G11" s="99"/>
      <c r="H11" s="91">
        <f>SUM(H7:H10)</f>
        <v>30678827.57</v>
      </c>
    </row>
    <row r="12" spans="1:8" ht="15.75" customHeight="1">
      <c r="A12" s="81" t="s">
        <v>163</v>
      </c>
      <c r="B12" s="82"/>
      <c r="C12" s="100"/>
      <c r="D12" s="100"/>
      <c r="E12" s="93"/>
      <c r="F12" s="99"/>
      <c r="G12" s="99"/>
      <c r="H12" s="86"/>
    </row>
    <row r="13" spans="1:8" ht="15.75" customHeight="1">
      <c r="A13" s="81"/>
      <c r="B13" s="87" t="s">
        <v>164</v>
      </c>
      <c r="C13" s="88">
        <f aca="true" t="shared" si="1" ref="C13:D19">$H13*F13</f>
        <v>696941.508824</v>
      </c>
      <c r="D13" s="88">
        <f t="shared" si="1"/>
        <v>485116.681176</v>
      </c>
      <c r="E13" s="89">
        <v>1</v>
      </c>
      <c r="F13" s="90">
        <f aca="true" t="shared" si="2" ref="F13:F19">VLOOKUP($E13,$B$60:$G$66,5,FALSE)</f>
        <v>0.5896</v>
      </c>
      <c r="G13" s="90">
        <f aca="true" t="shared" si="3" ref="G13:G19">VLOOKUP($E13,$B$60:$G$66,6,FALSE)</f>
        <v>0.4104</v>
      </c>
      <c r="H13" s="91">
        <v>1182058.19</v>
      </c>
    </row>
    <row r="14" spans="1:8" ht="15.75" customHeight="1">
      <c r="A14" s="81" t="s">
        <v>158</v>
      </c>
      <c r="B14" s="87" t="s">
        <v>165</v>
      </c>
      <c r="C14" s="92">
        <f t="shared" si="1"/>
        <v>657350.6942639941</v>
      </c>
      <c r="D14" s="92">
        <f t="shared" si="1"/>
        <v>457558.8957359959</v>
      </c>
      <c r="E14" s="93">
        <v>1</v>
      </c>
      <c r="F14" s="90">
        <f t="shared" si="2"/>
        <v>0.5896</v>
      </c>
      <c r="G14" s="90">
        <f t="shared" si="3"/>
        <v>0.4104</v>
      </c>
      <c r="H14" s="91">
        <v>1114909.58999999</v>
      </c>
    </row>
    <row r="15" spans="1:8" ht="15.75" customHeight="1">
      <c r="A15" s="81" t="s">
        <v>158</v>
      </c>
      <c r="B15" s="87" t="s">
        <v>166</v>
      </c>
      <c r="C15" s="92">
        <f t="shared" si="1"/>
        <v>41558.645832</v>
      </c>
      <c r="D15" s="92">
        <f t="shared" si="1"/>
        <v>28927.524168</v>
      </c>
      <c r="E15" s="93">
        <v>1</v>
      </c>
      <c r="F15" s="90">
        <f t="shared" si="2"/>
        <v>0.5896</v>
      </c>
      <c r="G15" s="90">
        <f t="shared" si="3"/>
        <v>0.4104</v>
      </c>
      <c r="H15" s="91">
        <v>70486.17</v>
      </c>
    </row>
    <row r="16" spans="1:8" ht="15.75" customHeight="1">
      <c r="A16" s="81"/>
      <c r="B16" s="87" t="s">
        <v>167</v>
      </c>
      <c r="C16" s="92">
        <f t="shared" si="1"/>
        <v>0</v>
      </c>
      <c r="D16" s="92">
        <f t="shared" si="1"/>
        <v>0</v>
      </c>
      <c r="E16" s="93">
        <v>1</v>
      </c>
      <c r="F16" s="90">
        <f t="shared" si="2"/>
        <v>0.5896</v>
      </c>
      <c r="G16" s="90">
        <f t="shared" si="3"/>
        <v>0.4104</v>
      </c>
      <c r="H16" s="91">
        <v>0</v>
      </c>
    </row>
    <row r="17" spans="1:8" ht="15.75" customHeight="1">
      <c r="A17" s="81" t="s">
        <v>158</v>
      </c>
      <c r="B17" s="87" t="s">
        <v>168</v>
      </c>
      <c r="C17" s="92">
        <f t="shared" si="1"/>
        <v>0</v>
      </c>
      <c r="D17" s="92">
        <f t="shared" si="1"/>
        <v>0</v>
      </c>
      <c r="E17" s="93">
        <v>1</v>
      </c>
      <c r="F17" s="90">
        <f t="shared" si="2"/>
        <v>0.5896</v>
      </c>
      <c r="G17" s="90">
        <f t="shared" si="3"/>
        <v>0.4104</v>
      </c>
      <c r="H17" s="91">
        <v>0</v>
      </c>
    </row>
    <row r="18" spans="1:8" ht="15.75" customHeight="1">
      <c r="A18" s="81"/>
      <c r="B18" s="87" t="s">
        <v>169</v>
      </c>
      <c r="C18" s="92">
        <f t="shared" si="1"/>
        <v>202.333032</v>
      </c>
      <c r="D18" s="92">
        <f t="shared" si="1"/>
        <v>140.836968</v>
      </c>
      <c r="E18" s="93">
        <v>1</v>
      </c>
      <c r="F18" s="90">
        <f t="shared" si="2"/>
        <v>0.5896</v>
      </c>
      <c r="G18" s="90">
        <f t="shared" si="3"/>
        <v>0.4104</v>
      </c>
      <c r="H18" s="91">
        <v>343.17</v>
      </c>
    </row>
    <row r="19" spans="1:8" ht="15.75" customHeight="1">
      <c r="A19" s="81"/>
      <c r="B19" s="87" t="s">
        <v>170</v>
      </c>
      <c r="C19" s="94">
        <f t="shared" si="1"/>
        <v>0</v>
      </c>
      <c r="D19" s="94">
        <f t="shared" si="1"/>
        <v>0</v>
      </c>
      <c r="E19" s="95">
        <v>1</v>
      </c>
      <c r="F19" s="96">
        <f t="shared" si="2"/>
        <v>0.5896</v>
      </c>
      <c r="G19" s="96">
        <f t="shared" si="3"/>
        <v>0.4104</v>
      </c>
      <c r="H19" s="97">
        <v>0</v>
      </c>
    </row>
    <row r="20" spans="1:8" ht="15.75" customHeight="1">
      <c r="A20" s="81" t="s">
        <v>158</v>
      </c>
      <c r="B20" s="82" t="s">
        <v>162</v>
      </c>
      <c r="C20" s="88">
        <f>SUM(C13:C18)</f>
        <v>1396053.1819519943</v>
      </c>
      <c r="D20" s="88">
        <f>SUM(D13:D18)</f>
        <v>971743.9380479959</v>
      </c>
      <c r="E20" s="89"/>
      <c r="F20" s="98"/>
      <c r="G20" s="99"/>
      <c r="H20" s="91">
        <f>SUM(H13:H18)</f>
        <v>2367797.11999999</v>
      </c>
    </row>
    <row r="21" spans="1:8" ht="15.75" customHeight="1">
      <c r="A21" s="81" t="s">
        <v>171</v>
      </c>
      <c r="B21" s="82"/>
      <c r="C21" s="100"/>
      <c r="D21" s="100"/>
      <c r="E21" s="93"/>
      <c r="F21" s="99"/>
      <c r="G21" s="99"/>
      <c r="H21" s="86"/>
    </row>
    <row r="22" spans="1:8" ht="15.75" customHeight="1">
      <c r="A22" s="81"/>
      <c r="B22" s="87" t="s">
        <v>172</v>
      </c>
      <c r="C22" s="88">
        <f aca="true" t="shared" si="4" ref="C22:C34">$H22*F22</f>
        <v>18231236.235684</v>
      </c>
      <c r="D22" s="88">
        <f aca="true" t="shared" si="5" ref="D22:D34">$H22*G22</f>
        <v>9180034.604316</v>
      </c>
      <c r="E22" s="89">
        <v>4</v>
      </c>
      <c r="F22" s="90">
        <f aca="true" t="shared" si="6" ref="F22:F34">VLOOKUP($E22,$B$60:$G$66,5,FALSE)</f>
        <v>0.6651</v>
      </c>
      <c r="G22" s="90">
        <f aca="true" t="shared" si="7" ref="G22:G34">VLOOKUP($E22,$B$60:$G$66,6,FALSE)</f>
        <v>0.3349</v>
      </c>
      <c r="H22" s="88">
        <v>27411270.84</v>
      </c>
    </row>
    <row r="23" spans="1:8" ht="15.75" customHeight="1">
      <c r="A23" s="81"/>
      <c r="B23" s="87" t="s">
        <v>173</v>
      </c>
      <c r="C23" s="92">
        <f t="shared" si="4"/>
        <v>4210410.069576</v>
      </c>
      <c r="D23" s="92">
        <f t="shared" si="5"/>
        <v>2120081.690424</v>
      </c>
      <c r="E23" s="89">
        <v>4</v>
      </c>
      <c r="F23" s="90">
        <f t="shared" si="6"/>
        <v>0.6651</v>
      </c>
      <c r="G23" s="90">
        <f t="shared" si="7"/>
        <v>0.3349</v>
      </c>
      <c r="H23" s="88">
        <v>6330491.76</v>
      </c>
    </row>
    <row r="24" spans="1:8" ht="15.75" customHeight="1">
      <c r="A24" s="81" t="s">
        <v>158</v>
      </c>
      <c r="B24" s="87" t="s">
        <v>174</v>
      </c>
      <c r="C24" s="92">
        <f t="shared" si="4"/>
        <v>-168649.47351</v>
      </c>
      <c r="D24" s="92">
        <f t="shared" si="5"/>
        <v>-84920.62649</v>
      </c>
      <c r="E24" s="93">
        <v>4</v>
      </c>
      <c r="F24" s="90">
        <f t="shared" si="6"/>
        <v>0.6651</v>
      </c>
      <c r="G24" s="90">
        <f t="shared" si="7"/>
        <v>0.3349</v>
      </c>
      <c r="H24" s="88">
        <v>-253570.1</v>
      </c>
    </row>
    <row r="25" spans="1:8" ht="15.75" customHeight="1">
      <c r="A25" s="81" t="s">
        <v>158</v>
      </c>
      <c r="B25" s="87" t="s">
        <v>175</v>
      </c>
      <c r="C25" s="92">
        <f t="shared" si="4"/>
        <v>9921325.718313001</v>
      </c>
      <c r="D25" s="92">
        <f t="shared" si="5"/>
        <v>4995717.911687</v>
      </c>
      <c r="E25" s="93">
        <v>4</v>
      </c>
      <c r="F25" s="90">
        <f t="shared" si="6"/>
        <v>0.6651</v>
      </c>
      <c r="G25" s="90">
        <f t="shared" si="7"/>
        <v>0.3349</v>
      </c>
      <c r="H25" s="88">
        <v>14917043.63</v>
      </c>
    </row>
    <row r="26" spans="1:8" ht="15.75" customHeight="1">
      <c r="A26" s="81" t="s">
        <v>158</v>
      </c>
      <c r="B26" s="87" t="s">
        <v>176</v>
      </c>
      <c r="C26" s="92">
        <f t="shared" si="4"/>
        <v>1799044.973710994</v>
      </c>
      <c r="D26" s="92">
        <f t="shared" si="5"/>
        <v>1155537.016288996</v>
      </c>
      <c r="E26" s="93">
        <v>3</v>
      </c>
      <c r="F26" s="90">
        <f t="shared" si="6"/>
        <v>0.6089</v>
      </c>
      <c r="G26" s="90">
        <f t="shared" si="7"/>
        <v>0.3911</v>
      </c>
      <c r="H26" s="88">
        <v>2954581.98999999</v>
      </c>
    </row>
    <row r="27" spans="1:8" ht="15.75" customHeight="1">
      <c r="A27" s="81" t="s">
        <v>158</v>
      </c>
      <c r="B27" s="87" t="s">
        <v>177</v>
      </c>
      <c r="C27" s="92">
        <f t="shared" si="4"/>
        <v>2784988.058248</v>
      </c>
      <c r="D27" s="92">
        <f t="shared" si="5"/>
        <v>1938533.071752</v>
      </c>
      <c r="E27" s="93">
        <v>1</v>
      </c>
      <c r="F27" s="90">
        <f t="shared" si="6"/>
        <v>0.5896</v>
      </c>
      <c r="G27" s="90">
        <f t="shared" si="7"/>
        <v>0.4104</v>
      </c>
      <c r="H27" s="88">
        <v>4723521.13</v>
      </c>
    </row>
    <row r="28" spans="1:8" ht="15.75" customHeight="1">
      <c r="A28" s="81" t="s">
        <v>158</v>
      </c>
      <c r="B28" s="87" t="s">
        <v>178</v>
      </c>
      <c r="C28" s="92">
        <f t="shared" si="4"/>
        <v>8147175.20676</v>
      </c>
      <c r="D28" s="92">
        <f t="shared" si="5"/>
        <v>3956784.39324</v>
      </c>
      <c r="E28" s="93">
        <v>5</v>
      </c>
      <c r="F28" s="90">
        <f t="shared" si="6"/>
        <v>0.6731</v>
      </c>
      <c r="G28" s="90">
        <f t="shared" si="7"/>
        <v>0.3269</v>
      </c>
      <c r="H28" s="88">
        <v>12103959.6</v>
      </c>
    </row>
    <row r="29" spans="1:8" ht="15.75" customHeight="1">
      <c r="A29" s="81"/>
      <c r="B29" s="87" t="s">
        <v>179</v>
      </c>
      <c r="C29" s="92">
        <f t="shared" si="4"/>
        <v>569624.196645</v>
      </c>
      <c r="D29" s="92">
        <f t="shared" si="5"/>
        <v>286824.75335499994</v>
      </c>
      <c r="E29" s="93">
        <v>4</v>
      </c>
      <c r="F29" s="90">
        <f t="shared" si="6"/>
        <v>0.6651</v>
      </c>
      <c r="G29" s="90">
        <f t="shared" si="7"/>
        <v>0.3349</v>
      </c>
      <c r="H29" s="88">
        <v>856448.95</v>
      </c>
    </row>
    <row r="30" spans="1:8" ht="15.75" customHeight="1">
      <c r="A30" s="81" t="s">
        <v>158</v>
      </c>
      <c r="B30" s="87" t="s">
        <v>180</v>
      </c>
      <c r="C30" s="92">
        <f t="shared" si="4"/>
        <v>271380.200967</v>
      </c>
      <c r="D30" s="92">
        <f t="shared" si="5"/>
        <v>136648.96903299997</v>
      </c>
      <c r="E30" s="93">
        <v>4</v>
      </c>
      <c r="F30" s="90">
        <f t="shared" si="6"/>
        <v>0.6651</v>
      </c>
      <c r="G30" s="90">
        <f t="shared" si="7"/>
        <v>0.3349</v>
      </c>
      <c r="H30" s="88">
        <v>408029.17</v>
      </c>
    </row>
    <row r="31" spans="1:8" ht="15.75" customHeight="1">
      <c r="A31" s="81" t="s">
        <v>158</v>
      </c>
      <c r="B31" s="87" t="s">
        <v>181</v>
      </c>
      <c r="C31" s="92">
        <f t="shared" si="4"/>
        <v>938749.1098049934</v>
      </c>
      <c r="D31" s="92">
        <f t="shared" si="5"/>
        <v>472691.44019499666</v>
      </c>
      <c r="E31" s="93">
        <v>4</v>
      </c>
      <c r="F31" s="90">
        <f t="shared" si="6"/>
        <v>0.6651</v>
      </c>
      <c r="G31" s="90">
        <f t="shared" si="7"/>
        <v>0.3349</v>
      </c>
      <c r="H31" s="88">
        <v>1411440.54999999</v>
      </c>
    </row>
    <row r="32" spans="1:8" ht="15.75" customHeight="1">
      <c r="A32" s="81" t="s">
        <v>158</v>
      </c>
      <c r="B32" s="87" t="s">
        <v>182</v>
      </c>
      <c r="C32" s="92">
        <f t="shared" si="4"/>
        <v>4768092.981009</v>
      </c>
      <c r="D32" s="92">
        <f t="shared" si="5"/>
        <v>2400893.608991</v>
      </c>
      <c r="E32" s="93">
        <v>4</v>
      </c>
      <c r="F32" s="90">
        <f t="shared" si="6"/>
        <v>0.6651</v>
      </c>
      <c r="G32" s="90">
        <f t="shared" si="7"/>
        <v>0.3349</v>
      </c>
      <c r="H32" s="88">
        <v>7168986.59</v>
      </c>
    </row>
    <row r="33" spans="1:8" ht="15.75" customHeight="1">
      <c r="A33" s="81"/>
      <c r="B33" s="87" t="s">
        <v>183</v>
      </c>
      <c r="C33" s="92">
        <f t="shared" si="4"/>
        <v>0</v>
      </c>
      <c r="D33" s="92">
        <f t="shared" si="5"/>
        <v>0</v>
      </c>
      <c r="E33" s="93">
        <v>4</v>
      </c>
      <c r="F33" s="90">
        <f t="shared" si="6"/>
        <v>0.6651</v>
      </c>
      <c r="G33" s="90">
        <f t="shared" si="7"/>
        <v>0.3349</v>
      </c>
      <c r="H33" s="88">
        <v>0</v>
      </c>
    </row>
    <row r="34" spans="1:8" ht="15.75" customHeight="1">
      <c r="A34" s="81"/>
      <c r="B34" s="87" t="s">
        <v>184</v>
      </c>
      <c r="C34" s="94">
        <f t="shared" si="4"/>
        <v>4613591.481443994</v>
      </c>
      <c r="D34" s="94">
        <f t="shared" si="5"/>
        <v>2323096.9585559964</v>
      </c>
      <c r="E34" s="95">
        <v>4</v>
      </c>
      <c r="F34" s="96">
        <f t="shared" si="6"/>
        <v>0.6651</v>
      </c>
      <c r="G34" s="96">
        <f t="shared" si="7"/>
        <v>0.3349</v>
      </c>
      <c r="H34" s="97">
        <v>6936688.43999999</v>
      </c>
    </row>
    <row r="35" spans="1:8" ht="15.75" customHeight="1">
      <c r="A35" s="81" t="s">
        <v>158</v>
      </c>
      <c r="B35" s="82" t="s">
        <v>162</v>
      </c>
      <c r="C35" s="88">
        <f>SUM(C22:C34)</f>
        <v>56086968.75865197</v>
      </c>
      <c r="D35" s="88">
        <f>SUM(D22:D34)</f>
        <v>28881923.79134799</v>
      </c>
      <c r="E35" s="89"/>
      <c r="F35" s="98"/>
      <c r="G35" s="99"/>
      <c r="H35" s="91">
        <f>SUM(H22:H34)</f>
        <v>84968892.54999998</v>
      </c>
    </row>
    <row r="36" spans="1:8" ht="15.75" customHeight="1">
      <c r="A36" s="81" t="s">
        <v>185</v>
      </c>
      <c r="B36" s="82"/>
      <c r="C36" s="100"/>
      <c r="D36" s="100"/>
      <c r="E36" s="93"/>
      <c r="F36" s="99"/>
      <c r="G36" s="99"/>
      <c r="H36" s="86"/>
    </row>
    <row r="37" spans="1:8" ht="15.75" customHeight="1">
      <c r="A37" s="81"/>
      <c r="B37" s="87" t="s">
        <v>186</v>
      </c>
      <c r="C37" s="100">
        <f>$H37*F37</f>
        <v>14015593.152657</v>
      </c>
      <c r="D37" s="100">
        <f>$H37*G37</f>
        <v>7057317.917343</v>
      </c>
      <c r="E37" s="93">
        <v>4</v>
      </c>
      <c r="F37" s="90">
        <f>VLOOKUP($E37,$B$60:$G$66,5,FALSE)</f>
        <v>0.6651</v>
      </c>
      <c r="G37" s="90">
        <f>VLOOKUP($E37,$B$60:$G$66,6,FALSE)</f>
        <v>0.3349</v>
      </c>
      <c r="H37" s="88">
        <v>21072911.07</v>
      </c>
    </row>
    <row r="38" spans="1:8" ht="15.75" customHeight="1">
      <c r="A38" s="81"/>
      <c r="B38" s="101" t="s">
        <v>187</v>
      </c>
      <c r="C38" s="102">
        <f>$H38*F38</f>
        <v>-16834.452516</v>
      </c>
      <c r="D38" s="102">
        <f>$H38*G38</f>
        <v>-8476.707483999999</v>
      </c>
      <c r="E38" s="95">
        <v>4</v>
      </c>
      <c r="F38" s="96">
        <f>VLOOKUP($E38,$B$60:$G$66,5,FALSE)</f>
        <v>0.6651</v>
      </c>
      <c r="G38" s="96">
        <f>VLOOKUP($E38,$B$60:$G$66,6,FALSE)</f>
        <v>0.3349</v>
      </c>
      <c r="H38" s="88">
        <v>-25311.16</v>
      </c>
    </row>
    <row r="39" spans="1:8" ht="15.75" customHeight="1">
      <c r="A39" s="81"/>
      <c r="B39" s="82" t="s">
        <v>162</v>
      </c>
      <c r="C39" s="88">
        <f>SUM(C37:C38)</f>
        <v>13998758.700141</v>
      </c>
      <c r="D39" s="88">
        <f>SUM(D37:D38)</f>
        <v>7048841.209859</v>
      </c>
      <c r="E39" s="89"/>
      <c r="F39" s="99"/>
      <c r="G39" s="99"/>
      <c r="H39" s="103">
        <f>SUM(H37:H38)</f>
        <v>21047599.91</v>
      </c>
    </row>
    <row r="40" spans="1:8" ht="15.75" customHeight="1">
      <c r="A40" s="81" t="s">
        <v>188</v>
      </c>
      <c r="B40" s="87"/>
      <c r="C40" s="88"/>
      <c r="D40" s="88"/>
      <c r="E40" s="89"/>
      <c r="F40" s="99"/>
      <c r="G40" s="99"/>
      <c r="H40" s="91"/>
    </row>
    <row r="41" spans="1:8" ht="15.75" customHeight="1">
      <c r="A41" s="81"/>
      <c r="B41" s="87" t="s">
        <v>189</v>
      </c>
      <c r="C41" s="100">
        <f aca="true" t="shared" si="8" ref="C41:D43">$H41*F41</f>
        <v>22514306.990436</v>
      </c>
      <c r="D41" s="100">
        <f t="shared" si="8"/>
        <v>11336703.369563999</v>
      </c>
      <c r="E41" s="93">
        <v>4</v>
      </c>
      <c r="F41" s="90">
        <f>VLOOKUP($E41,$B$60:$G$66,5,FALSE)</f>
        <v>0.6651</v>
      </c>
      <c r="G41" s="90">
        <f>VLOOKUP($E41,$B$60:$G$66,6,FALSE)</f>
        <v>0.3349</v>
      </c>
      <c r="H41" s="88">
        <v>33851010.36</v>
      </c>
    </row>
    <row r="42" spans="1:8" ht="15.75" customHeight="1">
      <c r="A42" s="81"/>
      <c r="B42" s="87" t="s">
        <v>190</v>
      </c>
      <c r="C42" s="100">
        <f t="shared" si="8"/>
        <v>0</v>
      </c>
      <c r="D42" s="100">
        <f t="shared" si="8"/>
        <v>0</v>
      </c>
      <c r="E42" s="93">
        <v>4</v>
      </c>
      <c r="F42" s="90">
        <f>VLOOKUP($E42,$B$60:$G$66,5,FALSE)</f>
        <v>0.6651</v>
      </c>
      <c r="G42" s="90">
        <f>VLOOKUP($E42,$B$60:$G$66,6,FALSE)</f>
        <v>0.3349</v>
      </c>
      <c r="H42" s="88">
        <v>0</v>
      </c>
    </row>
    <row r="43" spans="1:8" ht="15.75" customHeight="1">
      <c r="A43" s="81"/>
      <c r="B43" s="101" t="s">
        <v>191</v>
      </c>
      <c r="C43" s="102">
        <f t="shared" si="8"/>
        <v>706.223133</v>
      </c>
      <c r="D43" s="102">
        <f t="shared" si="8"/>
        <v>355.60686699999997</v>
      </c>
      <c r="E43" s="95">
        <v>4</v>
      </c>
      <c r="F43" s="96">
        <f>VLOOKUP($E43,$B$60:$G$66,5,FALSE)</f>
        <v>0.6651</v>
      </c>
      <c r="G43" s="96">
        <f>VLOOKUP($E43,$B$60:$G$66,6,FALSE)</f>
        <v>0.3349</v>
      </c>
      <c r="H43" s="97">
        <v>1061.83</v>
      </c>
    </row>
    <row r="44" spans="1:8" ht="15.75" customHeight="1">
      <c r="A44" s="81" t="s">
        <v>158</v>
      </c>
      <c r="B44" s="82" t="s">
        <v>162</v>
      </c>
      <c r="C44" s="88">
        <f>SUM(C41:C43)</f>
        <v>22515013.213569</v>
      </c>
      <c r="D44" s="88">
        <f>SUM(D41:D43)</f>
        <v>11337058.976431</v>
      </c>
      <c r="E44" s="89"/>
      <c r="F44" s="99"/>
      <c r="G44" s="99"/>
      <c r="H44" s="103">
        <f>SUM(H41:H43)</f>
        <v>33852072.19</v>
      </c>
    </row>
    <row r="45" spans="1:8" ht="15.75" customHeight="1">
      <c r="A45" s="81" t="s">
        <v>192</v>
      </c>
      <c r="B45" s="82"/>
      <c r="C45" s="100"/>
      <c r="D45" s="100"/>
      <c r="E45" s="93"/>
      <c r="F45" s="99"/>
      <c r="G45" s="99"/>
      <c r="H45" s="86"/>
    </row>
    <row r="46" spans="1:8" ht="15.75" customHeight="1">
      <c r="A46" s="81"/>
      <c r="B46" s="101" t="s">
        <v>193</v>
      </c>
      <c r="C46" s="97">
        <f>$H46*F46</f>
        <v>3005820.2569859936</v>
      </c>
      <c r="D46" s="97">
        <f>$H46*G46</f>
        <v>1513530.6030139965</v>
      </c>
      <c r="E46" s="104">
        <v>4</v>
      </c>
      <c r="F46" s="96">
        <f>VLOOKUP($E46,$B$60:$G$66,5,FALSE)</f>
        <v>0.6651</v>
      </c>
      <c r="G46" s="96">
        <f>VLOOKUP($E46,$B$60:$G$66,6,FALSE)</f>
        <v>0.3349</v>
      </c>
      <c r="H46" s="97">
        <v>4519350.85999999</v>
      </c>
    </row>
    <row r="47" spans="1:8" ht="15.75" customHeight="1">
      <c r="A47" s="81" t="s">
        <v>158</v>
      </c>
      <c r="B47" s="82" t="s">
        <v>162</v>
      </c>
      <c r="C47" s="88">
        <f>C46</f>
        <v>3005820.2569859936</v>
      </c>
      <c r="D47" s="88">
        <f>D46</f>
        <v>1513530.6030139965</v>
      </c>
      <c r="E47" s="89"/>
      <c r="F47" s="99"/>
      <c r="G47" s="99"/>
      <c r="H47" s="91">
        <f>H46</f>
        <v>4519350.85999999</v>
      </c>
    </row>
    <row r="48" spans="1:8" ht="15.75" customHeight="1">
      <c r="A48" s="81"/>
      <c r="B48" s="82"/>
      <c r="C48" s="88"/>
      <c r="D48" s="88"/>
      <c r="E48" s="89"/>
      <c r="F48" s="99"/>
      <c r="G48" s="99"/>
      <c r="H48" s="91"/>
    </row>
    <row r="49" spans="1:8" ht="15.75" customHeight="1">
      <c r="A49" s="105" t="s">
        <v>194</v>
      </c>
      <c r="B49" s="106"/>
      <c r="C49" s="107"/>
      <c r="D49" s="107"/>
      <c r="E49" s="107"/>
      <c r="F49" s="107"/>
      <c r="G49" s="107"/>
      <c r="H49" s="108"/>
    </row>
    <row r="50" spans="1:8" ht="15.75" customHeight="1">
      <c r="A50" s="105"/>
      <c r="B50" s="101" t="s">
        <v>195</v>
      </c>
      <c r="C50" s="97">
        <v>0</v>
      </c>
      <c r="D50" s="97">
        <v>0</v>
      </c>
      <c r="E50" s="104"/>
      <c r="F50" s="96" t="s">
        <v>196</v>
      </c>
      <c r="G50" s="96" t="s">
        <v>196</v>
      </c>
      <c r="H50" s="109">
        <v>0</v>
      </c>
    </row>
    <row r="51" spans="1:8" ht="15.75" customHeight="1">
      <c r="A51" s="105"/>
      <c r="B51" s="82" t="s">
        <v>162</v>
      </c>
      <c r="C51" s="88">
        <f>SUM(C50)</f>
        <v>0</v>
      </c>
      <c r="D51" s="88">
        <f>SUM(D50)</f>
        <v>0</v>
      </c>
      <c r="E51" s="89"/>
      <c r="F51" s="99"/>
      <c r="G51" s="99"/>
      <c r="H51" s="91">
        <f>SUM(H50)</f>
        <v>0</v>
      </c>
    </row>
    <row r="52" spans="1:8" ht="15.75" customHeight="1">
      <c r="A52" s="105"/>
      <c r="B52" s="106"/>
      <c r="C52" s="88"/>
      <c r="D52" s="88"/>
      <c r="E52" s="89"/>
      <c r="F52" s="99"/>
      <c r="G52" s="99"/>
      <c r="H52" s="110"/>
    </row>
    <row r="53" spans="1:8" ht="15.75" customHeight="1">
      <c r="A53" s="111" t="s">
        <v>197</v>
      </c>
      <c r="B53" s="82"/>
      <c r="C53" s="100"/>
      <c r="D53" s="100"/>
      <c r="E53" s="93"/>
      <c r="F53" s="99"/>
      <c r="G53" s="99"/>
      <c r="H53" s="86"/>
    </row>
    <row r="54" spans="1:8" ht="15.75" customHeight="1">
      <c r="A54" s="111"/>
      <c r="B54" s="101" t="s">
        <v>198</v>
      </c>
      <c r="C54" s="88">
        <f>$H54*F54</f>
        <v>11854330.7031</v>
      </c>
      <c r="D54" s="88">
        <f>$H54*G54</f>
        <v>5969050.2968999995</v>
      </c>
      <c r="E54" s="93">
        <v>4</v>
      </c>
      <c r="F54" s="90">
        <f>VLOOKUP($E54,$B$60:$G$66,5,FALSE)</f>
        <v>0.6651</v>
      </c>
      <c r="G54" s="90">
        <f>VLOOKUP($E54,$B$60:$G$66,6,FALSE)</f>
        <v>0.3349</v>
      </c>
      <c r="H54" s="88">
        <v>17823381</v>
      </c>
    </row>
    <row r="55" spans="1:8" ht="15.75" customHeight="1">
      <c r="A55" s="81"/>
      <c r="B55" s="101" t="s">
        <v>199</v>
      </c>
      <c r="C55" s="94">
        <f>$H55*F55</f>
        <v>-4628956.9941</v>
      </c>
      <c r="D55" s="94">
        <f>$H55*G55</f>
        <v>-2330834.0058999998</v>
      </c>
      <c r="E55" s="112">
        <v>4</v>
      </c>
      <c r="F55" s="96">
        <f>VLOOKUP($E55,$B$60:$G$66,5,FALSE)</f>
        <v>0.6651</v>
      </c>
      <c r="G55" s="96">
        <f>VLOOKUP($E55,$B$60:$G$66,6,FALSE)</f>
        <v>0.3349</v>
      </c>
      <c r="H55" s="97">
        <v>-6959791</v>
      </c>
    </row>
    <row r="56" spans="1:8" ht="15.75" customHeight="1">
      <c r="A56" s="113" t="s">
        <v>158</v>
      </c>
      <c r="B56" s="114" t="s">
        <v>162</v>
      </c>
      <c r="C56" s="97">
        <f>SUM(C54:C55)</f>
        <v>7225373.709</v>
      </c>
      <c r="D56" s="97">
        <f>SUM(D54:D55)</f>
        <v>3638216.2909999997</v>
      </c>
      <c r="E56" s="104"/>
      <c r="F56" s="115"/>
      <c r="G56" s="115"/>
      <c r="H56" s="109">
        <f>SUM(H54:H55)</f>
        <v>10863590</v>
      </c>
    </row>
    <row r="57" spans="1:8" ht="15.75" customHeight="1">
      <c r="A57" s="81"/>
      <c r="B57" s="82"/>
      <c r="C57" s="100"/>
      <c r="D57" s="100"/>
      <c r="E57" s="100"/>
      <c r="F57" s="99"/>
      <c r="G57" s="99"/>
      <c r="H57" s="86"/>
    </row>
    <row r="58" spans="1:8" ht="15.75" customHeight="1">
      <c r="A58" s="113" t="s">
        <v>200</v>
      </c>
      <c r="B58" s="114"/>
      <c r="C58" s="116">
        <f>C56+C51+C47+C44+C39+C35+C20+C11</f>
        <v>122339861.53950396</v>
      </c>
      <c r="D58" s="116">
        <f>D11+D20+D35+D39+D44+D47+D51+D56</f>
        <v>65958268.66049598</v>
      </c>
      <c r="E58" s="116"/>
      <c r="F58" s="117"/>
      <c r="G58" s="118"/>
      <c r="H58" s="119">
        <f>H11+H20+H35+H39+H44+H47+H51+H56</f>
        <v>188298130.19999996</v>
      </c>
    </row>
    <row r="59" spans="3:8" ht="15.75" customHeight="1">
      <c r="C59" s="120"/>
      <c r="D59" s="120"/>
      <c r="E59" s="120"/>
      <c r="F59" s="120"/>
      <c r="G59" s="120"/>
      <c r="H59" s="120"/>
    </row>
    <row r="60" spans="1:8" ht="15.75" customHeight="1">
      <c r="A60" s="121"/>
      <c r="B60" s="122" t="s">
        <v>202</v>
      </c>
      <c r="C60" s="123"/>
      <c r="D60" s="123"/>
      <c r="E60" s="123"/>
      <c r="F60" s="124" t="s">
        <v>17</v>
      </c>
      <c r="G60" s="124" t="s">
        <v>18</v>
      </c>
      <c r="H60" s="125"/>
    </row>
    <row r="61" spans="1:8" ht="15.75" customHeight="1">
      <c r="A61" s="81"/>
      <c r="B61" s="126">
        <v>1</v>
      </c>
      <c r="C61" s="127" t="s">
        <v>201</v>
      </c>
      <c r="D61" s="128"/>
      <c r="E61" s="128"/>
      <c r="F61" s="129">
        <v>0.5896</v>
      </c>
      <c r="G61" s="129">
        <v>0.4104</v>
      </c>
      <c r="H61" s="130">
        <f>SUM(F61:G61)</f>
        <v>1</v>
      </c>
    </row>
    <row r="62" spans="1:8" ht="15.75" customHeight="1">
      <c r="A62" s="81"/>
      <c r="B62" s="126">
        <v>2</v>
      </c>
      <c r="C62" s="127" t="s">
        <v>35</v>
      </c>
      <c r="D62" s="128"/>
      <c r="E62" s="128"/>
      <c r="F62" s="129">
        <v>0.6335</v>
      </c>
      <c r="G62" s="129">
        <v>0.3665</v>
      </c>
      <c r="H62" s="130">
        <f>SUM(F62:G62)</f>
        <v>1</v>
      </c>
    </row>
    <row r="63" spans="1:8" ht="15.75" customHeight="1">
      <c r="A63" s="81"/>
      <c r="B63" s="126">
        <v>3</v>
      </c>
      <c r="C63" s="128" t="s">
        <v>36</v>
      </c>
      <c r="D63" s="128"/>
      <c r="E63" s="128"/>
      <c r="F63" s="129">
        <v>0.6089</v>
      </c>
      <c r="G63" s="129">
        <v>0.3911</v>
      </c>
      <c r="H63" s="130">
        <f>SUM(F63:G63)</f>
        <v>1</v>
      </c>
    </row>
    <row r="64" spans="1:8" ht="15.75" customHeight="1">
      <c r="A64" s="81"/>
      <c r="B64" s="126">
        <v>4</v>
      </c>
      <c r="C64" s="127" t="s">
        <v>40</v>
      </c>
      <c r="D64" s="128"/>
      <c r="E64" s="128"/>
      <c r="F64" s="129">
        <v>0.6651</v>
      </c>
      <c r="G64" s="129">
        <v>0.3349</v>
      </c>
      <c r="H64" s="130">
        <f>SUM(F64:G64)</f>
        <v>1</v>
      </c>
    </row>
    <row r="65" spans="1:8" ht="15.75" customHeight="1">
      <c r="A65" s="113"/>
      <c r="B65" s="131">
        <v>5</v>
      </c>
      <c r="C65" s="132" t="s">
        <v>51</v>
      </c>
      <c r="D65" s="133"/>
      <c r="E65" s="133"/>
      <c r="F65" s="134">
        <v>0.6731</v>
      </c>
      <c r="G65" s="134">
        <v>0.3269</v>
      </c>
      <c r="H65" s="135">
        <f>SUM(F65:G65)</f>
        <v>1</v>
      </c>
    </row>
    <row r="69" spans="1:8" ht="15.75" customHeight="1">
      <c r="A69" s="136"/>
      <c r="C69" s="137"/>
      <c r="D69" s="137"/>
      <c r="E69" s="137"/>
      <c r="F69" s="137"/>
      <c r="G69" s="137"/>
      <c r="H69" s="137"/>
    </row>
    <row r="70" spans="3:8" ht="15.75" customHeight="1">
      <c r="C70" s="137"/>
      <c r="D70" s="137"/>
      <c r="E70" s="137"/>
      <c r="F70" s="137"/>
      <c r="G70" s="137"/>
      <c r="H70" s="137"/>
    </row>
  </sheetData>
  <sheetProtection/>
  <mergeCells count="4">
    <mergeCell ref="B1:H1"/>
    <mergeCell ref="B2:H2"/>
    <mergeCell ref="A3:H3"/>
    <mergeCell ref="B4:H4"/>
  </mergeCells>
  <printOptions/>
  <pageMargins left="0.61" right="0.37" top="0.43" bottom="0.64" header="0.27" footer="0.38"/>
  <pageSetup fitToHeight="1" fitToWidth="1" horizontalDpi="600" verticalDpi="600" orientation="portrait" scale="6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workbookViewId="0" topLeftCell="A1">
      <selection activeCell="I16" sqref="I16"/>
    </sheetView>
  </sheetViews>
  <sheetFormatPr defaultColWidth="9.140625" defaultRowHeight="12.75"/>
  <cols>
    <col min="1" max="1" width="8.8515625" style="368" customWidth="1"/>
    <col min="2" max="2" width="35.140625" style="368" customWidth="1"/>
    <col min="3" max="3" width="11.421875" style="368" bestFit="1" customWidth="1"/>
    <col min="4" max="4" width="16.8515625" style="368" customWidth="1"/>
    <col min="5" max="5" width="21.8515625" style="368" customWidth="1"/>
    <col min="6" max="6" width="34.421875" style="368" customWidth="1"/>
    <col min="7" max="7" width="14.28125" style="368" customWidth="1"/>
    <col min="8" max="8" width="11.421875" style="368" bestFit="1" customWidth="1"/>
    <col min="9" max="16384" width="9.140625" style="368" customWidth="1"/>
  </cols>
  <sheetData>
    <row r="1" spans="2:7" ht="15">
      <c r="B1" s="445" t="s">
        <v>775</v>
      </c>
      <c r="C1" s="445"/>
      <c r="D1" s="445"/>
      <c r="E1" s="445"/>
      <c r="F1" s="445"/>
      <c r="G1" s="445"/>
    </row>
    <row r="3" spans="1:8" ht="16.5" customHeight="1">
      <c r="A3" s="372" t="s">
        <v>211</v>
      </c>
      <c r="B3" s="372" t="s">
        <v>212</v>
      </c>
      <c r="C3" s="372" t="s">
        <v>213</v>
      </c>
      <c r="D3" s="372" t="s">
        <v>214</v>
      </c>
      <c r="E3" s="372" t="s">
        <v>215</v>
      </c>
      <c r="F3" s="372" t="s">
        <v>216</v>
      </c>
      <c r="G3" s="373" t="s">
        <v>217</v>
      </c>
      <c r="H3" s="373" t="s">
        <v>218</v>
      </c>
    </row>
    <row r="4" spans="1:8" ht="12">
      <c r="A4" s="374" t="s">
        <v>727</v>
      </c>
      <c r="B4" s="375" t="s">
        <v>728</v>
      </c>
      <c r="C4" s="375" t="s">
        <v>729</v>
      </c>
      <c r="D4" s="375" t="s">
        <v>730</v>
      </c>
      <c r="E4" s="375" t="s">
        <v>158</v>
      </c>
      <c r="F4" s="375" t="s">
        <v>731</v>
      </c>
      <c r="G4" s="376">
        <v>0.2</v>
      </c>
      <c r="H4" s="377">
        <v>40255</v>
      </c>
    </row>
    <row r="5" spans="1:8" ht="12">
      <c r="A5" s="378" t="s">
        <v>727</v>
      </c>
      <c r="B5" s="379" t="s">
        <v>732</v>
      </c>
      <c r="C5" s="379" t="s">
        <v>729</v>
      </c>
      <c r="D5" s="379" t="s">
        <v>730</v>
      </c>
      <c r="E5" s="379" t="s">
        <v>158</v>
      </c>
      <c r="F5" s="379" t="s">
        <v>733</v>
      </c>
      <c r="G5" s="380">
        <v>22512.85</v>
      </c>
      <c r="H5" s="381">
        <v>40231</v>
      </c>
    </row>
    <row r="6" spans="1:8" ht="12">
      <c r="A6" s="378" t="s">
        <v>727</v>
      </c>
      <c r="B6" s="379" t="s">
        <v>734</v>
      </c>
      <c r="C6" s="379" t="s">
        <v>729</v>
      </c>
      <c r="D6" s="379" t="s">
        <v>730</v>
      </c>
      <c r="E6" s="379" t="s">
        <v>158</v>
      </c>
      <c r="F6" s="379" t="s">
        <v>733</v>
      </c>
      <c r="G6" s="380">
        <v>76015.65</v>
      </c>
      <c r="H6" s="381">
        <v>40231</v>
      </c>
    </row>
    <row r="7" spans="1:8" ht="12">
      <c r="A7" s="378" t="s">
        <v>727</v>
      </c>
      <c r="B7" s="379" t="s">
        <v>735</v>
      </c>
      <c r="C7" s="379" t="s">
        <v>729</v>
      </c>
      <c r="D7" s="379" t="s">
        <v>730</v>
      </c>
      <c r="E7" s="379" t="s">
        <v>158</v>
      </c>
      <c r="F7" s="379" t="s">
        <v>733</v>
      </c>
      <c r="G7" s="380">
        <v>816.57</v>
      </c>
      <c r="H7" s="381">
        <v>40231</v>
      </c>
    </row>
    <row r="8" spans="1:8" ht="12">
      <c r="A8" s="378" t="s">
        <v>727</v>
      </c>
      <c r="B8" s="379" t="s">
        <v>736</v>
      </c>
      <c r="C8" s="379" t="s">
        <v>729</v>
      </c>
      <c r="D8" s="379" t="s">
        <v>730</v>
      </c>
      <c r="E8" s="379" t="s">
        <v>158</v>
      </c>
      <c r="F8" s="379" t="s">
        <v>733</v>
      </c>
      <c r="G8" s="380">
        <v>-44400.53</v>
      </c>
      <c r="H8" s="381">
        <v>40249</v>
      </c>
    </row>
    <row r="9" spans="1:8" ht="12">
      <c r="A9" s="378" t="s">
        <v>727</v>
      </c>
      <c r="B9" s="379" t="s">
        <v>736</v>
      </c>
      <c r="C9" s="379" t="s">
        <v>729</v>
      </c>
      <c r="D9" s="379" t="s">
        <v>730</v>
      </c>
      <c r="E9" s="379" t="s">
        <v>158</v>
      </c>
      <c r="F9" s="379" t="s">
        <v>733</v>
      </c>
      <c r="G9" s="380">
        <v>40400.33</v>
      </c>
      <c r="H9" s="381">
        <v>40249</v>
      </c>
    </row>
    <row r="10" spans="1:8" ht="12">
      <c r="A10" s="378" t="s">
        <v>727</v>
      </c>
      <c r="B10" s="379" t="s">
        <v>736</v>
      </c>
      <c r="C10" s="379" t="s">
        <v>729</v>
      </c>
      <c r="D10" s="379" t="s">
        <v>730</v>
      </c>
      <c r="E10" s="379" t="s">
        <v>158</v>
      </c>
      <c r="F10" s="379" t="s">
        <v>733</v>
      </c>
      <c r="G10" s="380">
        <v>44400.53</v>
      </c>
      <c r="H10" s="381">
        <v>40249</v>
      </c>
    </row>
    <row r="11" spans="1:8" ht="12">
      <c r="A11" s="378" t="s">
        <v>727</v>
      </c>
      <c r="B11" s="379" t="s">
        <v>737</v>
      </c>
      <c r="C11" s="379" t="s">
        <v>729</v>
      </c>
      <c r="D11" s="379" t="s">
        <v>730</v>
      </c>
      <c r="E11" s="379" t="s">
        <v>158</v>
      </c>
      <c r="F11" s="379" t="s">
        <v>733</v>
      </c>
      <c r="G11" s="380">
        <v>56665.41</v>
      </c>
      <c r="H11" s="381">
        <v>40252</v>
      </c>
    </row>
    <row r="12" spans="1:8" ht="12">
      <c r="A12" s="378" t="s">
        <v>727</v>
      </c>
      <c r="B12" s="379" t="s">
        <v>738</v>
      </c>
      <c r="C12" s="379" t="s">
        <v>729</v>
      </c>
      <c r="D12" s="379" t="s">
        <v>730</v>
      </c>
      <c r="E12" s="379" t="s">
        <v>158</v>
      </c>
      <c r="F12" s="379" t="s">
        <v>733</v>
      </c>
      <c r="G12" s="380">
        <v>-4999.61</v>
      </c>
      <c r="H12" s="381">
        <v>40252</v>
      </c>
    </row>
    <row r="13" spans="1:8" ht="12">
      <c r="A13" s="378" t="s">
        <v>727</v>
      </c>
      <c r="B13" s="379" t="s">
        <v>738</v>
      </c>
      <c r="C13" s="379" t="s">
        <v>729</v>
      </c>
      <c r="D13" s="379" t="s">
        <v>730</v>
      </c>
      <c r="E13" s="379" t="s">
        <v>158</v>
      </c>
      <c r="F13" s="379" t="s">
        <v>733</v>
      </c>
      <c r="G13" s="380">
        <v>4499.61</v>
      </c>
      <c r="H13" s="381">
        <v>40252</v>
      </c>
    </row>
    <row r="14" spans="1:8" ht="12">
      <c r="A14" s="378" t="s">
        <v>727</v>
      </c>
      <c r="B14" s="379" t="s">
        <v>738</v>
      </c>
      <c r="C14" s="379" t="s">
        <v>729</v>
      </c>
      <c r="D14" s="379" t="s">
        <v>730</v>
      </c>
      <c r="E14" s="379" t="s">
        <v>158</v>
      </c>
      <c r="F14" s="379" t="s">
        <v>733</v>
      </c>
      <c r="G14" s="380">
        <v>4999.61</v>
      </c>
      <c r="H14" s="381">
        <v>40252</v>
      </c>
    </row>
    <row r="15" spans="1:8" ht="12">
      <c r="A15" s="378" t="s">
        <v>727</v>
      </c>
      <c r="B15" s="379" t="s">
        <v>739</v>
      </c>
      <c r="C15" s="379" t="s">
        <v>729</v>
      </c>
      <c r="D15" s="379" t="s">
        <v>730</v>
      </c>
      <c r="E15" s="379" t="s">
        <v>158</v>
      </c>
      <c r="F15" s="379" t="s">
        <v>733</v>
      </c>
      <c r="G15" s="380">
        <v>119904.36</v>
      </c>
      <c r="H15" s="381">
        <v>40268</v>
      </c>
    </row>
    <row r="16" spans="1:8" ht="12">
      <c r="A16" s="378" t="s">
        <v>727</v>
      </c>
      <c r="B16" s="379" t="s">
        <v>740</v>
      </c>
      <c r="C16" s="379" t="s">
        <v>729</v>
      </c>
      <c r="D16" s="379" t="s">
        <v>730</v>
      </c>
      <c r="E16" s="379" t="s">
        <v>158</v>
      </c>
      <c r="F16" s="379" t="s">
        <v>733</v>
      </c>
      <c r="G16" s="380">
        <v>67640.83</v>
      </c>
      <c r="H16" s="381">
        <v>40268</v>
      </c>
    </row>
    <row r="17" spans="1:8" ht="12">
      <c r="A17" s="378" t="s">
        <v>727</v>
      </c>
      <c r="B17" s="379" t="s">
        <v>741</v>
      </c>
      <c r="C17" s="379" t="s">
        <v>729</v>
      </c>
      <c r="D17" s="379" t="s">
        <v>730</v>
      </c>
      <c r="E17" s="379" t="s">
        <v>158</v>
      </c>
      <c r="F17" s="379" t="s">
        <v>733</v>
      </c>
      <c r="G17" s="380">
        <v>1093.59</v>
      </c>
      <c r="H17" s="381">
        <v>40268</v>
      </c>
    </row>
    <row r="18" spans="1:8" ht="12">
      <c r="A18" s="378" t="s">
        <v>727</v>
      </c>
      <c r="B18" s="379" t="s">
        <v>742</v>
      </c>
      <c r="C18" s="379" t="s">
        <v>729</v>
      </c>
      <c r="D18" s="379" t="s">
        <v>730</v>
      </c>
      <c r="E18" s="379" t="s">
        <v>158</v>
      </c>
      <c r="F18" s="379" t="s">
        <v>733</v>
      </c>
      <c r="G18" s="380">
        <v>51675.1</v>
      </c>
      <c r="H18" s="381">
        <v>40297</v>
      </c>
    </row>
    <row r="19" spans="1:8" ht="12">
      <c r="A19" s="378" t="s">
        <v>727</v>
      </c>
      <c r="B19" s="379" t="s">
        <v>743</v>
      </c>
      <c r="C19" s="379" t="s">
        <v>729</v>
      </c>
      <c r="D19" s="379" t="s">
        <v>730</v>
      </c>
      <c r="E19" s="379" t="s">
        <v>158</v>
      </c>
      <c r="F19" s="379" t="s">
        <v>733</v>
      </c>
      <c r="G19" s="380">
        <v>66806.66</v>
      </c>
      <c r="H19" s="381">
        <v>40297</v>
      </c>
    </row>
    <row r="20" spans="1:8" ht="12">
      <c r="A20" s="378" t="s">
        <v>727</v>
      </c>
      <c r="B20" s="379" t="s">
        <v>744</v>
      </c>
      <c r="C20" s="379" t="s">
        <v>729</v>
      </c>
      <c r="D20" s="379" t="s">
        <v>730</v>
      </c>
      <c r="E20" s="379" t="s">
        <v>158</v>
      </c>
      <c r="F20" s="379" t="s">
        <v>733</v>
      </c>
      <c r="G20" s="380">
        <v>62317.53</v>
      </c>
      <c r="H20" s="381">
        <v>40343</v>
      </c>
    </row>
    <row r="21" spans="1:8" ht="12">
      <c r="A21" s="378" t="s">
        <v>727</v>
      </c>
      <c r="B21" s="379" t="s">
        <v>745</v>
      </c>
      <c r="C21" s="379" t="s">
        <v>729</v>
      </c>
      <c r="D21" s="379" t="s">
        <v>730</v>
      </c>
      <c r="E21" s="379" t="s">
        <v>158</v>
      </c>
      <c r="F21" s="379" t="s">
        <v>733</v>
      </c>
      <c r="G21" s="380">
        <v>71314.89</v>
      </c>
      <c r="H21" s="381">
        <v>40343</v>
      </c>
    </row>
    <row r="22" spans="1:8" ht="12">
      <c r="A22" s="378" t="s">
        <v>727</v>
      </c>
      <c r="B22" s="379" t="s">
        <v>746</v>
      </c>
      <c r="C22" s="379" t="s">
        <v>729</v>
      </c>
      <c r="D22" s="379" t="s">
        <v>730</v>
      </c>
      <c r="E22" s="379" t="s">
        <v>158</v>
      </c>
      <c r="F22" s="379" t="s">
        <v>733</v>
      </c>
      <c r="G22" s="380">
        <v>14514.64</v>
      </c>
      <c r="H22" s="381">
        <v>40343</v>
      </c>
    </row>
    <row r="23" spans="1:8" ht="12">
      <c r="A23" s="378" t="s">
        <v>727</v>
      </c>
      <c r="B23" s="379" t="s">
        <v>747</v>
      </c>
      <c r="C23" s="379" t="s">
        <v>729</v>
      </c>
      <c r="D23" s="379" t="s">
        <v>730</v>
      </c>
      <c r="E23" s="379" t="s">
        <v>158</v>
      </c>
      <c r="F23" s="379" t="s">
        <v>733</v>
      </c>
      <c r="G23" s="380">
        <v>26856.09</v>
      </c>
      <c r="H23" s="381">
        <v>40359</v>
      </c>
    </row>
    <row r="24" spans="1:8" ht="12">
      <c r="A24" s="378" t="s">
        <v>727</v>
      </c>
      <c r="B24" s="379" t="s">
        <v>748</v>
      </c>
      <c r="C24" s="379" t="s">
        <v>729</v>
      </c>
      <c r="D24" s="379" t="s">
        <v>730</v>
      </c>
      <c r="E24" s="379" t="s">
        <v>158</v>
      </c>
      <c r="F24" s="379" t="s">
        <v>733</v>
      </c>
      <c r="G24" s="380">
        <v>44863.2</v>
      </c>
      <c r="H24" s="381">
        <v>40359</v>
      </c>
    </row>
    <row r="25" spans="1:8" ht="12">
      <c r="A25" s="378" t="s">
        <v>727</v>
      </c>
      <c r="B25" s="379" t="s">
        <v>749</v>
      </c>
      <c r="C25" s="379" t="s">
        <v>729</v>
      </c>
      <c r="D25" s="379" t="s">
        <v>730</v>
      </c>
      <c r="E25" s="379" t="s">
        <v>158</v>
      </c>
      <c r="F25" s="379" t="s">
        <v>733</v>
      </c>
      <c r="G25" s="380">
        <v>4671.72</v>
      </c>
      <c r="H25" s="381">
        <v>40359</v>
      </c>
    </row>
    <row r="26" spans="1:8" ht="12">
      <c r="A26" s="378" t="s">
        <v>727</v>
      </c>
      <c r="B26" s="379" t="s">
        <v>750</v>
      </c>
      <c r="C26" s="379" t="s">
        <v>729</v>
      </c>
      <c r="D26" s="379" t="s">
        <v>730</v>
      </c>
      <c r="E26" s="379" t="s">
        <v>158</v>
      </c>
      <c r="F26" s="379" t="s">
        <v>733</v>
      </c>
      <c r="G26" s="380">
        <v>41567.74</v>
      </c>
      <c r="H26" s="381">
        <v>40400</v>
      </c>
    </row>
    <row r="27" spans="1:8" ht="12">
      <c r="A27" s="378" t="s">
        <v>727</v>
      </c>
      <c r="B27" s="379" t="s">
        <v>751</v>
      </c>
      <c r="C27" s="379" t="s">
        <v>729</v>
      </c>
      <c r="D27" s="379" t="s">
        <v>730</v>
      </c>
      <c r="E27" s="379" t="s">
        <v>158</v>
      </c>
      <c r="F27" s="379" t="s">
        <v>733</v>
      </c>
      <c r="G27" s="380">
        <v>66685.52</v>
      </c>
      <c r="H27" s="381">
        <v>40400</v>
      </c>
    </row>
    <row r="28" spans="1:8" ht="12">
      <c r="A28" s="378" t="s">
        <v>727</v>
      </c>
      <c r="B28" s="379" t="s">
        <v>752</v>
      </c>
      <c r="C28" s="379" t="s">
        <v>729</v>
      </c>
      <c r="D28" s="379" t="s">
        <v>730</v>
      </c>
      <c r="E28" s="379" t="s">
        <v>158</v>
      </c>
      <c r="F28" s="379" t="s">
        <v>733</v>
      </c>
      <c r="G28" s="380">
        <v>26035.95</v>
      </c>
      <c r="H28" s="381">
        <v>40400</v>
      </c>
    </row>
    <row r="29" spans="1:8" ht="12">
      <c r="A29" s="378" t="s">
        <v>727</v>
      </c>
      <c r="B29" s="379" t="s">
        <v>753</v>
      </c>
      <c r="C29" s="379" t="s">
        <v>729</v>
      </c>
      <c r="D29" s="379" t="s">
        <v>730</v>
      </c>
      <c r="E29" s="379" t="s">
        <v>158</v>
      </c>
      <c r="F29" s="379" t="s">
        <v>733</v>
      </c>
      <c r="G29" s="380">
        <v>24681.23</v>
      </c>
      <c r="H29" s="381">
        <v>40416</v>
      </c>
    </row>
    <row r="30" spans="1:8" ht="12">
      <c r="A30" s="378" t="s">
        <v>727</v>
      </c>
      <c r="B30" s="379" t="s">
        <v>754</v>
      </c>
      <c r="C30" s="379" t="s">
        <v>729</v>
      </c>
      <c r="D30" s="379" t="s">
        <v>730</v>
      </c>
      <c r="E30" s="379" t="s">
        <v>158</v>
      </c>
      <c r="F30" s="379" t="s">
        <v>733</v>
      </c>
      <c r="G30" s="380">
        <v>142864.55</v>
      </c>
      <c r="H30" s="381">
        <v>40416</v>
      </c>
    </row>
    <row r="31" spans="1:8" ht="12">
      <c r="A31" s="378" t="s">
        <v>727</v>
      </c>
      <c r="B31" s="379" t="s">
        <v>755</v>
      </c>
      <c r="C31" s="379" t="s">
        <v>729</v>
      </c>
      <c r="D31" s="379" t="s">
        <v>730</v>
      </c>
      <c r="E31" s="379" t="s">
        <v>158</v>
      </c>
      <c r="F31" s="379" t="s">
        <v>733</v>
      </c>
      <c r="G31" s="380">
        <v>84597.17</v>
      </c>
      <c r="H31" s="381">
        <v>40457</v>
      </c>
    </row>
    <row r="32" spans="1:8" ht="12">
      <c r="A32" s="378" t="s">
        <v>727</v>
      </c>
      <c r="B32" s="379" t="s">
        <v>756</v>
      </c>
      <c r="C32" s="379" t="s">
        <v>729</v>
      </c>
      <c r="D32" s="379" t="s">
        <v>730</v>
      </c>
      <c r="E32" s="379" t="s">
        <v>158</v>
      </c>
      <c r="F32" s="379" t="s">
        <v>733</v>
      </c>
      <c r="G32" s="380">
        <v>71146.99</v>
      </c>
      <c r="H32" s="381">
        <v>40457</v>
      </c>
    </row>
    <row r="33" spans="1:8" ht="12">
      <c r="A33" s="378" t="s">
        <v>727</v>
      </c>
      <c r="B33" s="379" t="s">
        <v>757</v>
      </c>
      <c r="C33" s="379" t="s">
        <v>729</v>
      </c>
      <c r="D33" s="379" t="s">
        <v>730</v>
      </c>
      <c r="E33" s="379" t="s">
        <v>158</v>
      </c>
      <c r="F33" s="379" t="s">
        <v>733</v>
      </c>
      <c r="G33" s="380">
        <v>2809.17</v>
      </c>
      <c r="H33" s="381">
        <v>40457</v>
      </c>
    </row>
    <row r="34" spans="1:8" ht="12">
      <c r="A34" s="378" t="s">
        <v>727</v>
      </c>
      <c r="B34" s="379" t="s">
        <v>758</v>
      </c>
      <c r="C34" s="379" t="s">
        <v>729</v>
      </c>
      <c r="D34" s="379" t="s">
        <v>730</v>
      </c>
      <c r="E34" s="379" t="s">
        <v>158</v>
      </c>
      <c r="F34" s="379" t="s">
        <v>733</v>
      </c>
      <c r="G34" s="380">
        <v>59799.45</v>
      </c>
      <c r="H34" s="381">
        <v>40480</v>
      </c>
    </row>
    <row r="35" spans="1:8" ht="12">
      <c r="A35" s="378" t="s">
        <v>727</v>
      </c>
      <c r="B35" s="379" t="s">
        <v>759</v>
      </c>
      <c r="C35" s="379" t="s">
        <v>729</v>
      </c>
      <c r="D35" s="379" t="s">
        <v>730</v>
      </c>
      <c r="E35" s="379" t="s">
        <v>158</v>
      </c>
      <c r="F35" s="379" t="s">
        <v>733</v>
      </c>
      <c r="G35" s="380">
        <v>69185.2</v>
      </c>
      <c r="H35" s="381">
        <v>40480</v>
      </c>
    </row>
    <row r="36" spans="1:8" ht="12">
      <c r="A36" s="378" t="s">
        <v>727</v>
      </c>
      <c r="B36" s="379" t="s">
        <v>760</v>
      </c>
      <c r="C36" s="379" t="s">
        <v>729</v>
      </c>
      <c r="D36" s="379" t="s">
        <v>730</v>
      </c>
      <c r="E36" s="379" t="s">
        <v>158</v>
      </c>
      <c r="F36" s="379" t="s">
        <v>733</v>
      </c>
      <c r="G36" s="380">
        <v>8520.61</v>
      </c>
      <c r="H36" s="381">
        <v>40480</v>
      </c>
    </row>
    <row r="37" spans="1:8" ht="12">
      <c r="A37" s="378" t="s">
        <v>727</v>
      </c>
      <c r="B37" s="379" t="s">
        <v>761</v>
      </c>
      <c r="C37" s="379" t="s">
        <v>729</v>
      </c>
      <c r="D37" s="379" t="s">
        <v>730</v>
      </c>
      <c r="E37" s="379" t="s">
        <v>158</v>
      </c>
      <c r="F37" s="379" t="s">
        <v>733</v>
      </c>
      <c r="G37" s="380">
        <v>29045.42</v>
      </c>
      <c r="H37" s="381">
        <v>40512</v>
      </c>
    </row>
    <row r="38" spans="1:8" ht="12">
      <c r="A38" s="378" t="s">
        <v>727</v>
      </c>
      <c r="B38" s="379" t="s">
        <v>762</v>
      </c>
      <c r="C38" s="379" t="s">
        <v>729</v>
      </c>
      <c r="D38" s="379" t="s">
        <v>730</v>
      </c>
      <c r="E38" s="379" t="s">
        <v>158</v>
      </c>
      <c r="F38" s="379" t="s">
        <v>733</v>
      </c>
      <c r="G38" s="380">
        <v>61264.73</v>
      </c>
      <c r="H38" s="381">
        <v>40518</v>
      </c>
    </row>
    <row r="39" spans="1:8" ht="12">
      <c r="A39" s="378" t="s">
        <v>727</v>
      </c>
      <c r="B39" s="379" t="s">
        <v>763</v>
      </c>
      <c r="C39" s="379" t="s">
        <v>729</v>
      </c>
      <c r="D39" s="379" t="s">
        <v>730</v>
      </c>
      <c r="E39" s="379" t="s">
        <v>158</v>
      </c>
      <c r="F39" s="379" t="s">
        <v>733</v>
      </c>
      <c r="G39" s="380">
        <v>44304.78</v>
      </c>
      <c r="H39" s="381">
        <v>40533</v>
      </c>
    </row>
    <row r="40" spans="1:8" ht="12">
      <c r="A40" s="378" t="s">
        <v>727</v>
      </c>
      <c r="B40" s="379" t="s">
        <v>764</v>
      </c>
      <c r="C40" s="379" t="s">
        <v>729</v>
      </c>
      <c r="D40" s="379" t="s">
        <v>730</v>
      </c>
      <c r="E40" s="379" t="s">
        <v>158</v>
      </c>
      <c r="F40" s="379" t="s">
        <v>733</v>
      </c>
      <c r="G40" s="380">
        <v>60128.69</v>
      </c>
      <c r="H40" s="381">
        <v>40533</v>
      </c>
    </row>
    <row r="41" spans="1:8" ht="12">
      <c r="A41" s="378" t="s">
        <v>727</v>
      </c>
      <c r="B41" s="379" t="s">
        <v>765</v>
      </c>
      <c r="C41" s="379" t="s">
        <v>729</v>
      </c>
      <c r="D41" s="379" t="s">
        <v>730</v>
      </c>
      <c r="E41" s="379" t="s">
        <v>158</v>
      </c>
      <c r="F41" s="379" t="s">
        <v>733</v>
      </c>
      <c r="G41" s="380">
        <v>2866.33</v>
      </c>
      <c r="H41" s="381">
        <v>40533</v>
      </c>
    </row>
    <row r="42" spans="1:8" ht="12">
      <c r="A42" s="378" t="s">
        <v>727</v>
      </c>
      <c r="B42" s="379" t="s">
        <v>766</v>
      </c>
      <c r="C42" s="379" t="s">
        <v>729</v>
      </c>
      <c r="D42" s="379" t="s">
        <v>730</v>
      </c>
      <c r="E42" s="379" t="s">
        <v>767</v>
      </c>
      <c r="F42" s="379" t="s">
        <v>768</v>
      </c>
      <c r="G42" s="380">
        <v>-36870.61</v>
      </c>
      <c r="H42" s="381">
        <v>40203</v>
      </c>
    </row>
    <row r="43" spans="1:8" ht="12">
      <c r="A43" s="378" t="s">
        <v>727</v>
      </c>
      <c r="B43" s="379" t="s">
        <v>769</v>
      </c>
      <c r="C43" s="379" t="s">
        <v>729</v>
      </c>
      <c r="D43" s="379" t="s">
        <v>730</v>
      </c>
      <c r="E43" s="379" t="s">
        <v>767</v>
      </c>
      <c r="F43" s="379" t="s">
        <v>768</v>
      </c>
      <c r="G43" s="380">
        <v>-1888.57</v>
      </c>
      <c r="H43" s="381">
        <v>40203</v>
      </c>
    </row>
    <row r="44" spans="1:8" ht="12">
      <c r="A44" s="378" t="s">
        <v>727</v>
      </c>
      <c r="B44" s="379" t="s">
        <v>770</v>
      </c>
      <c r="C44" s="379" t="s">
        <v>729</v>
      </c>
      <c r="D44" s="379" t="s">
        <v>730</v>
      </c>
      <c r="E44" s="379" t="s">
        <v>767</v>
      </c>
      <c r="F44" s="379" t="s">
        <v>768</v>
      </c>
      <c r="G44" s="380">
        <v>-76683.21</v>
      </c>
      <c r="H44" s="381">
        <v>40203</v>
      </c>
    </row>
    <row r="45" spans="1:8" ht="12">
      <c r="A45" s="378" t="s">
        <v>727</v>
      </c>
      <c r="B45" s="379" t="s">
        <v>771</v>
      </c>
      <c r="C45" s="379" t="s">
        <v>729</v>
      </c>
      <c r="D45" s="379" t="s">
        <v>730</v>
      </c>
      <c r="E45" s="379" t="s">
        <v>731</v>
      </c>
      <c r="F45" s="379" t="s">
        <v>772</v>
      </c>
      <c r="G45" s="380">
        <v>52267.61</v>
      </c>
      <c r="H45" s="381">
        <v>40543</v>
      </c>
    </row>
    <row r="46" spans="1:8" ht="12">
      <c r="A46" s="378" t="s">
        <v>727</v>
      </c>
      <c r="B46" s="379" t="s">
        <v>773</v>
      </c>
      <c r="C46" s="379" t="s">
        <v>729</v>
      </c>
      <c r="D46" s="379" t="s">
        <v>730</v>
      </c>
      <c r="E46" s="379" t="s">
        <v>774</v>
      </c>
      <c r="F46" s="379" t="s">
        <v>772</v>
      </c>
      <c r="G46" s="380">
        <v>61264.73</v>
      </c>
      <c r="H46" s="381">
        <v>40512</v>
      </c>
    </row>
    <row r="47" spans="1:8" ht="12">
      <c r="A47" s="382" t="s">
        <v>727</v>
      </c>
      <c r="B47" s="383" t="s">
        <v>773</v>
      </c>
      <c r="C47" s="383" t="s">
        <v>729</v>
      </c>
      <c r="D47" s="383" t="s">
        <v>730</v>
      </c>
      <c r="E47" s="383" t="s">
        <v>774</v>
      </c>
      <c r="F47" s="383" t="s">
        <v>772</v>
      </c>
      <c r="G47" s="384">
        <v>-61264.73</v>
      </c>
      <c r="H47" s="385">
        <v>40525</v>
      </c>
    </row>
    <row r="48" spans="6:7" ht="12">
      <c r="F48" s="386" t="s">
        <v>569</v>
      </c>
      <c r="G48" s="387">
        <f>SUM(G4:G47)</f>
        <v>1464897.9799999997</v>
      </c>
    </row>
  </sheetData>
  <mergeCells count="1">
    <mergeCell ref="B1:G1"/>
  </mergeCells>
  <printOptions/>
  <pageMargins left="0.75" right="0.75" top="1" bottom="1" header="0.5" footer="0.5"/>
  <pageSetup fitToHeight="1" fitToWidth="1"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J10" sqref="J10"/>
    </sheetView>
  </sheetViews>
  <sheetFormatPr defaultColWidth="9.140625" defaultRowHeight="12.75"/>
  <cols>
    <col min="1" max="1" width="48.00390625" style="242" customWidth="1"/>
    <col min="2" max="2" width="14.28125" style="242" bestFit="1" customWidth="1"/>
    <col min="3" max="3" width="12.57421875" style="242" bestFit="1" customWidth="1"/>
    <col min="4" max="4" width="14.28125" style="242" bestFit="1" customWidth="1"/>
    <col min="5" max="16384" width="9.140625" style="242" customWidth="1"/>
  </cols>
  <sheetData>
    <row r="1" spans="1:4" ht="15">
      <c r="A1" s="424" t="s">
        <v>14</v>
      </c>
      <c r="B1" s="424"/>
      <c r="C1" s="424"/>
      <c r="D1" s="424"/>
    </row>
    <row r="2" spans="1:4" ht="15">
      <c r="A2" s="424" t="s">
        <v>15</v>
      </c>
      <c r="B2" s="424"/>
      <c r="C2" s="424"/>
      <c r="D2" s="424"/>
    </row>
    <row r="3" spans="1:4" ht="15">
      <c r="A3" s="424" t="s">
        <v>16</v>
      </c>
      <c r="B3" s="424"/>
      <c r="C3" s="424"/>
      <c r="D3" s="424"/>
    </row>
    <row r="4" spans="2:4" ht="15">
      <c r="B4" s="254"/>
      <c r="C4" s="254"/>
      <c r="D4" s="254"/>
    </row>
    <row r="5" ht="15">
      <c r="A5" s="257" t="s">
        <v>384</v>
      </c>
    </row>
    <row r="6" spans="2:4" ht="15">
      <c r="B6" s="242" t="s">
        <v>17</v>
      </c>
      <c r="C6" s="242" t="s">
        <v>18</v>
      </c>
      <c r="D6" s="242" t="s">
        <v>19</v>
      </c>
    </row>
    <row r="8" spans="1:8" ht="15">
      <c r="A8" s="242" t="s">
        <v>20</v>
      </c>
      <c r="B8" s="243">
        <f>SUM('O&amp;M by FERC'!G35:G47)</f>
        <v>77824.864</v>
      </c>
      <c r="C8" s="243">
        <v>0</v>
      </c>
      <c r="D8" s="243">
        <f aca="true" t="shared" si="0" ref="D8:D13">SUM(B8:C8)</f>
        <v>77824.864</v>
      </c>
      <c r="E8" s="39"/>
      <c r="F8" s="39"/>
      <c r="G8" s="39"/>
      <c r="H8" s="39"/>
    </row>
    <row r="9" spans="1:8" ht="15">
      <c r="A9" s="242" t="s">
        <v>21</v>
      </c>
      <c r="B9" s="39">
        <f>SUM('O&amp;M by FERC'!G48:G53)</f>
        <v>4790.799999999999</v>
      </c>
      <c r="C9" s="39">
        <v>0</v>
      </c>
      <c r="D9" s="39">
        <f t="shared" si="0"/>
        <v>4790.799999999999</v>
      </c>
      <c r="E9" s="39"/>
      <c r="F9" s="39"/>
      <c r="G9" s="39"/>
      <c r="H9" s="39"/>
    </row>
    <row r="10" spans="1:8" ht="15">
      <c r="A10" s="242" t="s">
        <v>22</v>
      </c>
      <c r="B10" s="39">
        <f>SUM('O&amp;M by FERC'!G54:G68)</f>
        <v>106041.17959999999</v>
      </c>
      <c r="C10" s="39">
        <v>72705.57519999999</v>
      </c>
      <c r="D10" s="39">
        <f t="shared" si="0"/>
        <v>178746.7548</v>
      </c>
      <c r="E10" s="39"/>
      <c r="F10" s="39"/>
      <c r="G10" s="39"/>
      <c r="H10" s="39"/>
    </row>
    <row r="11" spans="1:8" ht="15">
      <c r="A11" s="242" t="s">
        <v>23</v>
      </c>
      <c r="B11" s="39">
        <f>SUM('O&amp;M by FERC'!G78:G79)</f>
        <v>-222.61551648</v>
      </c>
      <c r="C11" s="39">
        <v>-177.06248351999997</v>
      </c>
      <c r="D11" s="39">
        <f t="shared" si="0"/>
        <v>-399.678</v>
      </c>
      <c r="E11" s="39"/>
      <c r="F11" s="39"/>
      <c r="G11" s="39"/>
      <c r="H11" s="39"/>
    </row>
    <row r="12" spans="1:8" ht="15">
      <c r="A12" s="242" t="s">
        <v>24</v>
      </c>
      <c r="B12" s="39">
        <f>SUM('O&amp;M by FERC'!G80:G82)</f>
        <v>1924.1399311999999</v>
      </c>
      <c r="C12" s="39">
        <v>356.07206879999995</v>
      </c>
      <c r="D12" s="39">
        <f t="shared" si="0"/>
        <v>2280.212</v>
      </c>
      <c r="E12" s="39"/>
      <c r="F12" s="39"/>
      <c r="G12" s="39"/>
      <c r="H12" s="39"/>
    </row>
    <row r="13" spans="1:8" ht="15">
      <c r="A13" s="244" t="s">
        <v>25</v>
      </c>
      <c r="B13" s="39">
        <f>SUM('O&amp;M by FERC'!G83:G84)</f>
        <v>34160.19092432</v>
      </c>
      <c r="C13" s="39">
        <v>17150.216675679996</v>
      </c>
      <c r="D13" s="39">
        <f t="shared" si="0"/>
        <v>51310.40759999999</v>
      </c>
      <c r="E13" s="39"/>
      <c r="F13" s="39"/>
      <c r="G13" s="39"/>
      <c r="H13" s="39"/>
    </row>
    <row r="14" spans="1:8" ht="15">
      <c r="A14" s="245" t="s">
        <v>368</v>
      </c>
      <c r="B14" s="246">
        <f>SUM(B8:B13)</f>
        <v>224518.55893904</v>
      </c>
      <c r="C14" s="246">
        <f>SUM(C8:C13)</f>
        <v>90034.80146095999</v>
      </c>
      <c r="D14" s="246">
        <f>SUM(D8:D13)</f>
        <v>314553.36039999995</v>
      </c>
      <c r="E14" s="39"/>
      <c r="F14" s="363"/>
      <c r="G14" s="39"/>
      <c r="H14" s="39"/>
    </row>
    <row r="15" spans="1:8" ht="15">
      <c r="A15" s="141" t="s">
        <v>369</v>
      </c>
      <c r="B15" s="247">
        <f>'O&amp;M by FERC'!G86</f>
        <v>58407.135692480006</v>
      </c>
      <c r="C15" s="247">
        <v>28366.205107520003</v>
      </c>
      <c r="D15" s="247">
        <f>SUM(B15:C15)</f>
        <v>86773.3408</v>
      </c>
      <c r="E15" s="39"/>
      <c r="F15" s="39"/>
      <c r="G15" s="39"/>
      <c r="H15" s="39"/>
    </row>
    <row r="16" spans="1:8" ht="15">
      <c r="A16" s="141" t="s">
        <v>360</v>
      </c>
      <c r="B16" s="247">
        <f>'O&amp;M by FERC'!G87</f>
        <v>17494.237655343</v>
      </c>
      <c r="C16" s="247">
        <v>8808.931274657</v>
      </c>
      <c r="D16" s="247">
        <f>SUM(B16:C16)</f>
        <v>26303.16893</v>
      </c>
      <c r="E16" s="39"/>
      <c r="F16" s="39"/>
      <c r="G16" s="39"/>
      <c r="H16" s="39"/>
    </row>
    <row r="17" spans="1:8" ht="15.75" thickBot="1">
      <c r="A17" s="248" t="s">
        <v>389</v>
      </c>
      <c r="B17" s="249">
        <f>+B16+B15+B14</f>
        <v>300419.932286863</v>
      </c>
      <c r="C17" s="249">
        <f>+C16+C15+C14</f>
        <v>127209.937843137</v>
      </c>
      <c r="D17" s="249">
        <f>SUM(B17:C17)</f>
        <v>427629.87013</v>
      </c>
      <c r="E17" s="39"/>
      <c r="F17" s="39"/>
      <c r="G17" s="39"/>
      <c r="H17" s="39"/>
    </row>
    <row r="18" spans="1:8" ht="15.75" thickTop="1">
      <c r="A18" s="255"/>
      <c r="B18" s="256"/>
      <c r="C18" s="256"/>
      <c r="D18" s="256"/>
      <c r="E18" s="39"/>
      <c r="F18" s="39"/>
      <c r="G18" s="39"/>
      <c r="H18" s="39"/>
    </row>
    <row r="19" spans="1:8" ht="15">
      <c r="A19" s="257" t="s">
        <v>385</v>
      </c>
      <c r="B19" s="39"/>
      <c r="C19" s="39"/>
      <c r="D19" s="39"/>
      <c r="E19" s="39"/>
      <c r="F19" s="39"/>
      <c r="G19" s="39"/>
      <c r="H19" s="39"/>
    </row>
    <row r="20" spans="1:8" ht="15">
      <c r="A20" s="250" t="s">
        <v>370</v>
      </c>
      <c r="B20" s="39">
        <f>'O&amp;M by FERC'!G93</f>
        <v>502917.2796898801</v>
      </c>
      <c r="C20" s="39">
        <v>253235.59911012</v>
      </c>
      <c r="D20" s="39">
        <f>SUM(B20:C20)</f>
        <v>756152.8788000001</v>
      </c>
      <c r="E20" s="39"/>
      <c r="F20" s="39"/>
      <c r="G20" s="39"/>
      <c r="H20" s="39"/>
    </row>
    <row r="21" spans="1:8" ht="15">
      <c r="A21" s="242" t="s">
        <v>386</v>
      </c>
      <c r="B21" s="39">
        <f>'O&amp;M by FERC'!G97</f>
        <v>140404.55247456</v>
      </c>
      <c r="C21" s="39">
        <v>68189.34512544001</v>
      </c>
      <c r="D21" s="39">
        <f>SUM(B21:C21)</f>
        <v>208593.89760000003</v>
      </c>
      <c r="E21" s="39"/>
      <c r="F21" s="39"/>
      <c r="G21" s="39"/>
      <c r="H21" s="39"/>
    </row>
    <row r="22" spans="1:8" ht="15">
      <c r="A22" s="242" t="s">
        <v>387</v>
      </c>
      <c r="B22" s="39">
        <f>'O&amp;M by FERC'!G95+'O&amp;M by FERC'!G96</f>
        <v>12193.136462503262</v>
      </c>
      <c r="C22" s="39">
        <v>6139.650280096739</v>
      </c>
      <c r="D22" s="39">
        <f>SUM(B22:C22)</f>
        <v>18332.7867426</v>
      </c>
      <c r="E22" s="39"/>
      <c r="F22" s="39"/>
      <c r="G22" s="39"/>
      <c r="H22" s="39"/>
    </row>
    <row r="23" spans="1:8" ht="15.75" thickBot="1">
      <c r="A23" s="248" t="s">
        <v>388</v>
      </c>
      <c r="B23" s="249">
        <f>SUM(B20:B22)</f>
        <v>655514.9686269433</v>
      </c>
      <c r="C23" s="249">
        <f>SUM(C20:C22)</f>
        <v>327564.59451565676</v>
      </c>
      <c r="D23" s="249">
        <f>SUM(D20:D22)</f>
        <v>983079.5631426001</v>
      </c>
      <c r="E23" s="39"/>
      <c r="F23" s="39"/>
      <c r="G23" s="39"/>
      <c r="H23" s="39"/>
    </row>
    <row r="24" spans="1:8" ht="15.75" hidden="1" thickBot="1">
      <c r="A24" s="248" t="s">
        <v>371</v>
      </c>
      <c r="B24" s="249" t="e">
        <f>+#REF!+B21+B22+#REF!</f>
        <v>#REF!</v>
      </c>
      <c r="C24" s="249" t="e">
        <f>+#REF!+C21+C22+#REF!</f>
        <v>#REF!</v>
      </c>
      <c r="D24" s="249" t="e">
        <f>+#REF!+D21+D22+#REF!</f>
        <v>#REF!</v>
      </c>
      <c r="E24" s="39"/>
      <c r="F24" s="39"/>
      <c r="G24" s="39"/>
      <c r="H24" s="39"/>
    </row>
    <row r="25" spans="2:8" ht="15.75" thickTop="1">
      <c r="B25" s="39"/>
      <c r="C25" s="39"/>
      <c r="D25" s="39"/>
      <c r="E25" s="39"/>
      <c r="F25" s="39"/>
      <c r="G25" s="39"/>
      <c r="H25" s="39"/>
    </row>
    <row r="26" spans="2:8" ht="15">
      <c r="B26" s="39"/>
      <c r="C26" s="39"/>
      <c r="D26" s="39"/>
      <c r="E26" s="39"/>
      <c r="F26" s="39"/>
      <c r="G26" s="39"/>
      <c r="H26" s="39"/>
    </row>
  </sheetData>
  <sheetProtection/>
  <mergeCells count="3">
    <mergeCell ref="A1:D1"/>
    <mergeCell ref="A2:D2"/>
    <mergeCell ref="A3:D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zoomScalePageLayoutView="0" workbookViewId="0" topLeftCell="A1">
      <selection activeCell="A25" sqref="A25"/>
    </sheetView>
  </sheetViews>
  <sheetFormatPr defaultColWidth="9.140625" defaultRowHeight="12.75"/>
  <cols>
    <col min="1" max="1" width="37.8515625" style="180" customWidth="1"/>
    <col min="2" max="2" width="26.57421875" style="180" bestFit="1" customWidth="1"/>
    <col min="3" max="3" width="11.28125" style="180" customWidth="1"/>
    <col min="4" max="4" width="8.7109375" style="180" customWidth="1"/>
    <col min="5" max="5" width="7.8515625" style="180" customWidth="1"/>
    <col min="6" max="6" width="6.28125" style="180" customWidth="1"/>
    <col min="7" max="7" width="10.00390625" style="180" bestFit="1" customWidth="1"/>
    <col min="8" max="8" width="8.8515625" style="180" customWidth="1"/>
    <col min="9" max="9" width="10.00390625" style="180" bestFit="1" customWidth="1"/>
    <col min="10" max="10" width="10.57421875" style="180" bestFit="1" customWidth="1"/>
    <col min="11" max="16384" width="9.140625" style="180" customWidth="1"/>
  </cols>
  <sheetData>
    <row r="1" ht="15.75">
      <c r="A1" s="365" t="s">
        <v>274</v>
      </c>
    </row>
    <row r="2" ht="15">
      <c r="A2" s="366"/>
    </row>
    <row r="3" spans="1:2" ht="15">
      <c r="A3" s="367" t="s">
        <v>10</v>
      </c>
      <c r="B3" s="367" t="s">
        <v>10</v>
      </c>
    </row>
    <row r="4" spans="1:2" ht="15.75" customHeight="1">
      <c r="A4" s="425" t="s">
        <v>279</v>
      </c>
      <c r="B4" s="425"/>
    </row>
    <row r="5" spans="1:2" ht="15">
      <c r="A5" s="367" t="s">
        <v>50</v>
      </c>
      <c r="B5" s="367" t="s">
        <v>280</v>
      </c>
    </row>
    <row r="6" spans="1:2" ht="15">
      <c r="A6" s="367" t="s">
        <v>52</v>
      </c>
      <c r="B6" s="367" t="s">
        <v>53</v>
      </c>
    </row>
    <row r="7" spans="1:10" ht="15.75" thickBot="1">
      <c r="A7" s="366"/>
      <c r="J7" s="180">
        <v>2010</v>
      </c>
    </row>
    <row r="8" spans="1:10" ht="15.75" thickBot="1">
      <c r="A8" s="426"/>
      <c r="B8" s="388"/>
      <c r="C8" s="389" t="s">
        <v>59</v>
      </c>
      <c r="D8" s="389" t="s">
        <v>59</v>
      </c>
      <c r="E8" s="389" t="s">
        <v>59</v>
      </c>
      <c r="F8" s="389" t="s">
        <v>59</v>
      </c>
      <c r="G8" s="389" t="s">
        <v>59</v>
      </c>
      <c r="H8" s="389" t="s">
        <v>59</v>
      </c>
      <c r="I8" s="389" t="s">
        <v>59</v>
      </c>
      <c r="J8" s="389" t="s">
        <v>59</v>
      </c>
    </row>
    <row r="9" spans="1:10" ht="15.75" thickBot="1">
      <c r="A9" s="427"/>
      <c r="B9" s="388" t="s">
        <v>283</v>
      </c>
      <c r="C9" s="389" t="s">
        <v>284</v>
      </c>
      <c r="D9" s="389" t="s">
        <v>285</v>
      </c>
      <c r="E9" s="389" t="s">
        <v>286</v>
      </c>
      <c r="F9" s="389" t="s">
        <v>287</v>
      </c>
      <c r="G9" s="389" t="s">
        <v>288</v>
      </c>
      <c r="H9" s="389" t="s">
        <v>289</v>
      </c>
      <c r="I9" s="388" t="s">
        <v>290</v>
      </c>
      <c r="J9" s="389" t="s">
        <v>62</v>
      </c>
    </row>
    <row r="10" spans="1:10" ht="15.75" thickBot="1">
      <c r="A10" s="389" t="s">
        <v>281</v>
      </c>
      <c r="B10" s="390"/>
      <c r="C10" s="388" t="s">
        <v>61</v>
      </c>
      <c r="D10" s="388" t="s">
        <v>61</v>
      </c>
      <c r="E10" s="388" t="s">
        <v>61</v>
      </c>
      <c r="F10" s="388" t="s">
        <v>61</v>
      </c>
      <c r="G10" s="388" t="s">
        <v>61</v>
      </c>
      <c r="H10" s="388" t="s">
        <v>61</v>
      </c>
      <c r="I10" s="388" t="s">
        <v>61</v>
      </c>
      <c r="J10" s="388" t="s">
        <v>61</v>
      </c>
    </row>
    <row r="11" spans="1:10" ht="15.75" thickBot="1">
      <c r="A11" s="389" t="s">
        <v>291</v>
      </c>
      <c r="B11" s="389" t="s">
        <v>292</v>
      </c>
      <c r="C11" s="388"/>
      <c r="D11" s="388"/>
      <c r="E11" s="388"/>
      <c r="F11" s="388"/>
      <c r="G11" s="391">
        <v>449768.62</v>
      </c>
      <c r="H11" s="391">
        <v>33375.66</v>
      </c>
      <c r="I11" s="391">
        <v>38779.35</v>
      </c>
      <c r="J11" s="391">
        <v>521923.63</v>
      </c>
    </row>
    <row r="12" spans="1:10" ht="15.75" thickBot="1">
      <c r="A12" s="392"/>
      <c r="B12" s="392"/>
      <c r="C12" s="393"/>
      <c r="D12" s="393"/>
      <c r="E12" s="393"/>
      <c r="F12" s="393"/>
      <c r="G12" s="394"/>
      <c r="H12" s="394"/>
      <c r="I12" s="394"/>
      <c r="J12" s="394"/>
    </row>
    <row r="13" spans="1:10" ht="15.75" thickBot="1">
      <c r="A13" s="389"/>
      <c r="B13" s="395" t="s">
        <v>283</v>
      </c>
      <c r="C13" s="396" t="s">
        <v>284</v>
      </c>
      <c r="D13" s="396" t="s">
        <v>449</v>
      </c>
      <c r="E13" s="396" t="s">
        <v>285</v>
      </c>
      <c r="F13" s="396" t="s">
        <v>450</v>
      </c>
      <c r="G13" s="396" t="s">
        <v>288</v>
      </c>
      <c r="H13" s="396" t="s">
        <v>289</v>
      </c>
      <c r="I13" s="396" t="s">
        <v>453</v>
      </c>
      <c r="J13" s="396" t="s">
        <v>62</v>
      </c>
    </row>
    <row r="14" spans="1:10" ht="15.75" thickBot="1">
      <c r="A14" s="389" t="s">
        <v>281</v>
      </c>
      <c r="B14" s="396" t="s">
        <v>563</v>
      </c>
      <c r="C14" s="395"/>
      <c r="D14" s="395"/>
      <c r="E14" s="395"/>
      <c r="F14" s="395"/>
      <c r="G14" s="397">
        <v>651855.93</v>
      </c>
      <c r="H14" s="397">
        <v>70800.24</v>
      </c>
      <c r="I14" s="397">
        <v>103975.41</v>
      </c>
      <c r="J14" s="397">
        <v>826631.58</v>
      </c>
    </row>
    <row r="15" ht="15">
      <c r="G15" s="405"/>
    </row>
    <row r="16" ht="15">
      <c r="A16" s="180" t="s">
        <v>292</v>
      </c>
    </row>
    <row r="17" spans="1:3" ht="15">
      <c r="A17" s="180" t="s">
        <v>293</v>
      </c>
      <c r="B17" s="398">
        <v>720000</v>
      </c>
      <c r="C17" s="399">
        <v>40633</v>
      </c>
    </row>
    <row r="18" spans="1:2" ht="15">
      <c r="A18" s="180" t="s">
        <v>294</v>
      </c>
      <c r="B18" s="398">
        <f>J11</f>
        <v>521923.63</v>
      </c>
    </row>
    <row r="19" spans="1:2" ht="15">
      <c r="A19" s="180" t="s">
        <v>295</v>
      </c>
      <c r="B19" s="400">
        <f>B17-B18</f>
        <v>198076.37</v>
      </c>
    </row>
    <row r="21" ht="15">
      <c r="B21" s="401"/>
    </row>
    <row r="22" spans="1:2" ht="15">
      <c r="A22" s="180" t="s">
        <v>296</v>
      </c>
      <c r="B22" s="402">
        <f>G11</f>
        <v>449768.62</v>
      </c>
    </row>
    <row r="23" spans="1:2" ht="15">
      <c r="A23" s="180" t="s">
        <v>297</v>
      </c>
      <c r="B23" s="402">
        <f>G11+H11</f>
        <v>483144.28</v>
      </c>
    </row>
    <row r="24" spans="1:2" ht="15">
      <c r="A24" s="180" t="s">
        <v>779</v>
      </c>
      <c r="B24" s="409">
        <f>B22/B23</f>
        <v>0.9309198900171186</v>
      </c>
    </row>
    <row r="25" spans="1:4" ht="15">
      <c r="A25" s="407" t="s">
        <v>777</v>
      </c>
      <c r="B25" s="407">
        <v>0.90202</v>
      </c>
      <c r="C25" s="180" t="s">
        <v>17</v>
      </c>
      <c r="D25" s="180" t="s">
        <v>18</v>
      </c>
    </row>
    <row r="26" spans="3:4" ht="15">
      <c r="C26" s="403">
        <f>'3.05'!E36</f>
        <v>0.6651</v>
      </c>
      <c r="D26" s="403">
        <f>'3.05'!F36</f>
        <v>0.3349</v>
      </c>
    </row>
    <row r="27" spans="1:4" ht="15">
      <c r="A27" s="180" t="s">
        <v>298</v>
      </c>
      <c r="B27" s="408">
        <f>B19*B25</f>
        <v>178668.8472674</v>
      </c>
      <c r="C27" s="408">
        <f>+B27*C26</f>
        <v>118832.65031754776</v>
      </c>
      <c r="D27" s="408">
        <f>+B27*D26</f>
        <v>59836.19694985226</v>
      </c>
    </row>
    <row r="28" spans="1:4" ht="15">
      <c r="A28" s="180" t="s">
        <v>351</v>
      </c>
      <c r="B28" s="408">
        <f>+B19*0.0145</f>
        <v>2872.1073650000003</v>
      </c>
      <c r="C28" s="408">
        <f>+B28*C26</f>
        <v>1910.2386084615002</v>
      </c>
      <c r="D28" s="408">
        <f>+B28*D26</f>
        <v>961.8687565385001</v>
      </c>
    </row>
    <row r="29" spans="1:4" ht="15">
      <c r="A29" s="180" t="s">
        <v>352</v>
      </c>
      <c r="B29" s="408">
        <f>+B27+B28</f>
        <v>181540.9546324</v>
      </c>
      <c r="C29" s="408">
        <f>+C27+C28</f>
        <v>120742.88892600925</v>
      </c>
      <c r="D29" s="408">
        <f>+D27+D28</f>
        <v>60798.06570639076</v>
      </c>
    </row>
  </sheetData>
  <sheetProtection/>
  <mergeCells count="2">
    <mergeCell ref="A4:B4"/>
    <mergeCell ref="A8:A9"/>
  </mergeCells>
  <printOptions/>
  <pageMargins left="0.75" right="0.75" top="1" bottom="1" header="0.5" footer="0.5"/>
  <pageSetup fitToHeight="1" fitToWidth="1" horizontalDpi="600" verticalDpi="600" orientation="landscape" scale="89" r:id="rId1"/>
  <headerFooter alignWithMargins="0">
    <oddFooter>&amp;L&amp;"Arial,Bold Italic"&amp;8Note:  Amounts presented in bold italic have changed since the September 1st Supplemental filing.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04"/>
  <sheetViews>
    <sheetView zoomScalePageLayoutView="0" workbookViewId="0" topLeftCell="A1">
      <pane ySplit="7" topLeftCell="BM8" activePane="bottomLeft" state="frozen"/>
      <selection pane="topLeft" activeCell="A1" sqref="A1"/>
      <selection pane="bottomLeft" activeCell="D36" sqref="D36"/>
    </sheetView>
  </sheetViews>
  <sheetFormatPr defaultColWidth="9.140625" defaultRowHeight="12.75"/>
  <cols>
    <col min="1" max="1" width="21.28125" style="0" customWidth="1"/>
    <col min="2" max="2" width="7.7109375" style="0" customWidth="1"/>
    <col min="3" max="4" width="10.28125" style="0" customWidth="1"/>
    <col min="6" max="6" width="10.421875" style="0" customWidth="1"/>
    <col min="7" max="7" width="9.28125" style="0" customWidth="1"/>
    <col min="8" max="8" width="10.140625" style="0" customWidth="1"/>
    <col min="9" max="9" width="9.8515625" style="0" customWidth="1"/>
    <col min="11" max="11" width="10.00390625" style="0" customWidth="1"/>
  </cols>
  <sheetData>
    <row r="1" spans="1:4" ht="12.75">
      <c r="A1" s="71" t="s">
        <v>50</v>
      </c>
      <c r="B1" s="71"/>
      <c r="C1" s="71" t="s">
        <v>51</v>
      </c>
      <c r="D1" s="71"/>
    </row>
    <row r="2" spans="1:4" ht="22.5">
      <c r="A2" s="71" t="s">
        <v>52</v>
      </c>
      <c r="B2" s="71"/>
      <c r="C2" s="71" t="s">
        <v>53</v>
      </c>
      <c r="D2" s="71"/>
    </row>
    <row r="3" spans="1:4" ht="12.75">
      <c r="A3" s="71" t="s">
        <v>10</v>
      </c>
      <c r="B3" s="71"/>
      <c r="C3" s="71" t="s">
        <v>10</v>
      </c>
      <c r="D3" s="71"/>
    </row>
    <row r="4" spans="1:4" ht="15.75">
      <c r="A4" s="428" t="s">
        <v>54</v>
      </c>
      <c r="B4" s="428"/>
      <c r="C4" s="428"/>
      <c r="D4" s="215"/>
    </row>
    <row r="6" spans="1:11" ht="12.75">
      <c r="A6" s="138"/>
      <c r="B6" s="138"/>
      <c r="C6" s="216"/>
      <c r="D6" s="217">
        <v>0.16</v>
      </c>
      <c r="E6" s="429" t="s">
        <v>55</v>
      </c>
      <c r="F6" s="429"/>
      <c r="I6" s="216"/>
      <c r="J6" s="216"/>
      <c r="K6" s="216"/>
    </row>
    <row r="7" spans="1:11" ht="24">
      <c r="A7" s="140" t="s">
        <v>50</v>
      </c>
      <c r="B7" s="140"/>
      <c r="C7" s="141" t="s">
        <v>51</v>
      </c>
      <c r="D7" s="141" t="s">
        <v>353</v>
      </c>
      <c r="E7" s="218" t="s">
        <v>354</v>
      </c>
      <c r="F7" s="218" t="s">
        <v>355</v>
      </c>
      <c r="G7" s="218" t="s">
        <v>356</v>
      </c>
      <c r="H7" s="218" t="s">
        <v>357</v>
      </c>
      <c r="I7" s="141" t="s">
        <v>19</v>
      </c>
      <c r="J7" s="141"/>
      <c r="K7" s="219"/>
    </row>
    <row r="8" spans="1:11" ht="13.5" thickBot="1">
      <c r="A8" s="140"/>
      <c r="B8" s="140"/>
      <c r="C8" s="141" t="s">
        <v>59</v>
      </c>
      <c r="D8" s="141"/>
      <c r="E8" s="216"/>
      <c r="F8" s="216"/>
      <c r="I8" s="219"/>
      <c r="J8" s="219"/>
      <c r="K8" s="219"/>
    </row>
    <row r="9" spans="1:11" ht="12.75" hidden="1">
      <c r="A9" s="141" t="s">
        <v>60</v>
      </c>
      <c r="B9" s="141"/>
      <c r="C9" s="140" t="s">
        <v>61</v>
      </c>
      <c r="D9" s="140"/>
      <c r="E9" s="216"/>
      <c r="F9" s="216"/>
      <c r="I9" s="219"/>
      <c r="J9" s="219"/>
      <c r="K9" s="219"/>
    </row>
    <row r="10" spans="1:11" ht="12.75" hidden="1">
      <c r="A10" s="141" t="s">
        <v>62</v>
      </c>
      <c r="B10" s="141"/>
      <c r="C10" s="142">
        <v>1023797.31</v>
      </c>
      <c r="D10" s="142"/>
      <c r="E10" s="216"/>
      <c r="F10" s="216"/>
      <c r="I10" s="219"/>
      <c r="J10" s="219"/>
      <c r="K10" s="219"/>
    </row>
    <row r="11" spans="1:11" ht="12.75" hidden="1">
      <c r="A11" s="141" t="s">
        <v>63</v>
      </c>
      <c r="B11" s="141"/>
      <c r="C11" s="142">
        <v>-0.88</v>
      </c>
      <c r="D11" s="142"/>
      <c r="E11" s="216"/>
      <c r="F11" s="216"/>
      <c r="I11" s="219"/>
      <c r="J11" s="219"/>
      <c r="K11" s="219"/>
    </row>
    <row r="12" spans="1:11" ht="12.75" hidden="1">
      <c r="A12" s="141" t="s">
        <v>64</v>
      </c>
      <c r="B12" s="141"/>
      <c r="C12" s="142">
        <v>2033.97</v>
      </c>
      <c r="D12" s="142"/>
      <c r="E12" s="216"/>
      <c r="F12" s="216"/>
      <c r="I12" s="219"/>
      <c r="J12" s="219"/>
      <c r="K12" s="219"/>
    </row>
    <row r="13" spans="1:11" ht="12.75" hidden="1">
      <c r="A13" s="141" t="s">
        <v>65</v>
      </c>
      <c r="B13" s="141"/>
      <c r="C13" s="142">
        <v>6823</v>
      </c>
      <c r="D13" s="142"/>
      <c r="E13" s="216"/>
      <c r="F13" s="216"/>
      <c r="I13" s="219"/>
      <c r="J13" s="219"/>
      <c r="K13" s="219"/>
    </row>
    <row r="14" spans="1:11" ht="12.75" hidden="1">
      <c r="A14" s="141" t="s">
        <v>66</v>
      </c>
      <c r="B14" s="141"/>
      <c r="C14" s="142">
        <v>196.63</v>
      </c>
      <c r="D14" s="142"/>
      <c r="E14" s="216"/>
      <c r="F14" s="216"/>
      <c r="I14" s="219"/>
      <c r="J14" s="219"/>
      <c r="K14" s="219"/>
    </row>
    <row r="15" spans="1:11" ht="12.75" hidden="1">
      <c r="A15" s="141" t="s">
        <v>67</v>
      </c>
      <c r="B15" s="141"/>
      <c r="C15" s="142">
        <v>1647.84</v>
      </c>
      <c r="D15" s="142"/>
      <c r="E15" s="216"/>
      <c r="F15" s="216"/>
      <c r="I15" s="219"/>
      <c r="J15" s="219"/>
      <c r="K15" s="219"/>
    </row>
    <row r="16" spans="1:11" ht="12.75" hidden="1">
      <c r="A16" s="141" t="s">
        <v>68</v>
      </c>
      <c r="B16" s="141"/>
      <c r="C16" s="142">
        <v>324197.57</v>
      </c>
      <c r="D16" s="142"/>
      <c r="E16" s="216"/>
      <c r="F16" s="216"/>
      <c r="I16" s="219"/>
      <c r="J16" s="219"/>
      <c r="K16" s="219"/>
    </row>
    <row r="17" spans="1:11" ht="12.75" hidden="1">
      <c r="A17" s="141" t="s">
        <v>69</v>
      </c>
      <c r="B17" s="141"/>
      <c r="C17" s="142">
        <v>112578.12</v>
      </c>
      <c r="D17" s="142"/>
      <c r="E17" s="216"/>
      <c r="F17" s="216"/>
      <c r="I17" s="219"/>
      <c r="J17" s="219"/>
      <c r="K17" s="219"/>
    </row>
    <row r="18" spans="1:11" ht="12.75" hidden="1">
      <c r="A18" s="141" t="s">
        <v>70</v>
      </c>
      <c r="B18" s="141"/>
      <c r="C18" s="142">
        <v>35.24</v>
      </c>
      <c r="D18" s="142"/>
      <c r="E18" s="216"/>
      <c r="F18" s="216"/>
      <c r="I18" s="219"/>
      <c r="J18" s="219"/>
      <c r="K18" s="219"/>
    </row>
    <row r="19" spans="1:11" ht="12.75" hidden="1">
      <c r="A19" s="141" t="s">
        <v>71</v>
      </c>
      <c r="B19" s="141"/>
      <c r="C19" s="142">
        <v>8.91</v>
      </c>
      <c r="D19" s="142"/>
      <c r="E19" s="216"/>
      <c r="F19" s="216"/>
      <c r="I19" s="219"/>
      <c r="J19" s="219"/>
      <c r="K19" s="219"/>
    </row>
    <row r="20" spans="1:11" ht="12.75" hidden="1">
      <c r="A20" s="141" t="s">
        <v>72</v>
      </c>
      <c r="B20" s="141"/>
      <c r="C20" s="142">
        <v>12815.3</v>
      </c>
      <c r="D20" s="142"/>
      <c r="E20" s="216"/>
      <c r="F20" s="216"/>
      <c r="I20" s="219"/>
      <c r="J20" s="219"/>
      <c r="K20" s="219"/>
    </row>
    <row r="21" spans="1:11" ht="12.75" hidden="1">
      <c r="A21" s="141" t="s">
        <v>73</v>
      </c>
      <c r="B21" s="141"/>
      <c r="C21" s="142">
        <v>1238.33</v>
      </c>
      <c r="D21" s="142"/>
      <c r="E21" s="216"/>
      <c r="F21" s="216"/>
      <c r="I21" s="219"/>
      <c r="J21" s="219"/>
      <c r="K21" s="219"/>
    </row>
    <row r="22" spans="1:11" ht="12.75" hidden="1">
      <c r="A22" s="141" t="s">
        <v>74</v>
      </c>
      <c r="B22" s="141"/>
      <c r="C22" s="142">
        <v>0</v>
      </c>
      <c r="D22" s="142"/>
      <c r="E22" s="216"/>
      <c r="F22" s="216"/>
      <c r="I22" s="219"/>
      <c r="J22" s="219"/>
      <c r="K22" s="219"/>
    </row>
    <row r="23" spans="1:11" ht="12.75" hidden="1">
      <c r="A23" s="141" t="s">
        <v>75</v>
      </c>
      <c r="B23" s="141"/>
      <c r="C23" s="142">
        <v>23724.2</v>
      </c>
      <c r="D23" s="142"/>
      <c r="E23" s="216"/>
      <c r="F23" s="216"/>
      <c r="I23" s="219"/>
      <c r="J23" s="219"/>
      <c r="K23" s="219"/>
    </row>
    <row r="24" spans="1:11" ht="12.75" hidden="1">
      <c r="A24" s="141" t="s">
        <v>76</v>
      </c>
      <c r="B24" s="141"/>
      <c r="C24" s="142">
        <v>615.49</v>
      </c>
      <c r="D24" s="142"/>
      <c r="E24" s="216"/>
      <c r="F24" s="216"/>
      <c r="I24" s="219"/>
      <c r="J24" s="219"/>
      <c r="K24" s="219"/>
    </row>
    <row r="25" spans="1:11" ht="12.75" hidden="1">
      <c r="A25" s="141" t="s">
        <v>77</v>
      </c>
      <c r="B25" s="141"/>
      <c r="C25" s="142">
        <v>1.5</v>
      </c>
      <c r="D25" s="142"/>
      <c r="E25" s="216"/>
      <c r="F25" s="216"/>
      <c r="I25" s="219"/>
      <c r="J25" s="219"/>
      <c r="K25" s="219"/>
    </row>
    <row r="26" spans="1:11" ht="12.75" hidden="1">
      <c r="A26" s="141" t="s">
        <v>78</v>
      </c>
      <c r="B26" s="141"/>
      <c r="C26" s="142">
        <v>-0.34</v>
      </c>
      <c r="D26" s="142"/>
      <c r="E26" s="216"/>
      <c r="F26" s="216"/>
      <c r="I26" s="219"/>
      <c r="J26" s="219"/>
      <c r="K26" s="219"/>
    </row>
    <row r="27" spans="1:11" ht="12.75" hidden="1">
      <c r="A27" s="141" t="s">
        <v>79</v>
      </c>
      <c r="B27" s="141"/>
      <c r="C27" s="142">
        <v>686.76</v>
      </c>
      <c r="D27" s="142"/>
      <c r="E27" s="216"/>
      <c r="F27" s="216"/>
      <c r="I27" s="219"/>
      <c r="J27" s="219"/>
      <c r="K27" s="219"/>
    </row>
    <row r="28" spans="1:11" ht="12.75" hidden="1">
      <c r="A28" s="141" t="s">
        <v>80</v>
      </c>
      <c r="B28" s="141"/>
      <c r="C28" s="142">
        <v>4875.73</v>
      </c>
      <c r="D28" s="142"/>
      <c r="E28" s="216"/>
      <c r="F28" s="216"/>
      <c r="I28" s="219"/>
      <c r="J28" s="219"/>
      <c r="K28" s="219"/>
    </row>
    <row r="29" spans="1:11" ht="12.75" hidden="1">
      <c r="A29" s="141" t="s">
        <v>81</v>
      </c>
      <c r="B29" s="141"/>
      <c r="C29" s="142">
        <v>241537.53</v>
      </c>
      <c r="D29" s="142"/>
      <c r="E29" s="216"/>
      <c r="F29" s="216"/>
      <c r="I29" s="219"/>
      <c r="J29" s="219"/>
      <c r="K29" s="219"/>
    </row>
    <row r="30" spans="1:11" ht="12.75" hidden="1">
      <c r="A30" s="141" t="s">
        <v>82</v>
      </c>
      <c r="B30" s="141"/>
      <c r="C30" s="142">
        <v>18220.84</v>
      </c>
      <c r="D30" s="142"/>
      <c r="E30" s="216"/>
      <c r="F30" s="216"/>
      <c r="I30" s="219"/>
      <c r="J30" s="219"/>
      <c r="K30" s="219"/>
    </row>
    <row r="31" spans="1:11" ht="12.75" hidden="1">
      <c r="A31" s="141" t="s">
        <v>83</v>
      </c>
      <c r="B31" s="141"/>
      <c r="C31" s="142">
        <v>-0.46</v>
      </c>
      <c r="D31" s="142"/>
      <c r="E31" s="216"/>
      <c r="F31" s="216"/>
      <c r="I31" s="219"/>
      <c r="J31" s="219"/>
      <c r="K31" s="219"/>
    </row>
    <row r="32" spans="1:11" ht="12.75" hidden="1">
      <c r="A32" s="141" t="s">
        <v>84</v>
      </c>
      <c r="B32" s="141"/>
      <c r="C32" s="142">
        <v>1287.75</v>
      </c>
      <c r="D32" s="142"/>
      <c r="E32" s="216"/>
      <c r="F32" s="216"/>
      <c r="I32" s="219"/>
      <c r="J32" s="219"/>
      <c r="K32" s="219"/>
    </row>
    <row r="33" spans="1:11" ht="12.75" hidden="1">
      <c r="A33" s="141" t="s">
        <v>85</v>
      </c>
      <c r="B33" s="141"/>
      <c r="C33" s="142">
        <v>72.8</v>
      </c>
      <c r="D33" s="142"/>
      <c r="E33" s="216"/>
      <c r="F33" s="216"/>
      <c r="I33" s="219"/>
      <c r="J33" s="219"/>
      <c r="K33" s="219"/>
    </row>
    <row r="34" spans="1:11" ht="13.5" hidden="1" thickBot="1">
      <c r="A34" s="141" t="s">
        <v>86</v>
      </c>
      <c r="B34" s="141"/>
      <c r="C34" s="142">
        <v>3.63</v>
      </c>
      <c r="D34" s="142"/>
      <c r="E34" s="216"/>
      <c r="F34" s="216"/>
      <c r="I34" s="219"/>
      <c r="J34" s="219"/>
      <c r="K34" s="219"/>
    </row>
    <row r="35" spans="1:11" ht="13.5" thickBot="1">
      <c r="A35" s="220" t="s">
        <v>87</v>
      </c>
      <c r="B35" s="141" t="s">
        <v>88</v>
      </c>
      <c r="C35" s="142">
        <v>312.3</v>
      </c>
      <c r="D35" s="142">
        <f aca="true" t="shared" si="0" ref="D35:D66">C35*(1+$D$6)</f>
        <v>362.268</v>
      </c>
      <c r="E35" s="221">
        <v>1</v>
      </c>
      <c r="F35" s="221"/>
      <c r="G35" s="142">
        <f aca="true" t="shared" si="1" ref="G35:G66">$D35*E35</f>
        <v>362.268</v>
      </c>
      <c r="H35" s="142">
        <f aca="true" t="shared" si="2" ref="H35:H66">$D35*F35</f>
        <v>0</v>
      </c>
      <c r="I35" s="222">
        <f aca="true" t="shared" si="3" ref="I35:I66">+H35+G35</f>
        <v>362.268</v>
      </c>
      <c r="J35" s="222"/>
      <c r="K35" s="222"/>
    </row>
    <row r="36" spans="1:11" ht="13.5" thickBot="1">
      <c r="A36" s="220" t="s">
        <v>89</v>
      </c>
      <c r="B36" s="141" t="s">
        <v>88</v>
      </c>
      <c r="C36" s="142">
        <v>49511.27</v>
      </c>
      <c r="D36" s="142">
        <f t="shared" si="0"/>
        <v>57433.07319999999</v>
      </c>
      <c r="E36" s="221">
        <v>1</v>
      </c>
      <c r="F36" s="221"/>
      <c r="G36" s="142">
        <f t="shared" si="1"/>
        <v>57433.07319999999</v>
      </c>
      <c r="H36" s="142">
        <f t="shared" si="2"/>
        <v>0</v>
      </c>
      <c r="I36" s="222">
        <f t="shared" si="3"/>
        <v>57433.07319999999</v>
      </c>
      <c r="J36" s="222"/>
      <c r="K36" s="222"/>
    </row>
    <row r="37" spans="1:11" ht="13.5" thickBot="1">
      <c r="A37" s="220" t="s">
        <v>90</v>
      </c>
      <c r="B37" s="141" t="s">
        <v>88</v>
      </c>
      <c r="C37" s="142">
        <v>324.51</v>
      </c>
      <c r="D37" s="142">
        <f t="shared" si="0"/>
        <v>376.43159999999995</v>
      </c>
      <c r="E37" s="221">
        <v>1</v>
      </c>
      <c r="F37" s="221"/>
      <c r="G37" s="142">
        <f t="shared" si="1"/>
        <v>376.43159999999995</v>
      </c>
      <c r="H37" s="142">
        <f t="shared" si="2"/>
        <v>0</v>
      </c>
      <c r="I37" s="222">
        <f t="shared" si="3"/>
        <v>376.43159999999995</v>
      </c>
      <c r="J37" s="222"/>
      <c r="K37" s="222"/>
    </row>
    <row r="38" spans="1:11" ht="13.5" thickBot="1">
      <c r="A38" s="220" t="s">
        <v>91</v>
      </c>
      <c r="B38" s="141" t="s">
        <v>88</v>
      </c>
      <c r="C38" s="142">
        <v>807.67</v>
      </c>
      <c r="D38" s="142">
        <f t="shared" si="0"/>
        <v>936.8971999999999</v>
      </c>
      <c r="E38" s="221">
        <v>1</v>
      </c>
      <c r="F38" s="221"/>
      <c r="G38" s="142">
        <f t="shared" si="1"/>
        <v>936.8971999999999</v>
      </c>
      <c r="H38" s="142">
        <f t="shared" si="2"/>
        <v>0</v>
      </c>
      <c r="I38" s="222">
        <f t="shared" si="3"/>
        <v>936.8971999999999</v>
      </c>
      <c r="J38" s="222"/>
      <c r="K38" s="222"/>
    </row>
    <row r="39" spans="1:11" ht="13.5" thickBot="1">
      <c r="A39" s="220" t="s">
        <v>92</v>
      </c>
      <c r="B39" s="141" t="s">
        <v>88</v>
      </c>
      <c r="C39" s="142">
        <v>194.07</v>
      </c>
      <c r="D39" s="142">
        <f t="shared" si="0"/>
        <v>225.1212</v>
      </c>
      <c r="E39" s="221">
        <v>1</v>
      </c>
      <c r="F39" s="221"/>
      <c r="G39" s="142">
        <f t="shared" si="1"/>
        <v>225.1212</v>
      </c>
      <c r="H39" s="142">
        <f t="shared" si="2"/>
        <v>0</v>
      </c>
      <c r="I39" s="222">
        <f t="shared" si="3"/>
        <v>225.1212</v>
      </c>
      <c r="J39" s="222"/>
      <c r="K39" s="222"/>
    </row>
    <row r="40" spans="1:11" ht="13.5" thickBot="1">
      <c r="A40" s="220" t="s">
        <v>93</v>
      </c>
      <c r="B40" s="141" t="s">
        <v>88</v>
      </c>
      <c r="C40" s="142">
        <v>18.57</v>
      </c>
      <c r="D40" s="142">
        <f t="shared" si="0"/>
        <v>21.5412</v>
      </c>
      <c r="E40" s="221">
        <v>1</v>
      </c>
      <c r="F40" s="221"/>
      <c r="G40" s="142">
        <f t="shared" si="1"/>
        <v>21.5412</v>
      </c>
      <c r="H40" s="142">
        <f t="shared" si="2"/>
        <v>0</v>
      </c>
      <c r="I40" s="222">
        <f t="shared" si="3"/>
        <v>21.5412</v>
      </c>
      <c r="J40" s="222"/>
      <c r="K40" s="222"/>
    </row>
    <row r="41" spans="1:11" ht="13.5" thickBot="1">
      <c r="A41" s="220" t="s">
        <v>94</v>
      </c>
      <c r="B41" s="141" t="s">
        <v>88</v>
      </c>
      <c r="C41" s="142">
        <v>565.17</v>
      </c>
      <c r="D41" s="142">
        <f t="shared" si="0"/>
        <v>655.5971999999999</v>
      </c>
      <c r="E41" s="221">
        <v>1</v>
      </c>
      <c r="F41" s="221"/>
      <c r="G41" s="142">
        <f t="shared" si="1"/>
        <v>655.5971999999999</v>
      </c>
      <c r="H41" s="142">
        <f t="shared" si="2"/>
        <v>0</v>
      </c>
      <c r="I41" s="222">
        <f t="shared" si="3"/>
        <v>655.5971999999999</v>
      </c>
      <c r="J41" s="222"/>
      <c r="K41" s="222"/>
    </row>
    <row r="42" spans="1:11" ht="13.5" thickBot="1">
      <c r="A42" s="220" t="s">
        <v>95</v>
      </c>
      <c r="B42" s="141" t="s">
        <v>88</v>
      </c>
      <c r="C42" s="142">
        <v>12120.83</v>
      </c>
      <c r="D42" s="142">
        <f t="shared" si="0"/>
        <v>14060.162799999998</v>
      </c>
      <c r="E42" s="221">
        <v>1</v>
      </c>
      <c r="F42" s="221"/>
      <c r="G42" s="142">
        <f t="shared" si="1"/>
        <v>14060.162799999998</v>
      </c>
      <c r="H42" s="142">
        <f t="shared" si="2"/>
        <v>0</v>
      </c>
      <c r="I42" s="222">
        <f t="shared" si="3"/>
        <v>14060.162799999998</v>
      </c>
      <c r="J42" s="222"/>
      <c r="K42" s="222"/>
    </row>
    <row r="43" spans="1:11" ht="13.5" thickBot="1">
      <c r="A43" s="220" t="s">
        <v>96</v>
      </c>
      <c r="B43" s="141" t="s">
        <v>88</v>
      </c>
      <c r="C43" s="142">
        <v>16.19</v>
      </c>
      <c r="D43" s="142">
        <f t="shared" si="0"/>
        <v>18.7804</v>
      </c>
      <c r="E43" s="221">
        <v>1</v>
      </c>
      <c r="F43" s="221"/>
      <c r="G43" s="142">
        <f t="shared" si="1"/>
        <v>18.7804</v>
      </c>
      <c r="H43" s="142">
        <f t="shared" si="2"/>
        <v>0</v>
      </c>
      <c r="I43" s="222">
        <f t="shared" si="3"/>
        <v>18.7804</v>
      </c>
      <c r="J43" s="222"/>
      <c r="K43" s="222"/>
    </row>
    <row r="44" spans="1:11" ht="13.5" thickBot="1">
      <c r="A44" s="220" t="s">
        <v>97</v>
      </c>
      <c r="B44" s="141" t="s">
        <v>88</v>
      </c>
      <c r="C44" s="142">
        <v>-3.57</v>
      </c>
      <c r="D44" s="142">
        <f t="shared" si="0"/>
        <v>-4.1411999999999995</v>
      </c>
      <c r="E44" s="221">
        <v>1</v>
      </c>
      <c r="F44" s="221"/>
      <c r="G44" s="142">
        <f t="shared" si="1"/>
        <v>-4.1411999999999995</v>
      </c>
      <c r="H44" s="142">
        <f t="shared" si="2"/>
        <v>0</v>
      </c>
      <c r="I44" s="222">
        <f t="shared" si="3"/>
        <v>-4.1411999999999995</v>
      </c>
      <c r="J44" s="222"/>
      <c r="K44" s="222"/>
    </row>
    <row r="45" spans="1:11" ht="13.5" thickBot="1">
      <c r="A45" s="220" t="s">
        <v>98</v>
      </c>
      <c r="B45" s="141" t="s">
        <v>88</v>
      </c>
      <c r="C45" s="142">
        <v>1608.92</v>
      </c>
      <c r="D45" s="142">
        <f t="shared" si="0"/>
        <v>1866.3472</v>
      </c>
      <c r="E45" s="221">
        <v>1</v>
      </c>
      <c r="F45" s="221"/>
      <c r="G45" s="142">
        <f t="shared" si="1"/>
        <v>1866.3472</v>
      </c>
      <c r="H45" s="142">
        <f t="shared" si="2"/>
        <v>0</v>
      </c>
      <c r="I45" s="222">
        <f t="shared" si="3"/>
        <v>1866.3472</v>
      </c>
      <c r="J45" s="222"/>
      <c r="K45" s="222"/>
    </row>
    <row r="46" spans="1:11" ht="13.5" thickBot="1">
      <c r="A46" s="220" t="s">
        <v>99</v>
      </c>
      <c r="B46" s="141" t="s">
        <v>88</v>
      </c>
      <c r="C46" s="142">
        <v>11.37</v>
      </c>
      <c r="D46" s="142">
        <f t="shared" si="0"/>
        <v>13.189199999999998</v>
      </c>
      <c r="E46" s="221">
        <v>1</v>
      </c>
      <c r="F46" s="221"/>
      <c r="G46" s="142">
        <f t="shared" si="1"/>
        <v>13.189199999999998</v>
      </c>
      <c r="H46" s="142">
        <f t="shared" si="2"/>
        <v>0</v>
      </c>
      <c r="I46" s="222">
        <f t="shared" si="3"/>
        <v>13.189199999999998</v>
      </c>
      <c r="J46" s="222"/>
      <c r="K46" s="222"/>
    </row>
    <row r="47" spans="1:11" ht="13.5" thickBot="1">
      <c r="A47" s="220" t="s">
        <v>100</v>
      </c>
      <c r="B47" s="141" t="s">
        <v>88</v>
      </c>
      <c r="C47" s="142">
        <v>1603.1</v>
      </c>
      <c r="D47" s="142">
        <f t="shared" si="0"/>
        <v>1859.5959999999998</v>
      </c>
      <c r="E47" s="221">
        <v>1</v>
      </c>
      <c r="F47" s="221"/>
      <c r="G47" s="142">
        <f t="shared" si="1"/>
        <v>1859.5959999999998</v>
      </c>
      <c r="H47" s="142">
        <f t="shared" si="2"/>
        <v>0</v>
      </c>
      <c r="I47" s="222">
        <f t="shared" si="3"/>
        <v>1859.5959999999998</v>
      </c>
      <c r="J47" s="222"/>
      <c r="K47" s="222"/>
    </row>
    <row r="48" spans="1:11" ht="13.5" thickBot="1">
      <c r="A48" s="220" t="s">
        <v>101</v>
      </c>
      <c r="B48" s="141" t="s">
        <v>88</v>
      </c>
      <c r="C48" s="142">
        <v>387.15</v>
      </c>
      <c r="D48" s="142">
        <f t="shared" si="0"/>
        <v>449.09399999999994</v>
      </c>
      <c r="E48" s="221">
        <v>1</v>
      </c>
      <c r="F48" s="221"/>
      <c r="G48" s="142">
        <f t="shared" si="1"/>
        <v>449.09399999999994</v>
      </c>
      <c r="H48" s="142">
        <f t="shared" si="2"/>
        <v>0</v>
      </c>
      <c r="I48" s="222">
        <f t="shared" si="3"/>
        <v>449.09399999999994</v>
      </c>
      <c r="J48" s="222"/>
      <c r="K48" s="222"/>
    </row>
    <row r="49" spans="1:11" ht="13.5" thickBot="1">
      <c r="A49" s="220" t="s">
        <v>102</v>
      </c>
      <c r="B49" s="141" t="s">
        <v>88</v>
      </c>
      <c r="C49" s="142">
        <v>1690.74</v>
      </c>
      <c r="D49" s="142">
        <f t="shared" si="0"/>
        <v>1961.2584</v>
      </c>
      <c r="E49" s="221">
        <v>1</v>
      </c>
      <c r="F49" s="221"/>
      <c r="G49" s="142">
        <f t="shared" si="1"/>
        <v>1961.2584</v>
      </c>
      <c r="H49" s="142">
        <f t="shared" si="2"/>
        <v>0</v>
      </c>
      <c r="I49" s="222">
        <f t="shared" si="3"/>
        <v>1961.2584</v>
      </c>
      <c r="J49" s="222"/>
      <c r="K49" s="222"/>
    </row>
    <row r="50" spans="1:11" ht="13.5" thickBot="1">
      <c r="A50" s="220" t="s">
        <v>103</v>
      </c>
      <c r="B50" s="141" t="s">
        <v>88</v>
      </c>
      <c r="C50" s="142">
        <v>159.47</v>
      </c>
      <c r="D50" s="142">
        <f t="shared" si="0"/>
        <v>184.9852</v>
      </c>
      <c r="E50" s="221">
        <v>1</v>
      </c>
      <c r="F50" s="221"/>
      <c r="G50" s="142">
        <f t="shared" si="1"/>
        <v>184.9852</v>
      </c>
      <c r="H50" s="142">
        <f t="shared" si="2"/>
        <v>0</v>
      </c>
      <c r="I50" s="222">
        <f t="shared" si="3"/>
        <v>184.9852</v>
      </c>
      <c r="J50" s="222"/>
      <c r="K50" s="222"/>
    </row>
    <row r="51" spans="1:11" ht="13.5" thickBot="1">
      <c r="A51" s="220" t="s">
        <v>104</v>
      </c>
      <c r="B51" s="141" t="s">
        <v>88</v>
      </c>
      <c r="C51" s="142">
        <v>41.1</v>
      </c>
      <c r="D51" s="142">
        <f t="shared" si="0"/>
        <v>47.675999999999995</v>
      </c>
      <c r="E51" s="221">
        <v>1</v>
      </c>
      <c r="F51" s="221"/>
      <c r="G51" s="142">
        <f t="shared" si="1"/>
        <v>47.675999999999995</v>
      </c>
      <c r="H51" s="142">
        <f t="shared" si="2"/>
        <v>0</v>
      </c>
      <c r="I51" s="222">
        <f t="shared" si="3"/>
        <v>47.675999999999995</v>
      </c>
      <c r="J51" s="222"/>
      <c r="K51" s="222"/>
    </row>
    <row r="52" spans="1:11" ht="13.5" thickBot="1">
      <c r="A52" s="220" t="s">
        <v>105</v>
      </c>
      <c r="B52" s="141" t="s">
        <v>88</v>
      </c>
      <c r="C52" s="142">
        <v>1195.92</v>
      </c>
      <c r="D52" s="142">
        <f t="shared" si="0"/>
        <v>1387.2672</v>
      </c>
      <c r="E52" s="221">
        <v>1</v>
      </c>
      <c r="F52" s="221"/>
      <c r="G52" s="142">
        <f t="shared" si="1"/>
        <v>1387.2672</v>
      </c>
      <c r="H52" s="142">
        <f t="shared" si="2"/>
        <v>0</v>
      </c>
      <c r="I52" s="222">
        <f t="shared" si="3"/>
        <v>1387.2672</v>
      </c>
      <c r="J52" s="222"/>
      <c r="K52" s="222"/>
    </row>
    <row r="53" spans="1:11" ht="13.5" thickBot="1">
      <c r="A53" s="220" t="s">
        <v>106</v>
      </c>
      <c r="B53" s="141" t="s">
        <v>88</v>
      </c>
      <c r="C53" s="142">
        <v>655.62</v>
      </c>
      <c r="D53" s="142">
        <f t="shared" si="0"/>
        <v>760.5192</v>
      </c>
      <c r="E53" s="221">
        <v>1</v>
      </c>
      <c r="F53" s="221"/>
      <c r="G53" s="142">
        <f t="shared" si="1"/>
        <v>760.5192</v>
      </c>
      <c r="H53" s="142">
        <f t="shared" si="2"/>
        <v>0</v>
      </c>
      <c r="I53" s="222">
        <f t="shared" si="3"/>
        <v>760.5192</v>
      </c>
      <c r="J53" s="222"/>
      <c r="K53" s="222"/>
    </row>
    <row r="54" spans="1:11" ht="13.5" thickBot="1">
      <c r="A54" s="220" t="s">
        <v>107</v>
      </c>
      <c r="B54" s="141" t="s">
        <v>88</v>
      </c>
      <c r="C54" s="142">
        <v>6940.93</v>
      </c>
      <c r="D54" s="142">
        <f t="shared" si="0"/>
        <v>8051.4788</v>
      </c>
      <c r="E54" s="221">
        <v>1</v>
      </c>
      <c r="F54" s="221"/>
      <c r="G54" s="142">
        <f t="shared" si="1"/>
        <v>8051.4788</v>
      </c>
      <c r="H54" s="142">
        <f t="shared" si="2"/>
        <v>0</v>
      </c>
      <c r="I54" s="222">
        <f t="shared" si="3"/>
        <v>8051.4788</v>
      </c>
      <c r="J54" s="222"/>
      <c r="K54" s="222"/>
    </row>
    <row r="55" spans="1:11" ht="13.5" thickBot="1">
      <c r="A55" s="220" t="s">
        <v>108</v>
      </c>
      <c r="B55" s="141" t="s">
        <v>88</v>
      </c>
      <c r="C55" s="142">
        <v>1030.93</v>
      </c>
      <c r="D55" s="142">
        <f t="shared" si="0"/>
        <v>1195.8788</v>
      </c>
      <c r="E55" s="221">
        <v>1</v>
      </c>
      <c r="F55" s="221"/>
      <c r="G55" s="142">
        <f t="shared" si="1"/>
        <v>1195.8788</v>
      </c>
      <c r="H55" s="142">
        <f t="shared" si="2"/>
        <v>0</v>
      </c>
      <c r="I55" s="222">
        <f t="shared" si="3"/>
        <v>1195.8788</v>
      </c>
      <c r="J55" s="222"/>
      <c r="K55" s="222"/>
    </row>
    <row r="56" spans="1:11" ht="13.5" thickBot="1">
      <c r="A56" s="220" t="s">
        <v>109</v>
      </c>
      <c r="B56" s="141" t="s">
        <v>88</v>
      </c>
      <c r="C56" s="142">
        <v>2847.19</v>
      </c>
      <c r="D56" s="142">
        <f t="shared" si="0"/>
        <v>3302.7403999999997</v>
      </c>
      <c r="E56" s="221">
        <v>1</v>
      </c>
      <c r="F56" s="221"/>
      <c r="G56" s="142">
        <f t="shared" si="1"/>
        <v>3302.7403999999997</v>
      </c>
      <c r="H56" s="142">
        <f t="shared" si="2"/>
        <v>0</v>
      </c>
      <c r="I56" s="222">
        <f t="shared" si="3"/>
        <v>3302.7403999999997</v>
      </c>
      <c r="J56" s="222"/>
      <c r="K56" s="222"/>
    </row>
    <row r="57" spans="1:11" ht="13.5" thickBot="1">
      <c r="A57" s="220" t="s">
        <v>110</v>
      </c>
      <c r="B57" s="141" t="s">
        <v>88</v>
      </c>
      <c r="C57" s="142">
        <v>453.42</v>
      </c>
      <c r="D57" s="142">
        <f t="shared" si="0"/>
        <v>525.9671999999999</v>
      </c>
      <c r="E57" s="221">
        <v>1</v>
      </c>
      <c r="F57" s="221"/>
      <c r="G57" s="142">
        <f t="shared" si="1"/>
        <v>525.9671999999999</v>
      </c>
      <c r="H57" s="142">
        <f t="shared" si="2"/>
        <v>0</v>
      </c>
      <c r="I57" s="222">
        <f t="shared" si="3"/>
        <v>525.9671999999999</v>
      </c>
      <c r="J57" s="222"/>
      <c r="K57" s="222"/>
    </row>
    <row r="58" spans="1:11" ht="13.5" thickBot="1">
      <c r="A58" s="220" t="s">
        <v>111</v>
      </c>
      <c r="B58" s="141" t="s">
        <v>88</v>
      </c>
      <c r="C58" s="142">
        <v>80.71</v>
      </c>
      <c r="D58" s="142">
        <f t="shared" si="0"/>
        <v>93.62359999999998</v>
      </c>
      <c r="E58" s="221">
        <v>1</v>
      </c>
      <c r="F58" s="221"/>
      <c r="G58" s="142">
        <f t="shared" si="1"/>
        <v>93.62359999999998</v>
      </c>
      <c r="H58" s="142">
        <f t="shared" si="2"/>
        <v>0</v>
      </c>
      <c r="I58" s="222">
        <f t="shared" si="3"/>
        <v>93.62359999999998</v>
      </c>
      <c r="J58" s="222"/>
      <c r="K58" s="222"/>
    </row>
    <row r="59" spans="1:11" ht="13.5" thickBot="1">
      <c r="A59" s="220" t="s">
        <v>112</v>
      </c>
      <c r="B59" s="141" t="s">
        <v>88</v>
      </c>
      <c r="C59" s="142">
        <v>11272.35</v>
      </c>
      <c r="D59" s="142">
        <f t="shared" si="0"/>
        <v>13075.926</v>
      </c>
      <c r="E59" s="221">
        <v>1</v>
      </c>
      <c r="F59" s="221"/>
      <c r="G59" s="142">
        <f t="shared" si="1"/>
        <v>13075.926</v>
      </c>
      <c r="H59" s="142">
        <f t="shared" si="2"/>
        <v>0</v>
      </c>
      <c r="I59" s="222">
        <f t="shared" si="3"/>
        <v>13075.926</v>
      </c>
      <c r="J59" s="222"/>
      <c r="K59" s="222"/>
    </row>
    <row r="60" spans="1:11" ht="13.5" thickBot="1">
      <c r="A60" s="220" t="s">
        <v>113</v>
      </c>
      <c r="B60" s="141" t="s">
        <v>88</v>
      </c>
      <c r="C60" s="142">
        <v>24.69</v>
      </c>
      <c r="D60" s="142">
        <f t="shared" si="0"/>
        <v>28.6404</v>
      </c>
      <c r="E60" s="221">
        <v>1</v>
      </c>
      <c r="F60" s="221"/>
      <c r="G60" s="142">
        <f t="shared" si="1"/>
        <v>28.6404</v>
      </c>
      <c r="H60" s="142">
        <f t="shared" si="2"/>
        <v>0</v>
      </c>
      <c r="I60" s="222">
        <f t="shared" si="3"/>
        <v>28.6404</v>
      </c>
      <c r="J60" s="222"/>
      <c r="K60" s="222"/>
    </row>
    <row r="61" spans="1:11" ht="13.5" thickBot="1">
      <c r="A61" s="220" t="s">
        <v>114</v>
      </c>
      <c r="B61" s="141" t="s">
        <v>88</v>
      </c>
      <c r="C61" s="142">
        <v>767.54</v>
      </c>
      <c r="D61" s="142">
        <f t="shared" si="0"/>
        <v>890.3463999999999</v>
      </c>
      <c r="E61" s="221">
        <v>1</v>
      </c>
      <c r="F61" s="221"/>
      <c r="G61" s="142">
        <f t="shared" si="1"/>
        <v>890.3463999999999</v>
      </c>
      <c r="H61" s="142">
        <f t="shared" si="2"/>
        <v>0</v>
      </c>
      <c r="I61" s="222">
        <f t="shared" si="3"/>
        <v>890.3463999999999</v>
      </c>
      <c r="J61" s="222"/>
      <c r="K61" s="222"/>
    </row>
    <row r="62" spans="1:11" ht="13.5" thickBot="1">
      <c r="A62" s="220" t="s">
        <v>115</v>
      </c>
      <c r="B62" s="141" t="s">
        <v>88</v>
      </c>
      <c r="C62" s="142">
        <v>13984.95</v>
      </c>
      <c r="D62" s="142">
        <f t="shared" si="0"/>
        <v>16222.542</v>
      </c>
      <c r="E62" s="221">
        <v>1</v>
      </c>
      <c r="F62" s="221"/>
      <c r="G62" s="142">
        <f t="shared" si="1"/>
        <v>16222.542</v>
      </c>
      <c r="H62" s="142">
        <f t="shared" si="2"/>
        <v>0</v>
      </c>
      <c r="I62" s="222">
        <f t="shared" si="3"/>
        <v>16222.542</v>
      </c>
      <c r="J62" s="222"/>
      <c r="K62" s="222"/>
    </row>
    <row r="63" spans="1:11" ht="13.5" thickBot="1">
      <c r="A63" s="220" t="s">
        <v>116</v>
      </c>
      <c r="B63" s="141" t="s">
        <v>88</v>
      </c>
      <c r="C63" s="142">
        <v>403.83</v>
      </c>
      <c r="D63" s="142">
        <f t="shared" si="0"/>
        <v>468.4428</v>
      </c>
      <c r="E63" s="221">
        <v>1</v>
      </c>
      <c r="F63" s="221"/>
      <c r="G63" s="142">
        <f t="shared" si="1"/>
        <v>468.4428</v>
      </c>
      <c r="H63" s="142">
        <f t="shared" si="2"/>
        <v>0</v>
      </c>
      <c r="I63" s="222">
        <f t="shared" si="3"/>
        <v>468.4428</v>
      </c>
      <c r="J63" s="222"/>
      <c r="K63" s="222"/>
    </row>
    <row r="64" spans="1:11" ht="13.5" thickBot="1">
      <c r="A64" s="220" t="s">
        <v>117</v>
      </c>
      <c r="B64" s="141" t="s">
        <v>88</v>
      </c>
      <c r="C64" s="142">
        <v>12394.17</v>
      </c>
      <c r="D64" s="142">
        <f t="shared" si="0"/>
        <v>14377.2372</v>
      </c>
      <c r="E64" s="221">
        <v>1</v>
      </c>
      <c r="F64" s="221"/>
      <c r="G64" s="142">
        <f t="shared" si="1"/>
        <v>14377.2372</v>
      </c>
      <c r="H64" s="142">
        <f t="shared" si="2"/>
        <v>0</v>
      </c>
      <c r="I64" s="222">
        <f t="shared" si="3"/>
        <v>14377.2372</v>
      </c>
      <c r="J64" s="222"/>
      <c r="K64" s="222"/>
    </row>
    <row r="65" spans="1:11" ht="13.5" thickBot="1">
      <c r="A65" s="220" t="s">
        <v>118</v>
      </c>
      <c r="B65" s="141" t="s">
        <v>88</v>
      </c>
      <c r="C65" s="142">
        <v>22812.78</v>
      </c>
      <c r="D65" s="142">
        <f t="shared" si="0"/>
        <v>26462.8248</v>
      </c>
      <c r="E65" s="221">
        <v>1</v>
      </c>
      <c r="F65" s="221"/>
      <c r="G65" s="142">
        <f t="shared" si="1"/>
        <v>26462.8248</v>
      </c>
      <c r="H65" s="142">
        <f t="shared" si="2"/>
        <v>0</v>
      </c>
      <c r="I65" s="222">
        <f t="shared" si="3"/>
        <v>26462.8248</v>
      </c>
      <c r="J65" s="222"/>
      <c r="K65" s="222"/>
    </row>
    <row r="66" spans="1:11" ht="13.5" thickBot="1">
      <c r="A66" s="220" t="s">
        <v>119</v>
      </c>
      <c r="B66" s="141" t="s">
        <v>88</v>
      </c>
      <c r="C66" s="142">
        <v>2250.84</v>
      </c>
      <c r="D66" s="142">
        <f t="shared" si="0"/>
        <v>2610.9744</v>
      </c>
      <c r="E66" s="221">
        <v>1</v>
      </c>
      <c r="F66" s="221"/>
      <c r="G66" s="142">
        <f t="shared" si="1"/>
        <v>2610.9744</v>
      </c>
      <c r="H66" s="142">
        <f t="shared" si="2"/>
        <v>0</v>
      </c>
      <c r="I66" s="222">
        <f t="shared" si="3"/>
        <v>2610.9744</v>
      </c>
      <c r="J66" s="222"/>
      <c r="K66" s="222"/>
    </row>
    <row r="67" spans="1:11" ht="13.5" thickBot="1">
      <c r="A67" s="220" t="s">
        <v>120</v>
      </c>
      <c r="B67" s="141" t="s">
        <v>88</v>
      </c>
      <c r="C67" s="142">
        <v>19.93</v>
      </c>
      <c r="D67" s="142">
        <f aca="true" t="shared" si="4" ref="D67:D84">C67*(1+$D$6)</f>
        <v>23.118799999999997</v>
      </c>
      <c r="E67" s="221">
        <v>1</v>
      </c>
      <c r="F67" s="221"/>
      <c r="G67" s="142">
        <f aca="true" t="shared" si="5" ref="G67:G84">$D67*E67</f>
        <v>23.118799999999997</v>
      </c>
      <c r="H67" s="142">
        <f aca="true" t="shared" si="6" ref="H67:H84">$D67*F67</f>
        <v>0</v>
      </c>
      <c r="I67" s="222">
        <f aca="true" t="shared" si="7" ref="I67:I84">+H67+G67</f>
        <v>23.118799999999997</v>
      </c>
      <c r="J67" s="222"/>
      <c r="K67" s="222"/>
    </row>
    <row r="68" spans="1:11" ht="13.5" thickBot="1">
      <c r="A68" s="220" t="s">
        <v>121</v>
      </c>
      <c r="B68" s="141" t="s">
        <v>88</v>
      </c>
      <c r="C68" s="142">
        <v>16130.55</v>
      </c>
      <c r="D68" s="142">
        <f t="shared" si="4"/>
        <v>18711.438</v>
      </c>
      <c r="E68" s="221">
        <v>1</v>
      </c>
      <c r="F68" s="221"/>
      <c r="G68" s="142">
        <f t="shared" si="5"/>
        <v>18711.438</v>
      </c>
      <c r="H68" s="142">
        <f t="shared" si="6"/>
        <v>0</v>
      </c>
      <c r="I68" s="222">
        <f t="shared" si="7"/>
        <v>18711.438</v>
      </c>
      <c r="J68" s="222"/>
      <c r="K68" s="222"/>
    </row>
    <row r="69" spans="1:11" ht="13.5" thickBot="1">
      <c r="A69" s="220" t="s">
        <v>126</v>
      </c>
      <c r="B69" s="141" t="s">
        <v>88</v>
      </c>
      <c r="C69" s="142">
        <v>4309.93</v>
      </c>
      <c r="D69" s="142">
        <f t="shared" si="4"/>
        <v>4999.5188</v>
      </c>
      <c r="E69" s="221"/>
      <c r="F69" s="221">
        <v>1</v>
      </c>
      <c r="G69" s="142">
        <f t="shared" si="5"/>
        <v>0</v>
      </c>
      <c r="H69" s="142">
        <f t="shared" si="6"/>
        <v>4999.5188</v>
      </c>
      <c r="I69" s="222">
        <f t="shared" si="7"/>
        <v>4999.5188</v>
      </c>
      <c r="J69" s="222"/>
      <c r="K69" s="222"/>
    </row>
    <row r="70" spans="1:11" ht="13.5" thickBot="1">
      <c r="A70" s="220" t="s">
        <v>127</v>
      </c>
      <c r="B70" s="141" t="s">
        <v>88</v>
      </c>
      <c r="C70" s="142">
        <v>37809.15</v>
      </c>
      <c r="D70" s="142">
        <f t="shared" si="4"/>
        <v>43858.614</v>
      </c>
      <c r="E70" s="221"/>
      <c r="F70" s="221">
        <v>1</v>
      </c>
      <c r="G70" s="142">
        <f t="shared" si="5"/>
        <v>0</v>
      </c>
      <c r="H70" s="142">
        <f t="shared" si="6"/>
        <v>43858.614</v>
      </c>
      <c r="I70" s="222">
        <f t="shared" si="7"/>
        <v>43858.614</v>
      </c>
      <c r="J70" s="222"/>
      <c r="K70" s="222"/>
    </row>
    <row r="71" spans="1:11" ht="13.5" thickBot="1">
      <c r="A71" s="220" t="s">
        <v>128</v>
      </c>
      <c r="B71" s="141" t="s">
        <v>88</v>
      </c>
      <c r="C71" s="142">
        <v>73.76</v>
      </c>
      <c r="D71" s="142">
        <f t="shared" si="4"/>
        <v>85.5616</v>
      </c>
      <c r="E71" s="221"/>
      <c r="F71" s="221">
        <v>1</v>
      </c>
      <c r="G71" s="142">
        <f t="shared" si="5"/>
        <v>0</v>
      </c>
      <c r="H71" s="142">
        <f t="shared" si="6"/>
        <v>85.5616</v>
      </c>
      <c r="I71" s="222">
        <f t="shared" si="7"/>
        <v>85.5616</v>
      </c>
      <c r="J71" s="222"/>
      <c r="K71" s="222"/>
    </row>
    <row r="72" spans="1:11" ht="13.5" thickBot="1">
      <c r="A72" s="220" t="s">
        <v>129</v>
      </c>
      <c r="B72" s="141" t="s">
        <v>88</v>
      </c>
      <c r="C72" s="142">
        <v>42.43</v>
      </c>
      <c r="D72" s="142">
        <f t="shared" si="4"/>
        <v>49.218799999999995</v>
      </c>
      <c r="E72" s="221"/>
      <c r="F72" s="221">
        <v>1</v>
      </c>
      <c r="G72" s="142">
        <f t="shared" si="5"/>
        <v>0</v>
      </c>
      <c r="H72" s="142">
        <f t="shared" si="6"/>
        <v>49.218799999999995</v>
      </c>
      <c r="I72" s="222">
        <f t="shared" si="7"/>
        <v>49.218799999999995</v>
      </c>
      <c r="J72" s="222"/>
      <c r="K72" s="222"/>
    </row>
    <row r="73" spans="1:11" ht="13.5" thickBot="1">
      <c r="A73" s="220" t="s">
        <v>130</v>
      </c>
      <c r="B73" s="141" t="s">
        <v>88</v>
      </c>
      <c r="C73" s="142">
        <v>4832.31</v>
      </c>
      <c r="D73" s="142">
        <f t="shared" si="4"/>
        <v>5605.4796</v>
      </c>
      <c r="E73" s="221"/>
      <c r="F73" s="221">
        <v>1</v>
      </c>
      <c r="G73" s="142">
        <f t="shared" si="5"/>
        <v>0</v>
      </c>
      <c r="H73" s="142">
        <f t="shared" si="6"/>
        <v>5605.4796</v>
      </c>
      <c r="I73" s="222">
        <f t="shared" si="7"/>
        <v>5605.4796</v>
      </c>
      <c r="J73" s="222"/>
      <c r="K73" s="222"/>
    </row>
    <row r="74" spans="1:11" ht="13.5" thickBot="1">
      <c r="A74" s="220" t="s">
        <v>131</v>
      </c>
      <c r="B74" s="141" t="s">
        <v>88</v>
      </c>
      <c r="C74" s="142">
        <v>13893.55</v>
      </c>
      <c r="D74" s="142">
        <f t="shared" si="4"/>
        <v>16116.517999999998</v>
      </c>
      <c r="E74" s="221"/>
      <c r="F74" s="221">
        <v>1</v>
      </c>
      <c r="G74" s="142">
        <f t="shared" si="5"/>
        <v>0</v>
      </c>
      <c r="H74" s="142">
        <f t="shared" si="6"/>
        <v>16116.517999999998</v>
      </c>
      <c r="I74" s="222">
        <f t="shared" si="7"/>
        <v>16116.517999999998</v>
      </c>
      <c r="J74" s="222"/>
      <c r="K74" s="222"/>
    </row>
    <row r="75" spans="1:11" ht="13.5" thickBot="1">
      <c r="A75" s="220" t="s">
        <v>132</v>
      </c>
      <c r="B75" s="141" t="s">
        <v>88</v>
      </c>
      <c r="C75" s="142">
        <v>314.93</v>
      </c>
      <c r="D75" s="142">
        <f t="shared" si="4"/>
        <v>365.3188</v>
      </c>
      <c r="E75" s="221"/>
      <c r="F75" s="221">
        <v>1</v>
      </c>
      <c r="G75" s="142">
        <f t="shared" si="5"/>
        <v>0</v>
      </c>
      <c r="H75" s="142">
        <f t="shared" si="6"/>
        <v>365.3188</v>
      </c>
      <c r="I75" s="222">
        <f t="shared" si="7"/>
        <v>365.3188</v>
      </c>
      <c r="J75" s="222"/>
      <c r="K75" s="222"/>
    </row>
    <row r="76" spans="1:11" ht="13.5" thickBot="1">
      <c r="A76" s="220" t="s">
        <v>133</v>
      </c>
      <c r="B76" s="141" t="s">
        <v>88</v>
      </c>
      <c r="C76" s="142">
        <v>923.31</v>
      </c>
      <c r="D76" s="142">
        <f t="shared" si="4"/>
        <v>1071.0395999999998</v>
      </c>
      <c r="E76" s="221"/>
      <c r="F76" s="221">
        <v>1</v>
      </c>
      <c r="G76" s="142">
        <f t="shared" si="5"/>
        <v>0</v>
      </c>
      <c r="H76" s="142">
        <f t="shared" si="6"/>
        <v>1071.0395999999998</v>
      </c>
      <c r="I76" s="222">
        <f t="shared" si="7"/>
        <v>1071.0395999999998</v>
      </c>
      <c r="J76" s="222"/>
      <c r="K76" s="222"/>
    </row>
    <row r="77" spans="1:11" ht="13.5" thickBot="1">
      <c r="A77" s="220" t="s">
        <v>134</v>
      </c>
      <c r="B77" s="141" t="s">
        <v>88</v>
      </c>
      <c r="C77" s="142">
        <v>477.85</v>
      </c>
      <c r="D77" s="142">
        <f t="shared" si="4"/>
        <v>554.306</v>
      </c>
      <c r="E77" s="221"/>
      <c r="F77" s="221">
        <v>1</v>
      </c>
      <c r="G77" s="142">
        <f t="shared" si="5"/>
        <v>0</v>
      </c>
      <c r="H77" s="142">
        <f t="shared" si="6"/>
        <v>554.306</v>
      </c>
      <c r="I77" s="222">
        <f t="shared" si="7"/>
        <v>554.306</v>
      </c>
      <c r="J77" s="222"/>
      <c r="K77" s="222"/>
    </row>
    <row r="78" spans="1:11" ht="13.5" thickBot="1">
      <c r="A78" s="220" t="s">
        <v>135</v>
      </c>
      <c r="B78" s="141" t="s">
        <v>88</v>
      </c>
      <c r="C78" s="142">
        <v>-371.93</v>
      </c>
      <c r="D78" s="142">
        <f t="shared" si="4"/>
        <v>-431.43879999999996</v>
      </c>
      <c r="E78" s="221">
        <v>0.5896</v>
      </c>
      <c r="F78" s="221">
        <v>0.4104</v>
      </c>
      <c r="G78" s="142">
        <f t="shared" si="5"/>
        <v>-254.37631647999999</v>
      </c>
      <c r="H78" s="142">
        <f t="shared" si="6"/>
        <v>-177.06248351999997</v>
      </c>
      <c r="I78" s="222">
        <f t="shared" si="7"/>
        <v>-431.43879999999996</v>
      </c>
      <c r="J78" s="222"/>
      <c r="K78" s="222"/>
    </row>
    <row r="79" spans="1:11" ht="13.5" thickBot="1">
      <c r="A79" s="220" t="s">
        <v>136</v>
      </c>
      <c r="B79" s="141" t="s">
        <v>88</v>
      </c>
      <c r="C79" s="142">
        <v>27.38</v>
      </c>
      <c r="D79" s="142">
        <f t="shared" si="4"/>
        <v>31.760799999999996</v>
      </c>
      <c r="E79" s="221">
        <v>1</v>
      </c>
      <c r="F79" s="221"/>
      <c r="G79" s="142">
        <f t="shared" si="5"/>
        <v>31.760799999999996</v>
      </c>
      <c r="H79" s="142">
        <f t="shared" si="6"/>
        <v>0</v>
      </c>
      <c r="I79" s="222">
        <f t="shared" si="7"/>
        <v>31.760799999999996</v>
      </c>
      <c r="J79" s="222"/>
      <c r="K79" s="222"/>
    </row>
    <row r="80" spans="1:11" ht="13.5" thickBot="1">
      <c r="A80" s="220" t="s">
        <v>137</v>
      </c>
      <c r="B80" s="141" t="s">
        <v>88</v>
      </c>
      <c r="C80" s="142">
        <v>747.95</v>
      </c>
      <c r="D80" s="142">
        <f t="shared" si="4"/>
        <v>867.622</v>
      </c>
      <c r="E80" s="221">
        <v>0.5896</v>
      </c>
      <c r="F80" s="221">
        <v>0.4104</v>
      </c>
      <c r="G80" s="142">
        <f t="shared" si="5"/>
        <v>511.5499312</v>
      </c>
      <c r="H80" s="142">
        <f t="shared" si="6"/>
        <v>356.07206879999995</v>
      </c>
      <c r="I80" s="222">
        <f t="shared" si="7"/>
        <v>867.622</v>
      </c>
      <c r="J80" s="222"/>
      <c r="K80" s="222"/>
    </row>
    <row r="81" spans="1:11" ht="13.5" thickBot="1">
      <c r="A81" s="220" t="s">
        <v>138</v>
      </c>
      <c r="B81" s="141" t="s">
        <v>88</v>
      </c>
      <c r="C81" s="142">
        <v>1021.19</v>
      </c>
      <c r="D81" s="142">
        <f t="shared" si="4"/>
        <v>1184.5804</v>
      </c>
      <c r="E81" s="221">
        <v>1</v>
      </c>
      <c r="F81" s="221"/>
      <c r="G81" s="142">
        <f t="shared" si="5"/>
        <v>1184.5804</v>
      </c>
      <c r="H81" s="142">
        <f t="shared" si="6"/>
        <v>0</v>
      </c>
      <c r="I81" s="222">
        <f t="shared" si="7"/>
        <v>1184.5804</v>
      </c>
      <c r="J81" s="222"/>
      <c r="K81" s="222"/>
    </row>
    <row r="82" spans="1:11" ht="13.5" thickBot="1">
      <c r="A82" s="220" t="s">
        <v>139</v>
      </c>
      <c r="B82" s="141" t="s">
        <v>88</v>
      </c>
      <c r="C82" s="142">
        <v>196.56</v>
      </c>
      <c r="D82" s="142">
        <f t="shared" si="4"/>
        <v>228.00959999999998</v>
      </c>
      <c r="E82" s="221">
        <v>1</v>
      </c>
      <c r="F82" s="221"/>
      <c r="G82" s="142">
        <f t="shared" si="5"/>
        <v>228.00959999999998</v>
      </c>
      <c r="H82" s="142">
        <f t="shared" si="6"/>
        <v>0</v>
      </c>
      <c r="I82" s="222">
        <f t="shared" si="7"/>
        <v>228.00959999999998</v>
      </c>
      <c r="J82" s="222"/>
      <c r="K82" s="222"/>
    </row>
    <row r="83" spans="1:11" ht="13.5" thickBot="1">
      <c r="A83" s="220" t="s">
        <v>140</v>
      </c>
      <c r="B83" s="141" t="s">
        <v>88</v>
      </c>
      <c r="C83" s="142">
        <v>44146.52</v>
      </c>
      <c r="D83" s="142">
        <f t="shared" si="4"/>
        <v>51209.96319999999</v>
      </c>
      <c r="E83" s="221">
        <v>0.6651</v>
      </c>
      <c r="F83" s="221">
        <v>0.3349</v>
      </c>
      <c r="G83" s="142">
        <f t="shared" si="5"/>
        <v>34059.74652432</v>
      </c>
      <c r="H83" s="142">
        <f t="shared" si="6"/>
        <v>17150.216675679996</v>
      </c>
      <c r="I83" s="222">
        <f t="shared" si="7"/>
        <v>51209.9632</v>
      </c>
      <c r="J83" s="222"/>
      <c r="K83" s="222"/>
    </row>
    <row r="84" spans="1:11" ht="13.5" thickBot="1">
      <c r="A84" s="220" t="s">
        <v>144</v>
      </c>
      <c r="B84" s="141" t="s">
        <v>88</v>
      </c>
      <c r="C84" s="142">
        <v>86.59</v>
      </c>
      <c r="D84" s="142">
        <f t="shared" si="4"/>
        <v>100.4444</v>
      </c>
      <c r="E84" s="221">
        <v>1</v>
      </c>
      <c r="F84" s="221"/>
      <c r="G84" s="142">
        <f t="shared" si="5"/>
        <v>100.4444</v>
      </c>
      <c r="H84" s="142">
        <f t="shared" si="6"/>
        <v>0</v>
      </c>
      <c r="I84" s="223">
        <f t="shared" si="7"/>
        <v>100.4444</v>
      </c>
      <c r="J84" s="222"/>
      <c r="K84" s="222"/>
    </row>
    <row r="85" spans="1:11" ht="24" customHeight="1" thickBot="1">
      <c r="A85" s="141" t="s">
        <v>358</v>
      </c>
      <c r="B85" s="141"/>
      <c r="C85" s="224">
        <f>SUM(C35:C84)</f>
        <v>271166.69</v>
      </c>
      <c r="D85" s="224">
        <f>SUM(D35:D84)</f>
        <v>314553.36039999995</v>
      </c>
      <c r="E85" s="225"/>
      <c r="F85" s="225"/>
      <c r="G85" s="226">
        <f>SUM(G35:G84)</f>
        <v>224518.55893903997</v>
      </c>
      <c r="H85" s="226">
        <f>SUM(H35:H84)</f>
        <v>90034.80146095999</v>
      </c>
      <c r="I85" s="224">
        <f>SUM(I35:I84)</f>
        <v>314553.36039999995</v>
      </c>
      <c r="J85" s="227"/>
      <c r="K85" s="227"/>
    </row>
    <row r="86" spans="1:9" ht="14.25" thickBot="1" thickTop="1">
      <c r="A86" s="141" t="s">
        <v>359</v>
      </c>
      <c r="B86" s="228">
        <f>32%</f>
        <v>0.32</v>
      </c>
      <c r="C86" s="224">
        <f>C85*B86</f>
        <v>86773.3408</v>
      </c>
      <c r="D86" s="222">
        <f>C86</f>
        <v>86773.3408</v>
      </c>
      <c r="E86" s="229">
        <v>0.6731</v>
      </c>
      <c r="F86" s="229">
        <v>0.3269</v>
      </c>
      <c r="G86" s="222">
        <f>+C86*E86</f>
        <v>58407.135692480006</v>
      </c>
      <c r="H86" s="222">
        <f>+C86*F86</f>
        <v>28366.205107520003</v>
      </c>
      <c r="I86" s="222">
        <f>+H86+G86</f>
        <v>86773.3408</v>
      </c>
    </row>
    <row r="87" spans="1:9" ht="13.5" thickTop="1">
      <c r="A87" s="141" t="s">
        <v>360</v>
      </c>
      <c r="B87" s="230">
        <v>0.097</v>
      </c>
      <c r="C87" s="231">
        <f>+C85*B87</f>
        <v>26303.16893</v>
      </c>
      <c r="D87" s="222">
        <f>C87</f>
        <v>26303.16893</v>
      </c>
      <c r="E87" s="229">
        <v>0.6651</v>
      </c>
      <c r="F87" s="229">
        <v>0.3349</v>
      </c>
      <c r="G87" s="222">
        <f>+C87*E87</f>
        <v>17494.237655343</v>
      </c>
      <c r="H87" s="222">
        <f>+C87*F87</f>
        <v>8808.931274657</v>
      </c>
      <c r="I87" s="222">
        <f>+H87+G87</f>
        <v>26303.16893</v>
      </c>
    </row>
    <row r="88" spans="1:9" ht="24.75" thickBot="1">
      <c r="A88" s="232" t="s">
        <v>361</v>
      </c>
      <c r="B88" s="233"/>
      <c r="C88" s="234">
        <f>+C87+C86+C85</f>
        <v>384243.19973</v>
      </c>
      <c r="D88" s="234">
        <f>+D87+D86+D85</f>
        <v>427629.87012999994</v>
      </c>
      <c r="G88" s="234">
        <f>+G87+G86+G85</f>
        <v>300419.932286863</v>
      </c>
      <c r="H88" s="234">
        <f>+H87+H86+H85</f>
        <v>127209.937843137</v>
      </c>
      <c r="I88" s="234">
        <f>+I87+I86+I85</f>
        <v>427629.87012999994</v>
      </c>
    </row>
    <row r="89" spans="1:4" ht="13.5" thickTop="1">
      <c r="A89" s="232"/>
      <c r="B89" s="233"/>
      <c r="C89" s="235"/>
      <c r="D89" s="235"/>
    </row>
    <row r="90" spans="1:9" ht="12.75">
      <c r="A90" s="430" t="s">
        <v>362</v>
      </c>
      <c r="B90" s="430"/>
      <c r="C90" s="430"/>
      <c r="D90" s="430"/>
      <c r="E90" s="430"/>
      <c r="F90" s="430"/>
      <c r="G90" s="430"/>
      <c r="H90" s="430"/>
      <c r="I90" s="430"/>
    </row>
    <row r="91" spans="1:9" ht="12.75">
      <c r="A91" s="141" t="s">
        <v>363</v>
      </c>
      <c r="B91" s="141" t="s">
        <v>88</v>
      </c>
      <c r="C91" s="142">
        <f>CEO!G14</f>
        <v>651855.93</v>
      </c>
      <c r="D91" s="142"/>
      <c r="E91" s="221">
        <v>0.6651</v>
      </c>
      <c r="F91" s="221">
        <v>0.3349</v>
      </c>
      <c r="G91" s="222">
        <f>+C91*E91</f>
        <v>433549.37904300005</v>
      </c>
      <c r="H91" s="222">
        <f>+C91*F91</f>
        <v>218306.550957</v>
      </c>
      <c r="I91" s="222">
        <f>+H91+G91</f>
        <v>651855.93</v>
      </c>
    </row>
    <row r="92" spans="1:9" ht="12.75">
      <c r="A92" s="236" t="s">
        <v>364</v>
      </c>
      <c r="B92" s="17"/>
      <c r="C92" s="237">
        <f>+C91*0.16</f>
        <v>104296.94880000001</v>
      </c>
      <c r="D92" s="142"/>
      <c r="E92" s="221">
        <v>0.6651</v>
      </c>
      <c r="F92" s="221">
        <v>0.3349</v>
      </c>
      <c r="G92" s="223">
        <f>+C92*E92</f>
        <v>69367.90064688</v>
      </c>
      <c r="H92" s="223">
        <f>+C92*F92</f>
        <v>34929.04815312</v>
      </c>
      <c r="I92" s="223">
        <f>+H92+G92</f>
        <v>104296.94880000001</v>
      </c>
    </row>
    <row r="93" spans="1:9" ht="12.75">
      <c r="A93" s="238" t="s">
        <v>365</v>
      </c>
      <c r="B93" s="239"/>
      <c r="C93" s="240">
        <f>+C91+C92</f>
        <v>756152.8788000001</v>
      </c>
      <c r="D93" s="142"/>
      <c r="G93" s="222">
        <f>SUM(G91:G92)</f>
        <v>502917.2796898801</v>
      </c>
      <c r="H93" s="222">
        <f>SUM(H91:H92)</f>
        <v>253235.59911012</v>
      </c>
      <c r="I93" s="222">
        <f>SUM(I91:I92)</f>
        <v>756152.8788000001</v>
      </c>
    </row>
    <row r="94" spans="1:9" ht="12.75">
      <c r="A94" s="141" t="s">
        <v>564</v>
      </c>
      <c r="B94" s="149"/>
      <c r="C94" s="142"/>
      <c r="D94" s="142"/>
      <c r="G94" s="222"/>
      <c r="H94" s="222"/>
      <c r="I94" s="222"/>
    </row>
    <row r="95" spans="1:9" ht="12.75">
      <c r="A95" s="141" t="s">
        <v>565</v>
      </c>
      <c r="C95" s="142">
        <f>+C93*0.0145</f>
        <v>10964.216742600001</v>
      </c>
      <c r="D95" s="142"/>
      <c r="E95" s="229">
        <v>0.6651</v>
      </c>
      <c r="F95" s="229">
        <v>0.3349</v>
      </c>
      <c r="G95" s="222">
        <f>+C95*E95</f>
        <v>7292.300555503261</v>
      </c>
      <c r="H95" s="222">
        <f>+C95*F95</f>
        <v>3671.91618709674</v>
      </c>
      <c r="I95" s="222">
        <f>+H95+G95</f>
        <v>10964.216742600001</v>
      </c>
    </row>
    <row r="96" spans="1:9" ht="12.75">
      <c r="A96" s="141" t="s">
        <v>366</v>
      </c>
      <c r="C96" s="142">
        <v>7368.57</v>
      </c>
      <c r="D96" s="142"/>
      <c r="E96" s="229">
        <v>0.6651</v>
      </c>
      <c r="F96" s="229">
        <v>0.3349</v>
      </c>
      <c r="G96" s="222">
        <f>+C96*E96</f>
        <v>4900.835907</v>
      </c>
      <c r="H96" s="222">
        <f>+C96*F96</f>
        <v>2467.7340929999996</v>
      </c>
      <c r="I96" s="222">
        <f>+H96+G96</f>
        <v>7368.57</v>
      </c>
    </row>
    <row r="97" spans="1:9" ht="12.75">
      <c r="A97" s="236" t="s">
        <v>367</v>
      </c>
      <c r="B97" s="17"/>
      <c r="C97" s="142">
        <f>+C91*0.32</f>
        <v>208593.89760000003</v>
      </c>
      <c r="D97" s="142"/>
      <c r="E97" s="229">
        <v>0.6731</v>
      </c>
      <c r="F97" s="229">
        <v>0.3269</v>
      </c>
      <c r="G97" s="222">
        <f>+C97*E97</f>
        <v>140404.55247456</v>
      </c>
      <c r="H97" s="222">
        <f>+C97*F97</f>
        <v>68189.34512544001</v>
      </c>
      <c r="I97" s="222">
        <f>+H97+G97</f>
        <v>208593.89760000003</v>
      </c>
    </row>
    <row r="98" spans="1:9" ht="24.75" thickBot="1">
      <c r="A98" s="274" t="s">
        <v>361</v>
      </c>
      <c r="B98" s="275"/>
      <c r="C98" s="234">
        <f>SUM(C93:C97)</f>
        <v>983079.5631426</v>
      </c>
      <c r="D98" s="234"/>
      <c r="E98" s="234"/>
      <c r="F98" s="234"/>
      <c r="G98" s="234">
        <f>SUM(G93:G97)</f>
        <v>655514.9686269434</v>
      </c>
      <c r="H98" s="234">
        <f>SUM(H93:H97)</f>
        <v>327564.59451565676</v>
      </c>
      <c r="I98" s="234">
        <f>G98+H98</f>
        <v>983079.5631426002</v>
      </c>
    </row>
    <row r="99" spans="3:4" ht="13.5" thickTop="1">
      <c r="C99" s="241"/>
      <c r="D99" s="241"/>
    </row>
    <row r="100" spans="1:9" ht="24">
      <c r="A100" s="141" t="s">
        <v>717</v>
      </c>
      <c r="B100" t="s">
        <v>718</v>
      </c>
      <c r="C100" t="s">
        <v>719</v>
      </c>
      <c r="D100" s="141" t="s">
        <v>720</v>
      </c>
      <c r="F100" s="357" t="s">
        <v>715</v>
      </c>
      <c r="G100" s="358">
        <f>G98+G88</f>
        <v>955934.9009138064</v>
      </c>
      <c r="H100" s="358">
        <f>H98+H88</f>
        <v>454774.5323587938</v>
      </c>
      <c r="I100" s="358">
        <f>I98+I88</f>
        <v>1410709.4332726002</v>
      </c>
    </row>
    <row r="101" spans="1:8" ht="12.75">
      <c r="A101" s="141" t="s">
        <v>721</v>
      </c>
      <c r="B101" s="361">
        <v>106800</v>
      </c>
      <c r="C101" s="229">
        <v>0.062</v>
      </c>
      <c r="D101" s="361">
        <f>+B101*C101</f>
        <v>6621.6</v>
      </c>
      <c r="G101" s="360">
        <f>SUM('21.06E'!C16:C21)-G100</f>
        <v>0</v>
      </c>
      <c r="H101" s="359"/>
    </row>
    <row r="102" spans="1:4" ht="12.75">
      <c r="A102" s="141" t="s">
        <v>722</v>
      </c>
      <c r="B102" s="361">
        <v>37300</v>
      </c>
      <c r="C102" s="229">
        <v>0.0189</v>
      </c>
      <c r="D102" s="361">
        <f>+B102*C102</f>
        <v>704.97</v>
      </c>
    </row>
    <row r="103" spans="1:4" ht="12.75">
      <c r="A103" s="141" t="s">
        <v>723</v>
      </c>
      <c r="B103" s="361">
        <v>7000</v>
      </c>
      <c r="C103" s="229">
        <v>0.006</v>
      </c>
      <c r="D103" s="361">
        <f>+B103*C103</f>
        <v>42</v>
      </c>
    </row>
    <row r="104" spans="1:4" ht="12.75">
      <c r="A104" s="141" t="s">
        <v>724</v>
      </c>
      <c r="D104" s="362">
        <f>SUM(D101:D103)</f>
        <v>7368.570000000001</v>
      </c>
    </row>
  </sheetData>
  <sheetProtection/>
  <mergeCells count="3">
    <mergeCell ref="A4:C4"/>
    <mergeCell ref="E6:F6"/>
    <mergeCell ref="A90:I90"/>
  </mergeCells>
  <printOptions/>
  <pageMargins left="0.55" right="0.38" top="0.85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32"/>
  <sheetViews>
    <sheetView zoomScalePageLayoutView="0" workbookViewId="0" topLeftCell="A70">
      <selection activeCell="C5" sqref="C5"/>
    </sheetView>
  </sheetViews>
  <sheetFormatPr defaultColWidth="9.140625" defaultRowHeight="12.75"/>
  <cols>
    <col min="1" max="1" width="20.57421875" style="259" customWidth="1"/>
    <col min="2" max="2" width="23.28125" style="259" bestFit="1" customWidth="1"/>
    <col min="3" max="3" width="8.7109375" style="259" customWidth="1"/>
    <col min="4" max="6" width="7.8515625" style="259" customWidth="1"/>
    <col min="7" max="7" width="6.28125" style="259" customWidth="1"/>
    <col min="8" max="8" width="8.7109375" style="259" customWidth="1"/>
    <col min="9" max="9" width="7.8515625" style="259" customWidth="1"/>
    <col min="10" max="10" width="8.7109375" style="259" customWidth="1"/>
    <col min="11" max="11" width="11.57421875" style="259" bestFit="1" customWidth="1"/>
    <col min="12" max="12" width="7.00390625" style="259" customWidth="1"/>
    <col min="13" max="13" width="10.00390625" style="259" bestFit="1" customWidth="1"/>
    <col min="14" max="14" width="10.57421875" style="259" bestFit="1" customWidth="1"/>
    <col min="15" max="15" width="9.57421875" style="259" bestFit="1" customWidth="1"/>
    <col min="16" max="16384" width="9.140625" style="259" customWidth="1"/>
  </cols>
  <sheetData>
    <row r="1" ht="31.5">
      <c r="A1" s="258" t="s">
        <v>390</v>
      </c>
    </row>
    <row r="2" ht="15">
      <c r="A2" s="260"/>
    </row>
    <row r="3" spans="1:2" ht="15">
      <c r="A3" s="261" t="s">
        <v>275</v>
      </c>
      <c r="B3" s="261" t="s">
        <v>391</v>
      </c>
    </row>
    <row r="4" ht="15">
      <c r="A4" s="260"/>
    </row>
    <row r="5" spans="1:2" ht="15.75" customHeight="1">
      <c r="A5" s="412" t="s">
        <v>276</v>
      </c>
      <c r="B5" s="412"/>
    </row>
    <row r="6" spans="1:2" ht="15">
      <c r="A6" s="261" t="s">
        <v>277</v>
      </c>
      <c r="B6" s="261" t="s">
        <v>278</v>
      </c>
    </row>
    <row r="7" spans="1:2" ht="15" hidden="1">
      <c r="A7" s="261" t="s">
        <v>10</v>
      </c>
      <c r="B7" s="261" t="s">
        <v>10</v>
      </c>
    </row>
    <row r="8" spans="1:2" ht="15.75" customHeight="1" hidden="1">
      <c r="A8" s="412" t="s">
        <v>279</v>
      </c>
      <c r="B8" s="412"/>
    </row>
    <row r="9" spans="1:2" ht="15" hidden="1">
      <c r="A9" s="261" t="s">
        <v>281</v>
      </c>
      <c r="B9" s="261" t="s">
        <v>392</v>
      </c>
    </row>
    <row r="10" spans="1:2" ht="15" hidden="1">
      <c r="A10" s="261"/>
      <c r="B10" s="261" t="s">
        <v>393</v>
      </c>
    </row>
    <row r="11" spans="1:2" ht="15" hidden="1">
      <c r="A11" s="261"/>
      <c r="B11" s="261" t="s">
        <v>394</v>
      </c>
    </row>
    <row r="12" spans="1:2" ht="15" hidden="1">
      <c r="A12" s="261"/>
      <c r="B12" s="261" t="s">
        <v>395</v>
      </c>
    </row>
    <row r="13" spans="1:2" ht="15" hidden="1">
      <c r="A13" s="261"/>
      <c r="B13" s="261" t="s">
        <v>396</v>
      </c>
    </row>
    <row r="14" spans="1:2" ht="15" hidden="1">
      <c r="A14" s="261"/>
      <c r="B14" s="261" t="s">
        <v>397</v>
      </c>
    </row>
    <row r="15" spans="1:2" ht="15" hidden="1">
      <c r="A15" s="261"/>
      <c r="B15" s="261" t="s">
        <v>398</v>
      </c>
    </row>
    <row r="16" spans="1:2" ht="15" hidden="1">
      <c r="A16" s="261"/>
      <c r="B16" s="261" t="s">
        <v>399</v>
      </c>
    </row>
    <row r="17" spans="1:2" ht="15" hidden="1">
      <c r="A17" s="261"/>
      <c r="B17" s="261" t="s">
        <v>400</v>
      </c>
    </row>
    <row r="18" spans="1:2" ht="15" hidden="1">
      <c r="A18" s="261"/>
      <c r="B18" s="261" t="s">
        <v>401</v>
      </c>
    </row>
    <row r="19" spans="1:2" ht="15" hidden="1">
      <c r="A19" s="261"/>
      <c r="B19" s="261" t="s">
        <v>402</v>
      </c>
    </row>
    <row r="20" spans="1:2" ht="15" hidden="1">
      <c r="A20" s="261"/>
      <c r="B20" s="261" t="s">
        <v>403</v>
      </c>
    </row>
    <row r="21" spans="1:2" ht="15" hidden="1">
      <c r="A21" s="261"/>
      <c r="B21" s="261" t="s">
        <v>404</v>
      </c>
    </row>
    <row r="22" spans="1:2" ht="15" hidden="1">
      <c r="A22" s="261"/>
      <c r="B22" s="261" t="s">
        <v>405</v>
      </c>
    </row>
    <row r="23" spans="1:2" ht="15" hidden="1">
      <c r="A23" s="261"/>
      <c r="B23" s="261" t="s">
        <v>406</v>
      </c>
    </row>
    <row r="24" spans="1:2" ht="15" hidden="1">
      <c r="A24" s="261"/>
      <c r="B24" s="261" t="s">
        <v>407</v>
      </c>
    </row>
    <row r="25" spans="1:2" ht="15" hidden="1">
      <c r="A25" s="261"/>
      <c r="B25" s="261" t="s">
        <v>408</v>
      </c>
    </row>
    <row r="26" spans="1:2" ht="15" hidden="1">
      <c r="A26" s="261"/>
      <c r="B26" s="261" t="s">
        <v>409</v>
      </c>
    </row>
    <row r="27" spans="1:2" ht="15" hidden="1">
      <c r="A27" s="261"/>
      <c r="B27" s="261" t="s">
        <v>410</v>
      </c>
    </row>
    <row r="28" spans="1:2" ht="15" hidden="1">
      <c r="A28" s="261"/>
      <c r="B28" s="261" t="s">
        <v>411</v>
      </c>
    </row>
    <row r="29" spans="1:2" ht="15" hidden="1">
      <c r="A29" s="261"/>
      <c r="B29" s="261" t="s">
        <v>412</v>
      </c>
    </row>
    <row r="30" spans="1:2" ht="15" hidden="1">
      <c r="A30" s="261"/>
      <c r="B30" s="261" t="s">
        <v>413</v>
      </c>
    </row>
    <row r="31" spans="1:2" ht="15" hidden="1">
      <c r="A31" s="261"/>
      <c r="B31" s="261" t="s">
        <v>414</v>
      </c>
    </row>
    <row r="32" spans="1:2" ht="15" hidden="1">
      <c r="A32" s="261"/>
      <c r="B32" s="261" t="s">
        <v>415</v>
      </c>
    </row>
    <row r="33" spans="1:2" ht="15" hidden="1">
      <c r="A33" s="261"/>
      <c r="B33" s="261" t="s">
        <v>416</v>
      </c>
    </row>
    <row r="34" spans="1:2" ht="15" hidden="1">
      <c r="A34" s="261"/>
      <c r="B34" s="261" t="s">
        <v>417</v>
      </c>
    </row>
    <row r="35" spans="1:2" ht="15" hidden="1">
      <c r="A35" s="261"/>
      <c r="B35" s="261" t="s">
        <v>418</v>
      </c>
    </row>
    <row r="36" spans="1:2" ht="15" hidden="1">
      <c r="A36" s="261"/>
      <c r="B36" s="261" t="s">
        <v>419</v>
      </c>
    </row>
    <row r="37" spans="1:2" ht="15" hidden="1">
      <c r="A37" s="261"/>
      <c r="B37" s="261" t="s">
        <v>420</v>
      </c>
    </row>
    <row r="38" spans="1:2" ht="15" hidden="1">
      <c r="A38" s="261"/>
      <c r="B38" s="261" t="s">
        <v>421</v>
      </c>
    </row>
    <row r="39" spans="1:2" ht="15" hidden="1">
      <c r="A39" s="261"/>
      <c r="B39" s="261" t="s">
        <v>422</v>
      </c>
    </row>
    <row r="40" spans="1:2" ht="15" hidden="1">
      <c r="A40" s="261"/>
      <c r="B40" s="261" t="s">
        <v>423</v>
      </c>
    </row>
    <row r="41" spans="1:2" ht="15" hidden="1">
      <c r="A41" s="261"/>
      <c r="B41" s="261" t="s">
        <v>424</v>
      </c>
    </row>
    <row r="42" spans="1:2" ht="15" hidden="1">
      <c r="A42" s="261"/>
      <c r="B42" s="261" t="s">
        <v>425</v>
      </c>
    </row>
    <row r="43" spans="1:2" ht="15" hidden="1">
      <c r="A43" s="261"/>
      <c r="B43" s="261" t="s">
        <v>426</v>
      </c>
    </row>
    <row r="44" spans="1:2" ht="15" hidden="1">
      <c r="A44" s="261"/>
      <c r="B44" s="261" t="s">
        <v>427</v>
      </c>
    </row>
    <row r="45" spans="1:2" ht="15" hidden="1">
      <c r="A45" s="261"/>
      <c r="B45" s="261" t="s">
        <v>428</v>
      </c>
    </row>
    <row r="46" spans="1:2" ht="15" hidden="1">
      <c r="A46" s="261"/>
      <c r="B46" s="261" t="s">
        <v>429</v>
      </c>
    </row>
    <row r="47" spans="1:2" ht="15" hidden="1">
      <c r="A47" s="261"/>
      <c r="B47" s="261" t="s">
        <v>430</v>
      </c>
    </row>
    <row r="48" spans="1:2" ht="15" hidden="1">
      <c r="A48" s="261"/>
      <c r="B48" s="261" t="s">
        <v>431</v>
      </c>
    </row>
    <row r="49" spans="1:2" ht="15" hidden="1">
      <c r="A49" s="261"/>
      <c r="B49" s="261" t="s">
        <v>432</v>
      </c>
    </row>
    <row r="50" spans="1:2" ht="15" hidden="1">
      <c r="A50" s="261"/>
      <c r="B50" s="261" t="s">
        <v>433</v>
      </c>
    </row>
    <row r="51" spans="1:2" ht="15" hidden="1">
      <c r="A51" s="261"/>
      <c r="B51" s="261" t="s">
        <v>434</v>
      </c>
    </row>
    <row r="52" spans="1:2" ht="15" hidden="1">
      <c r="A52" s="261"/>
      <c r="B52" s="261" t="s">
        <v>435</v>
      </c>
    </row>
    <row r="53" spans="1:2" ht="15" hidden="1">
      <c r="A53" s="261"/>
      <c r="B53" s="261" t="s">
        <v>436</v>
      </c>
    </row>
    <row r="54" spans="1:2" ht="15" hidden="1">
      <c r="A54" s="261"/>
      <c r="B54" s="261" t="s">
        <v>437</v>
      </c>
    </row>
    <row r="55" spans="1:2" ht="15" hidden="1">
      <c r="A55" s="261"/>
      <c r="B55" s="261" t="s">
        <v>438</v>
      </c>
    </row>
    <row r="56" spans="1:2" ht="15" hidden="1">
      <c r="A56" s="261"/>
      <c r="B56" s="261" t="s">
        <v>439</v>
      </c>
    </row>
    <row r="57" spans="1:2" ht="15" hidden="1">
      <c r="A57" s="261"/>
      <c r="B57" s="261" t="s">
        <v>440</v>
      </c>
    </row>
    <row r="58" spans="1:2" ht="15" hidden="1">
      <c r="A58" s="261"/>
      <c r="B58" s="261" t="s">
        <v>441</v>
      </c>
    </row>
    <row r="59" spans="1:2" ht="15" hidden="1">
      <c r="A59" s="261"/>
      <c r="B59" s="261" t="s">
        <v>442</v>
      </c>
    </row>
    <row r="60" spans="1:2" ht="15" hidden="1">
      <c r="A60" s="261"/>
      <c r="B60" s="261" t="s">
        <v>443</v>
      </c>
    </row>
    <row r="61" spans="1:2" ht="15" hidden="1">
      <c r="A61" s="261"/>
      <c r="B61" s="261" t="s">
        <v>444</v>
      </c>
    </row>
    <row r="62" spans="1:2" ht="15" hidden="1">
      <c r="A62" s="261"/>
      <c r="B62" s="261" t="s">
        <v>445</v>
      </c>
    </row>
    <row r="63" spans="1:2" ht="15" hidden="1">
      <c r="A63" s="261"/>
      <c r="B63" s="261" t="s">
        <v>446</v>
      </c>
    </row>
    <row r="64" spans="1:2" ht="15" hidden="1">
      <c r="A64" s="261"/>
      <c r="B64" s="261" t="s">
        <v>447</v>
      </c>
    </row>
    <row r="65" spans="1:2" ht="15" hidden="1">
      <c r="A65" s="261"/>
      <c r="B65" s="261" t="s">
        <v>448</v>
      </c>
    </row>
    <row r="66" spans="1:2" ht="15" hidden="1">
      <c r="A66" s="261"/>
      <c r="B66" s="261" t="s">
        <v>282</v>
      </c>
    </row>
    <row r="67" spans="1:2" ht="15" hidden="1">
      <c r="A67" s="261" t="s">
        <v>50</v>
      </c>
      <c r="B67" s="261" t="s">
        <v>280</v>
      </c>
    </row>
    <row r="68" spans="1:2" ht="15" hidden="1">
      <c r="A68" s="261" t="s">
        <v>52</v>
      </c>
      <c r="B68" s="261" t="s">
        <v>53</v>
      </c>
    </row>
    <row r="69" spans="1:2" ht="15" hidden="1">
      <c r="A69" s="261" t="s">
        <v>10</v>
      </c>
      <c r="B69" s="261" t="s">
        <v>10</v>
      </c>
    </row>
    <row r="70" spans="1:2" ht="15.75" customHeight="1">
      <c r="A70" s="412" t="s">
        <v>54</v>
      </c>
      <c r="B70" s="412"/>
    </row>
    <row r="71" ht="15.75" thickBot="1">
      <c r="A71" s="260"/>
    </row>
    <row r="72" spans="1:18" ht="15.75" thickBot="1">
      <c r="A72" s="431"/>
      <c r="B72" s="262" t="s">
        <v>283</v>
      </c>
      <c r="C72" s="263" t="s">
        <v>284</v>
      </c>
      <c r="D72" s="263" t="s">
        <v>449</v>
      </c>
      <c r="E72" s="263" t="s">
        <v>285</v>
      </c>
      <c r="F72" s="263" t="s">
        <v>450</v>
      </c>
      <c r="G72" s="263" t="s">
        <v>286</v>
      </c>
      <c r="H72" s="263" t="s">
        <v>287</v>
      </c>
      <c r="I72" s="263" t="s">
        <v>451</v>
      </c>
      <c r="J72" s="263" t="s">
        <v>288</v>
      </c>
      <c r="K72" s="263" t="s">
        <v>289</v>
      </c>
      <c r="L72" s="263" t="s">
        <v>452</v>
      </c>
      <c r="M72" s="263" t="s">
        <v>453</v>
      </c>
      <c r="N72" s="264" t="s">
        <v>62</v>
      </c>
      <c r="O72" s="265"/>
      <c r="P72" s="265"/>
      <c r="Q72" s="265"/>
      <c r="R72" s="265"/>
    </row>
    <row r="73" spans="1:14" ht="15.75" thickBot="1">
      <c r="A73" s="432"/>
      <c r="B73" s="262"/>
      <c r="C73" s="263" t="s">
        <v>59</v>
      </c>
      <c r="D73" s="263" t="s">
        <v>59</v>
      </c>
      <c r="E73" s="263" t="s">
        <v>59</v>
      </c>
      <c r="F73" s="263" t="s">
        <v>59</v>
      </c>
      <c r="G73" s="263" t="s">
        <v>59</v>
      </c>
      <c r="H73" s="263" t="s">
        <v>59</v>
      </c>
      <c r="I73" s="263" t="s">
        <v>59</v>
      </c>
      <c r="J73" s="263" t="s">
        <v>59</v>
      </c>
      <c r="K73" s="263" t="s">
        <v>59</v>
      </c>
      <c r="L73" s="263" t="s">
        <v>59</v>
      </c>
      <c r="M73" s="263" t="s">
        <v>59</v>
      </c>
      <c r="N73" s="264" t="s">
        <v>59</v>
      </c>
    </row>
    <row r="74" spans="1:14" ht="15.75" thickBot="1">
      <c r="A74" s="263" t="s">
        <v>281</v>
      </c>
      <c r="B74" s="266"/>
      <c r="C74" s="262" t="s">
        <v>61</v>
      </c>
      <c r="D74" s="262" t="s">
        <v>61</v>
      </c>
      <c r="E74" s="262" t="s">
        <v>61</v>
      </c>
      <c r="F74" s="262" t="s">
        <v>61</v>
      </c>
      <c r="G74" s="262" t="s">
        <v>61</v>
      </c>
      <c r="H74" s="262" t="s">
        <v>61</v>
      </c>
      <c r="I74" s="262" t="s">
        <v>61</v>
      </c>
      <c r="J74" s="262" t="s">
        <v>61</v>
      </c>
      <c r="K74" s="262" t="s">
        <v>61</v>
      </c>
      <c r="L74" s="262" t="s">
        <v>61</v>
      </c>
      <c r="M74" s="262" t="s">
        <v>61</v>
      </c>
      <c r="N74" s="267" t="s">
        <v>61</v>
      </c>
    </row>
    <row r="75" spans="1:14" ht="15.75" thickBot="1">
      <c r="A75" s="410" t="s">
        <v>62</v>
      </c>
      <c r="B75" s="411"/>
      <c r="C75" s="268">
        <v>689014.66</v>
      </c>
      <c r="D75" s="268">
        <v>14097.78</v>
      </c>
      <c r="E75" s="268">
        <v>24339.69</v>
      </c>
      <c r="F75" s="268">
        <v>18222.34</v>
      </c>
      <c r="G75" s="268">
        <v>76.43</v>
      </c>
      <c r="H75" s="268">
        <v>162635.21</v>
      </c>
      <c r="I75" s="268">
        <v>62679.96</v>
      </c>
      <c r="J75" s="268">
        <v>831735.61</v>
      </c>
      <c r="K75" s="268">
        <v>76361.05</v>
      </c>
      <c r="L75" s="268">
        <v>1287.75</v>
      </c>
      <c r="M75" s="268">
        <v>437406.53</v>
      </c>
      <c r="N75" s="268">
        <v>2317857.01</v>
      </c>
    </row>
    <row r="76" spans="1:19" ht="15.75" thickBot="1">
      <c r="A76" s="263" t="s">
        <v>454</v>
      </c>
      <c r="B76" s="263" t="s">
        <v>455</v>
      </c>
      <c r="C76" s="269">
        <v>1332.96</v>
      </c>
      <c r="D76" s="270"/>
      <c r="E76" s="270"/>
      <c r="F76" s="270"/>
      <c r="G76" s="270"/>
      <c r="H76" s="269">
        <v>112.42</v>
      </c>
      <c r="I76" s="269">
        <v>15047.83</v>
      </c>
      <c r="J76" s="270"/>
      <c r="K76" s="270"/>
      <c r="L76" s="270"/>
      <c r="M76" s="269">
        <v>1083.21</v>
      </c>
      <c r="N76" s="268">
        <v>17576.42</v>
      </c>
      <c r="O76" s="271"/>
      <c r="P76" s="271"/>
      <c r="Q76" s="271"/>
      <c r="R76" s="271"/>
      <c r="S76" s="272"/>
    </row>
    <row r="77" spans="1:19" ht="15.75" thickBot="1">
      <c r="A77" s="263" t="s">
        <v>456</v>
      </c>
      <c r="B77" s="263" t="s">
        <v>457</v>
      </c>
      <c r="C77" s="269">
        <v>3740.67</v>
      </c>
      <c r="D77" s="270"/>
      <c r="E77" s="270"/>
      <c r="F77" s="270"/>
      <c r="G77" s="270"/>
      <c r="H77" s="269">
        <v>315.48</v>
      </c>
      <c r="I77" s="269">
        <v>12524.73</v>
      </c>
      <c r="J77" s="270"/>
      <c r="K77" s="270"/>
      <c r="L77" s="270"/>
      <c r="M77" s="269">
        <v>3343.59</v>
      </c>
      <c r="N77" s="268">
        <v>19924.47</v>
      </c>
      <c r="O77" s="271"/>
      <c r="P77" s="271"/>
      <c r="Q77" s="271"/>
      <c r="R77" s="271"/>
      <c r="S77" s="272"/>
    </row>
    <row r="78" spans="1:19" ht="15.75" thickBot="1">
      <c r="A78" s="263" t="s">
        <v>458</v>
      </c>
      <c r="B78" s="263" t="s">
        <v>459</v>
      </c>
      <c r="C78" s="269">
        <v>1339.52</v>
      </c>
      <c r="D78" s="270"/>
      <c r="E78" s="270"/>
      <c r="F78" s="270"/>
      <c r="G78" s="270"/>
      <c r="H78" s="270"/>
      <c r="I78" s="269">
        <v>5363.22</v>
      </c>
      <c r="J78" s="270"/>
      <c r="K78" s="270"/>
      <c r="L78" s="270"/>
      <c r="M78" s="269">
        <v>2837.21</v>
      </c>
      <c r="N78" s="268">
        <v>9539.95</v>
      </c>
      <c r="O78" s="271"/>
      <c r="P78" s="271"/>
      <c r="Q78" s="271"/>
      <c r="R78" s="271"/>
      <c r="S78" s="272"/>
    </row>
    <row r="79" spans="1:19" ht="15.75" thickBot="1">
      <c r="A79" s="263" t="s">
        <v>460</v>
      </c>
      <c r="B79" s="263" t="s">
        <v>461</v>
      </c>
      <c r="C79" s="269">
        <v>5511.01</v>
      </c>
      <c r="D79" s="269">
        <v>39.93</v>
      </c>
      <c r="E79" s="270"/>
      <c r="F79" s="269">
        <v>24.14</v>
      </c>
      <c r="G79" s="270"/>
      <c r="H79" s="269">
        <v>5116.74</v>
      </c>
      <c r="I79" s="269">
        <v>636.73</v>
      </c>
      <c r="J79" s="269">
        <v>27.48</v>
      </c>
      <c r="K79" s="269">
        <v>259.86</v>
      </c>
      <c r="L79" s="270"/>
      <c r="M79" s="269">
        <v>742</v>
      </c>
      <c r="N79" s="268">
        <v>12357.89</v>
      </c>
      <c r="O79" s="271"/>
      <c r="P79" s="271"/>
      <c r="Q79" s="271"/>
      <c r="R79" s="271"/>
      <c r="S79" s="272"/>
    </row>
    <row r="80" spans="1:19" ht="15.75" thickBot="1">
      <c r="A80" s="263" t="s">
        <v>462</v>
      </c>
      <c r="B80" s="263" t="s">
        <v>463</v>
      </c>
      <c r="C80" s="269">
        <v>5551.77</v>
      </c>
      <c r="D80" s="269">
        <v>638.58</v>
      </c>
      <c r="E80" s="270"/>
      <c r="F80" s="270"/>
      <c r="G80" s="270"/>
      <c r="H80" s="269">
        <v>1981.96</v>
      </c>
      <c r="I80" s="270"/>
      <c r="J80" s="269">
        <v>141.06</v>
      </c>
      <c r="K80" s="269">
        <v>74.36</v>
      </c>
      <c r="L80" s="270"/>
      <c r="M80" s="269">
        <v>10633.84</v>
      </c>
      <c r="N80" s="268">
        <v>19021.57</v>
      </c>
      <c r="O80" s="271"/>
      <c r="P80" s="271"/>
      <c r="Q80" s="271"/>
      <c r="R80" s="271"/>
      <c r="S80" s="272"/>
    </row>
    <row r="81" spans="1:19" ht="15.75" thickBot="1">
      <c r="A81" s="263" t="s">
        <v>464</v>
      </c>
      <c r="B81" s="263" t="s">
        <v>465</v>
      </c>
      <c r="C81" s="269">
        <v>7418.83</v>
      </c>
      <c r="D81" s="269">
        <v>1776.28</v>
      </c>
      <c r="E81" s="270"/>
      <c r="F81" s="270"/>
      <c r="G81" s="270"/>
      <c r="H81" s="269">
        <v>1462.88</v>
      </c>
      <c r="I81" s="270"/>
      <c r="J81" s="269">
        <v>488.06</v>
      </c>
      <c r="K81" s="269">
        <v>-146.28</v>
      </c>
      <c r="L81" s="270"/>
      <c r="M81" s="269">
        <v>3272.29</v>
      </c>
      <c r="N81" s="268">
        <v>14272.06</v>
      </c>
      <c r="O81" s="271"/>
      <c r="P81" s="271"/>
      <c r="Q81" s="271"/>
      <c r="R81" s="271"/>
      <c r="S81" s="272"/>
    </row>
    <row r="82" spans="1:19" ht="15.75" thickBot="1">
      <c r="A82" s="263" t="s">
        <v>466</v>
      </c>
      <c r="B82" s="263" t="s">
        <v>467</v>
      </c>
      <c r="C82" s="269">
        <v>-215.95</v>
      </c>
      <c r="D82" s="269">
        <v>-90.34</v>
      </c>
      <c r="E82" s="270"/>
      <c r="F82" s="270"/>
      <c r="G82" s="270"/>
      <c r="H82" s="269">
        <v>8432.52</v>
      </c>
      <c r="I82" s="270"/>
      <c r="J82" s="269">
        <v>205.07</v>
      </c>
      <c r="K82" s="269">
        <v>-40.08</v>
      </c>
      <c r="L82" s="270"/>
      <c r="M82" s="269">
        <v>5066.63</v>
      </c>
      <c r="N82" s="268">
        <v>13357.85</v>
      </c>
      <c r="O82" s="271"/>
      <c r="P82" s="271"/>
      <c r="Q82" s="271"/>
      <c r="R82" s="271"/>
      <c r="S82" s="272"/>
    </row>
    <row r="83" spans="1:19" ht="15.75" thickBot="1">
      <c r="A83" s="263" t="s">
        <v>468</v>
      </c>
      <c r="B83" s="263" t="s">
        <v>469</v>
      </c>
      <c r="C83" s="269">
        <v>-287.09</v>
      </c>
      <c r="D83" s="269">
        <v>-87.2</v>
      </c>
      <c r="E83" s="270"/>
      <c r="F83" s="270"/>
      <c r="G83" s="270"/>
      <c r="H83" s="269">
        <v>8655.33</v>
      </c>
      <c r="I83" s="270"/>
      <c r="J83" s="269">
        <v>12.88</v>
      </c>
      <c r="K83" s="269">
        <v>-43.01</v>
      </c>
      <c r="L83" s="270"/>
      <c r="M83" s="269">
        <v>3609.65</v>
      </c>
      <c r="N83" s="268">
        <v>11860.56</v>
      </c>
      <c r="O83" s="271"/>
      <c r="P83" s="271"/>
      <c r="Q83" s="271"/>
      <c r="R83" s="271"/>
      <c r="S83" s="272"/>
    </row>
    <row r="84" spans="1:19" ht="15.75" thickBot="1">
      <c r="A84" s="263" t="s">
        <v>470</v>
      </c>
      <c r="B84" s="263" t="s">
        <v>471</v>
      </c>
      <c r="C84" s="269">
        <v>10821.72</v>
      </c>
      <c r="D84" s="270"/>
      <c r="E84" s="270"/>
      <c r="F84" s="270"/>
      <c r="G84" s="270"/>
      <c r="H84" s="269">
        <v>2842.58</v>
      </c>
      <c r="I84" s="269">
        <v>1349.1</v>
      </c>
      <c r="J84" s="269">
        <v>1028.27</v>
      </c>
      <c r="K84" s="270"/>
      <c r="L84" s="270"/>
      <c r="M84" s="269">
        <v>208.32</v>
      </c>
      <c r="N84" s="268">
        <v>16249.99</v>
      </c>
      <c r="O84" s="271"/>
      <c r="P84" s="271"/>
      <c r="Q84" s="271"/>
      <c r="R84" s="271"/>
      <c r="S84" s="272"/>
    </row>
    <row r="85" spans="1:19" ht="15.75" thickBot="1">
      <c r="A85" s="263" t="s">
        <v>472</v>
      </c>
      <c r="B85" s="263" t="s">
        <v>473</v>
      </c>
      <c r="C85" s="269">
        <v>26761.23</v>
      </c>
      <c r="D85" s="269">
        <v>202.11</v>
      </c>
      <c r="E85" s="270"/>
      <c r="F85" s="270"/>
      <c r="G85" s="270"/>
      <c r="H85" s="269">
        <v>1738.09</v>
      </c>
      <c r="I85" s="269">
        <v>1106.94</v>
      </c>
      <c r="J85" s="270"/>
      <c r="K85" s="269">
        <v>0.16</v>
      </c>
      <c r="L85" s="270"/>
      <c r="M85" s="269">
        <v>6715.09</v>
      </c>
      <c r="N85" s="268">
        <v>36523.62</v>
      </c>
      <c r="O85" s="271"/>
      <c r="P85" s="271"/>
      <c r="Q85" s="271"/>
      <c r="R85" s="271"/>
      <c r="S85" s="272"/>
    </row>
    <row r="86" spans="1:19" ht="15.75" thickBot="1">
      <c r="A86" s="263" t="s">
        <v>474</v>
      </c>
      <c r="B86" s="263" t="s">
        <v>475</v>
      </c>
      <c r="C86" s="269">
        <v>20380.6</v>
      </c>
      <c r="D86" s="270"/>
      <c r="E86" s="270"/>
      <c r="F86" s="270"/>
      <c r="G86" s="270"/>
      <c r="H86" s="269">
        <v>1897.84</v>
      </c>
      <c r="I86" s="269">
        <v>591.38</v>
      </c>
      <c r="J86" s="270"/>
      <c r="K86" s="270"/>
      <c r="L86" s="270"/>
      <c r="M86" s="269">
        <v>6838.54</v>
      </c>
      <c r="N86" s="268">
        <v>29708.36</v>
      </c>
      <c r="O86" s="271"/>
      <c r="P86" s="271"/>
      <c r="Q86" s="271"/>
      <c r="R86" s="271"/>
      <c r="S86" s="272"/>
    </row>
    <row r="87" spans="1:19" ht="15.75" thickBot="1">
      <c r="A87" s="263" t="s">
        <v>476</v>
      </c>
      <c r="B87" s="263" t="s">
        <v>477</v>
      </c>
      <c r="C87" s="269">
        <v>12581.16</v>
      </c>
      <c r="D87" s="270"/>
      <c r="E87" s="270"/>
      <c r="F87" s="270"/>
      <c r="G87" s="270"/>
      <c r="H87" s="269">
        <v>3304.73</v>
      </c>
      <c r="I87" s="269">
        <v>1568.44</v>
      </c>
      <c r="J87" s="269">
        <v>1195.44</v>
      </c>
      <c r="K87" s="270"/>
      <c r="L87" s="270"/>
      <c r="M87" s="269">
        <v>655.76</v>
      </c>
      <c r="N87" s="268">
        <v>19305.53</v>
      </c>
      <c r="O87" s="271"/>
      <c r="P87" s="271"/>
      <c r="Q87" s="271"/>
      <c r="R87" s="271"/>
      <c r="S87" s="272"/>
    </row>
    <row r="88" spans="1:19" ht="15.75" thickBot="1">
      <c r="A88" s="263" t="s">
        <v>478</v>
      </c>
      <c r="B88" s="263" t="s">
        <v>479</v>
      </c>
      <c r="C88" s="269">
        <v>19173.78</v>
      </c>
      <c r="D88" s="269">
        <v>419.26</v>
      </c>
      <c r="E88" s="270"/>
      <c r="F88" s="270"/>
      <c r="G88" s="270"/>
      <c r="H88" s="269">
        <v>26.31</v>
      </c>
      <c r="I88" s="269">
        <v>6733.01</v>
      </c>
      <c r="J88" s="270"/>
      <c r="K88" s="269">
        <v>-0.37</v>
      </c>
      <c r="L88" s="270"/>
      <c r="M88" s="269">
        <v>4090.35</v>
      </c>
      <c r="N88" s="268">
        <v>30442.34</v>
      </c>
      <c r="O88" s="271"/>
      <c r="P88" s="271"/>
      <c r="Q88" s="271"/>
      <c r="R88" s="271"/>
      <c r="S88" s="272"/>
    </row>
    <row r="89" spans="1:19" ht="15.75" thickBot="1">
      <c r="A89" s="263" t="s">
        <v>480</v>
      </c>
      <c r="B89" s="263" t="s">
        <v>481</v>
      </c>
      <c r="C89" s="269">
        <v>22739.72</v>
      </c>
      <c r="D89" s="270"/>
      <c r="E89" s="270"/>
      <c r="F89" s="270"/>
      <c r="G89" s="270"/>
      <c r="H89" s="269">
        <v>3287.68</v>
      </c>
      <c r="I89" s="269">
        <v>1369.87</v>
      </c>
      <c r="J89" s="270"/>
      <c r="K89" s="270"/>
      <c r="L89" s="270"/>
      <c r="M89" s="269">
        <v>11153.89</v>
      </c>
      <c r="N89" s="268">
        <v>38551.16</v>
      </c>
      <c r="O89" s="271"/>
      <c r="P89" s="271"/>
      <c r="Q89" s="271"/>
      <c r="R89" s="271"/>
      <c r="S89" s="272"/>
    </row>
    <row r="90" spans="1:19" ht="15.75" thickBot="1">
      <c r="A90" s="263" t="s">
        <v>482</v>
      </c>
      <c r="B90" s="263" t="s">
        <v>483</v>
      </c>
      <c r="C90" s="269">
        <v>25793.28</v>
      </c>
      <c r="D90" s="270"/>
      <c r="E90" s="270"/>
      <c r="F90" s="270"/>
      <c r="G90" s="270"/>
      <c r="H90" s="269">
        <v>2381.28</v>
      </c>
      <c r="I90" s="269">
        <v>1684.78</v>
      </c>
      <c r="J90" s="270"/>
      <c r="K90" s="270"/>
      <c r="L90" s="270"/>
      <c r="M90" s="269">
        <v>5450.64</v>
      </c>
      <c r="N90" s="268">
        <v>35309.98</v>
      </c>
      <c r="O90" s="271"/>
      <c r="P90" s="271"/>
      <c r="Q90" s="271"/>
      <c r="R90" s="271"/>
      <c r="S90" s="272"/>
    </row>
    <row r="91" spans="1:19" ht="15.75" thickBot="1">
      <c r="A91" s="263" t="s">
        <v>484</v>
      </c>
      <c r="B91" s="263" t="s">
        <v>485</v>
      </c>
      <c r="C91" s="269">
        <v>25082.04</v>
      </c>
      <c r="D91" s="270"/>
      <c r="E91" s="270"/>
      <c r="F91" s="270"/>
      <c r="G91" s="270"/>
      <c r="H91" s="269">
        <v>8</v>
      </c>
      <c r="I91" s="270"/>
      <c r="J91" s="269">
        <v>0.16</v>
      </c>
      <c r="K91" s="269">
        <v>2810.23</v>
      </c>
      <c r="L91" s="270"/>
      <c r="M91" s="269">
        <v>7285.59</v>
      </c>
      <c r="N91" s="268">
        <v>35186.02</v>
      </c>
      <c r="O91" s="271"/>
      <c r="P91" s="271"/>
      <c r="Q91" s="271"/>
      <c r="R91" s="271"/>
      <c r="S91" s="272"/>
    </row>
    <row r="92" spans="1:19" ht="15.75" thickBot="1">
      <c r="A92" s="263" t="s">
        <v>486</v>
      </c>
      <c r="B92" s="263" t="s">
        <v>487</v>
      </c>
      <c r="C92" s="269">
        <v>14581.59</v>
      </c>
      <c r="D92" s="270"/>
      <c r="E92" s="270"/>
      <c r="F92" s="270"/>
      <c r="G92" s="270"/>
      <c r="H92" s="269">
        <v>4961.08</v>
      </c>
      <c r="I92" s="269">
        <v>1641.89</v>
      </c>
      <c r="J92" s="269">
        <v>1080.43</v>
      </c>
      <c r="K92" s="270"/>
      <c r="L92" s="270"/>
      <c r="M92" s="269">
        <v>2907.56</v>
      </c>
      <c r="N92" s="268">
        <v>25172.55</v>
      </c>
      <c r="O92" s="271"/>
      <c r="P92" s="271"/>
      <c r="Q92" s="271"/>
      <c r="R92" s="271"/>
      <c r="S92" s="272"/>
    </row>
    <row r="93" spans="1:19" ht="15.75" thickBot="1">
      <c r="A93" s="263" t="s">
        <v>488</v>
      </c>
      <c r="B93" s="263" t="s">
        <v>489</v>
      </c>
      <c r="C93" s="269">
        <v>31067.93</v>
      </c>
      <c r="D93" s="269">
        <v>0.13</v>
      </c>
      <c r="E93" s="270"/>
      <c r="F93" s="270"/>
      <c r="G93" s="269">
        <v>0.52</v>
      </c>
      <c r="H93" s="269">
        <v>13.41</v>
      </c>
      <c r="I93" s="269">
        <v>228.61</v>
      </c>
      <c r="J93" s="269">
        <v>6.67</v>
      </c>
      <c r="K93" s="269">
        <v>49.94</v>
      </c>
      <c r="L93" s="270"/>
      <c r="M93" s="269">
        <v>8894.75</v>
      </c>
      <c r="N93" s="268">
        <v>40261.96</v>
      </c>
      <c r="O93" s="271"/>
      <c r="P93" s="271"/>
      <c r="Q93" s="271"/>
      <c r="R93" s="271"/>
      <c r="S93" s="272"/>
    </row>
    <row r="94" spans="1:19" ht="15.75" thickBot="1">
      <c r="A94" s="263" t="s">
        <v>490</v>
      </c>
      <c r="B94" s="263" t="s">
        <v>491</v>
      </c>
      <c r="C94" s="269">
        <v>23118.24</v>
      </c>
      <c r="D94" s="270"/>
      <c r="E94" s="270"/>
      <c r="F94" s="270"/>
      <c r="G94" s="270"/>
      <c r="H94" s="269">
        <v>2140.79</v>
      </c>
      <c r="I94" s="269">
        <v>674.5</v>
      </c>
      <c r="J94" s="270"/>
      <c r="K94" s="270"/>
      <c r="L94" s="270"/>
      <c r="M94" s="269">
        <v>4938.69</v>
      </c>
      <c r="N94" s="268">
        <v>30872.22</v>
      </c>
      <c r="O94" s="271"/>
      <c r="P94" s="271"/>
      <c r="Q94" s="271"/>
      <c r="R94" s="271"/>
      <c r="S94" s="272"/>
    </row>
    <row r="95" spans="1:19" ht="15.75" thickBot="1">
      <c r="A95" s="263" t="s">
        <v>492</v>
      </c>
      <c r="B95" s="263" t="s">
        <v>493</v>
      </c>
      <c r="C95" s="269">
        <v>22973.74</v>
      </c>
      <c r="D95" s="269">
        <v>0.12</v>
      </c>
      <c r="E95" s="270"/>
      <c r="F95" s="270"/>
      <c r="G95" s="269">
        <v>-0.11</v>
      </c>
      <c r="H95" s="269">
        <v>-9.12</v>
      </c>
      <c r="I95" s="269">
        <v>3744.54</v>
      </c>
      <c r="J95" s="269">
        <v>-4.26</v>
      </c>
      <c r="K95" s="269">
        <v>-16.3</v>
      </c>
      <c r="L95" s="270"/>
      <c r="M95" s="269">
        <v>5860.89</v>
      </c>
      <c r="N95" s="268">
        <v>32549.5</v>
      </c>
      <c r="O95" s="271"/>
      <c r="P95" s="271"/>
      <c r="Q95" s="271"/>
      <c r="R95" s="271"/>
      <c r="S95" s="272"/>
    </row>
    <row r="96" spans="1:19" ht="15.75" thickBot="1">
      <c r="A96" s="263" t="s">
        <v>494</v>
      </c>
      <c r="B96" s="263" t="s">
        <v>495</v>
      </c>
      <c r="C96" s="269">
        <v>25426.33</v>
      </c>
      <c r="D96" s="270"/>
      <c r="E96" s="269">
        <v>617.77</v>
      </c>
      <c r="F96" s="270"/>
      <c r="G96" s="270"/>
      <c r="H96" s="269">
        <v>1489.92</v>
      </c>
      <c r="I96" s="270"/>
      <c r="J96" s="270"/>
      <c r="K96" s="270"/>
      <c r="L96" s="270"/>
      <c r="M96" s="269">
        <v>8112.29</v>
      </c>
      <c r="N96" s="268">
        <v>35646.31</v>
      </c>
      <c r="O96" s="271"/>
      <c r="P96" s="271"/>
      <c r="Q96" s="271"/>
      <c r="R96" s="271"/>
      <c r="S96" s="272"/>
    </row>
    <row r="97" spans="1:19" ht="15.75" thickBot="1">
      <c r="A97" s="263" t="s">
        <v>496</v>
      </c>
      <c r="B97" s="263" t="s">
        <v>497</v>
      </c>
      <c r="C97" s="269">
        <v>17804.67</v>
      </c>
      <c r="D97" s="270"/>
      <c r="E97" s="270"/>
      <c r="F97" s="270"/>
      <c r="G97" s="270"/>
      <c r="H97" s="269">
        <v>1643.77</v>
      </c>
      <c r="I97" s="269">
        <v>521</v>
      </c>
      <c r="J97" s="270"/>
      <c r="K97" s="270"/>
      <c r="L97" s="270"/>
      <c r="M97" s="269">
        <v>6585.02</v>
      </c>
      <c r="N97" s="268">
        <v>26554.46</v>
      </c>
      <c r="O97" s="271"/>
      <c r="P97" s="271"/>
      <c r="Q97" s="271"/>
      <c r="R97" s="271"/>
      <c r="S97" s="272"/>
    </row>
    <row r="98" spans="1:19" ht="15.75" thickBot="1">
      <c r="A98" s="263" t="s">
        <v>498</v>
      </c>
      <c r="B98" s="263" t="s">
        <v>499</v>
      </c>
      <c r="C98" s="269">
        <v>17939.06</v>
      </c>
      <c r="D98" s="270"/>
      <c r="E98" s="270"/>
      <c r="F98" s="270"/>
      <c r="G98" s="270"/>
      <c r="H98" s="269">
        <v>8.95</v>
      </c>
      <c r="I98" s="270"/>
      <c r="J98" s="270"/>
      <c r="K98" s="269">
        <v>391.19</v>
      </c>
      <c r="L98" s="270"/>
      <c r="M98" s="269">
        <v>345.44</v>
      </c>
      <c r="N98" s="268">
        <v>18684.64</v>
      </c>
      <c r="O98" s="271"/>
      <c r="P98" s="271"/>
      <c r="Q98" s="271"/>
      <c r="R98" s="271"/>
      <c r="S98" s="272"/>
    </row>
    <row r="99" spans="1:19" ht="15.75" thickBot="1">
      <c r="A99" s="263" t="s">
        <v>500</v>
      </c>
      <c r="B99" s="263" t="s">
        <v>501</v>
      </c>
      <c r="C99" s="269">
        <v>16394.19</v>
      </c>
      <c r="D99" s="270"/>
      <c r="E99" s="270"/>
      <c r="F99" s="270"/>
      <c r="G99" s="270"/>
      <c r="H99" s="269">
        <v>1534.14</v>
      </c>
      <c r="I99" s="269">
        <v>473.42</v>
      </c>
      <c r="J99" s="270"/>
      <c r="K99" s="270"/>
      <c r="L99" s="270"/>
      <c r="M99" s="269">
        <v>5789.14</v>
      </c>
      <c r="N99" s="268">
        <v>24190.89</v>
      </c>
      <c r="O99" s="271"/>
      <c r="P99" s="271"/>
      <c r="Q99" s="271"/>
      <c r="R99" s="271"/>
      <c r="S99" s="272"/>
    </row>
    <row r="100" spans="1:19" ht="15.75" thickBot="1">
      <c r="A100" s="263" t="s">
        <v>502</v>
      </c>
      <c r="B100" s="263" t="s">
        <v>503</v>
      </c>
      <c r="C100" s="269">
        <v>18964.18</v>
      </c>
      <c r="D100" s="270"/>
      <c r="E100" s="270"/>
      <c r="F100" s="270"/>
      <c r="G100" s="270"/>
      <c r="H100" s="269">
        <v>8.58</v>
      </c>
      <c r="I100" s="270"/>
      <c r="J100" s="269">
        <v>0.71</v>
      </c>
      <c r="K100" s="269">
        <v>117.73</v>
      </c>
      <c r="L100" s="270"/>
      <c r="M100" s="269">
        <v>7832.29</v>
      </c>
      <c r="N100" s="268">
        <v>26923.49</v>
      </c>
      <c r="O100" s="271"/>
      <c r="P100" s="271"/>
      <c r="Q100" s="271"/>
      <c r="R100" s="271"/>
      <c r="S100" s="272"/>
    </row>
    <row r="101" spans="1:19" ht="15.75" thickBot="1">
      <c r="A101" s="263" t="s">
        <v>504</v>
      </c>
      <c r="B101" s="263" t="s">
        <v>505</v>
      </c>
      <c r="C101" s="269">
        <v>41681.59</v>
      </c>
      <c r="D101" s="269">
        <v>1154.37</v>
      </c>
      <c r="E101" s="270"/>
      <c r="F101" s="269">
        <v>92.55</v>
      </c>
      <c r="G101" s="269">
        <v>3.22</v>
      </c>
      <c r="H101" s="269">
        <v>11941.18</v>
      </c>
      <c r="I101" s="269">
        <v>412.07</v>
      </c>
      <c r="J101" s="269">
        <v>61.91</v>
      </c>
      <c r="K101" s="269">
        <v>548.86</v>
      </c>
      <c r="L101" s="269">
        <v>694.07</v>
      </c>
      <c r="M101" s="269">
        <v>6787.12</v>
      </c>
      <c r="N101" s="268">
        <v>63376.94</v>
      </c>
      <c r="O101" s="271"/>
      <c r="P101" s="271"/>
      <c r="Q101" s="271"/>
      <c r="R101" s="271"/>
      <c r="S101" s="272"/>
    </row>
    <row r="102" spans="1:19" ht="15.75" thickBot="1">
      <c r="A102" s="263" t="s">
        <v>506</v>
      </c>
      <c r="B102" s="263" t="s">
        <v>507</v>
      </c>
      <c r="C102" s="269">
        <v>18669.52</v>
      </c>
      <c r="D102" s="269">
        <v>-18.89</v>
      </c>
      <c r="E102" s="269">
        <v>-16.68</v>
      </c>
      <c r="F102" s="269">
        <v>-0.24</v>
      </c>
      <c r="G102" s="270"/>
      <c r="H102" s="269">
        <v>-32.07</v>
      </c>
      <c r="I102" s="269">
        <v>-4.28</v>
      </c>
      <c r="J102" s="269">
        <v>6665.93</v>
      </c>
      <c r="K102" s="269">
        <v>-8.22</v>
      </c>
      <c r="L102" s="270"/>
      <c r="M102" s="269">
        <v>8502.56</v>
      </c>
      <c r="N102" s="268">
        <v>33757.63</v>
      </c>
      <c r="O102" s="271"/>
      <c r="P102" s="271"/>
      <c r="Q102" s="271"/>
      <c r="R102" s="271"/>
      <c r="S102" s="272"/>
    </row>
    <row r="103" spans="1:19" ht="15.75" thickBot="1">
      <c r="A103" s="263" t="s">
        <v>508</v>
      </c>
      <c r="B103" s="263" t="s">
        <v>509</v>
      </c>
      <c r="C103" s="269">
        <v>22032.29</v>
      </c>
      <c r="D103" s="269">
        <v>59.79</v>
      </c>
      <c r="E103" s="270"/>
      <c r="F103" s="270"/>
      <c r="G103" s="270"/>
      <c r="H103" s="269">
        <v>829.07</v>
      </c>
      <c r="I103" s="270"/>
      <c r="J103" s="270"/>
      <c r="K103" s="269">
        <v>49.67</v>
      </c>
      <c r="L103" s="270"/>
      <c r="M103" s="269">
        <v>17750.43</v>
      </c>
      <c r="N103" s="268">
        <v>40721.25</v>
      </c>
      <c r="O103" s="271"/>
      <c r="P103" s="271"/>
      <c r="Q103" s="271"/>
      <c r="R103" s="271"/>
      <c r="S103" s="272"/>
    </row>
    <row r="104" spans="1:19" ht="15.75" thickBot="1">
      <c r="A104" s="263" t="s">
        <v>510</v>
      </c>
      <c r="B104" s="263" t="s">
        <v>511</v>
      </c>
      <c r="C104" s="269">
        <v>7630</v>
      </c>
      <c r="D104" s="269">
        <v>-14.52</v>
      </c>
      <c r="E104" s="269">
        <v>-14.92</v>
      </c>
      <c r="F104" s="269">
        <v>0.1</v>
      </c>
      <c r="G104" s="270"/>
      <c r="H104" s="269">
        <v>-24.15</v>
      </c>
      <c r="I104" s="269">
        <v>-2.09</v>
      </c>
      <c r="J104" s="269">
        <v>13925.26</v>
      </c>
      <c r="K104" s="269">
        <v>-8.4</v>
      </c>
      <c r="L104" s="270"/>
      <c r="M104" s="269">
        <v>2724.36</v>
      </c>
      <c r="N104" s="268">
        <v>24215.64</v>
      </c>
      <c r="O104" s="271"/>
      <c r="P104" s="271"/>
      <c r="Q104" s="271"/>
      <c r="R104" s="271"/>
      <c r="S104" s="272"/>
    </row>
    <row r="105" spans="1:19" ht="15.75" thickBot="1">
      <c r="A105" s="263" t="s">
        <v>512</v>
      </c>
      <c r="B105" s="263" t="s">
        <v>513</v>
      </c>
      <c r="C105" s="269">
        <v>30270.25</v>
      </c>
      <c r="D105" s="269">
        <v>57.63</v>
      </c>
      <c r="E105" s="270"/>
      <c r="F105" s="270"/>
      <c r="G105" s="270"/>
      <c r="H105" s="270"/>
      <c r="I105" s="270"/>
      <c r="J105" s="269">
        <v>533.27</v>
      </c>
      <c r="K105" s="270"/>
      <c r="L105" s="270"/>
      <c r="M105" s="269">
        <v>6497.59</v>
      </c>
      <c r="N105" s="268">
        <v>37358.74</v>
      </c>
      <c r="O105" s="271"/>
      <c r="P105" s="271"/>
      <c r="Q105" s="271"/>
      <c r="R105" s="271"/>
      <c r="S105" s="272"/>
    </row>
    <row r="106" spans="1:19" ht="15.75" thickBot="1">
      <c r="A106" s="263" t="s">
        <v>514</v>
      </c>
      <c r="B106" s="263" t="s">
        <v>515</v>
      </c>
      <c r="C106" s="269">
        <v>3446.86</v>
      </c>
      <c r="D106" s="269">
        <v>531.24</v>
      </c>
      <c r="E106" s="270"/>
      <c r="F106" s="269">
        <v>120.5</v>
      </c>
      <c r="G106" s="270"/>
      <c r="H106" s="269">
        <v>3250.64</v>
      </c>
      <c r="I106" s="270"/>
      <c r="J106" s="269">
        <v>-0.67</v>
      </c>
      <c r="K106" s="269">
        <v>498.07</v>
      </c>
      <c r="L106" s="269">
        <v>609.96</v>
      </c>
      <c r="M106" s="269">
        <v>17003.3</v>
      </c>
      <c r="N106" s="268">
        <v>25459.9</v>
      </c>
      <c r="O106" s="271"/>
      <c r="P106" s="271"/>
      <c r="Q106" s="271"/>
      <c r="R106" s="271"/>
      <c r="S106" s="272"/>
    </row>
    <row r="107" spans="1:19" ht="15.75" thickBot="1">
      <c r="A107" s="263" t="s">
        <v>516</v>
      </c>
      <c r="B107" s="263" t="s">
        <v>517</v>
      </c>
      <c r="C107" s="269">
        <v>17170.02</v>
      </c>
      <c r="D107" s="269">
        <v>1647.72</v>
      </c>
      <c r="E107" s="270"/>
      <c r="F107" s="269">
        <v>-7.45</v>
      </c>
      <c r="G107" s="270"/>
      <c r="H107" s="269">
        <v>3513.81</v>
      </c>
      <c r="I107" s="270"/>
      <c r="J107" s="269">
        <v>1.02</v>
      </c>
      <c r="K107" s="269">
        <v>58.36</v>
      </c>
      <c r="L107" s="269">
        <v>-24.79</v>
      </c>
      <c r="M107" s="269">
        <v>15949.96</v>
      </c>
      <c r="N107" s="268">
        <v>38308.65</v>
      </c>
      <c r="O107" s="271"/>
      <c r="P107" s="271"/>
      <c r="Q107" s="271"/>
      <c r="R107" s="271"/>
      <c r="S107" s="272"/>
    </row>
    <row r="108" spans="1:19" ht="15.75" thickBot="1">
      <c r="A108" s="263" t="s">
        <v>518</v>
      </c>
      <c r="B108" s="263" t="s">
        <v>519</v>
      </c>
      <c r="C108" s="269">
        <v>14815.1</v>
      </c>
      <c r="D108" s="270"/>
      <c r="E108" s="270"/>
      <c r="F108" s="270"/>
      <c r="G108" s="270"/>
      <c r="H108" s="269">
        <v>1249.48</v>
      </c>
      <c r="I108" s="269">
        <v>3353.6</v>
      </c>
      <c r="J108" s="270"/>
      <c r="K108" s="270"/>
      <c r="L108" s="270"/>
      <c r="M108" s="269">
        <v>5099.12</v>
      </c>
      <c r="N108" s="268">
        <v>24517.3</v>
      </c>
      <c r="O108" s="271"/>
      <c r="P108" s="271"/>
      <c r="Q108" s="271"/>
      <c r="R108" s="271"/>
      <c r="S108" s="272"/>
    </row>
    <row r="109" spans="1:19" ht="15.75" thickBot="1">
      <c r="A109" s="263" t="s">
        <v>520</v>
      </c>
      <c r="B109" s="263" t="s">
        <v>521</v>
      </c>
      <c r="C109" s="269">
        <v>14834.47</v>
      </c>
      <c r="D109" s="270"/>
      <c r="E109" s="270"/>
      <c r="F109" s="270"/>
      <c r="G109" s="270"/>
      <c r="H109" s="269">
        <v>1251.09</v>
      </c>
      <c r="I109" s="269">
        <v>1787.29</v>
      </c>
      <c r="J109" s="270"/>
      <c r="K109" s="270"/>
      <c r="L109" s="270"/>
      <c r="M109" s="269">
        <v>3979.3</v>
      </c>
      <c r="N109" s="268">
        <v>21852.15</v>
      </c>
      <c r="O109" s="271"/>
      <c r="P109" s="271"/>
      <c r="Q109" s="271"/>
      <c r="R109" s="271"/>
      <c r="S109" s="272"/>
    </row>
    <row r="110" spans="1:19" ht="15.75" thickBot="1">
      <c r="A110" s="263" t="s">
        <v>522</v>
      </c>
      <c r="B110" s="263" t="s">
        <v>523</v>
      </c>
      <c r="C110" s="269">
        <v>16253.81</v>
      </c>
      <c r="D110" s="269">
        <v>41.51</v>
      </c>
      <c r="E110" s="269">
        <v>29.32</v>
      </c>
      <c r="F110" s="269">
        <v>1.64</v>
      </c>
      <c r="G110" s="270"/>
      <c r="H110" s="269">
        <v>278.39</v>
      </c>
      <c r="I110" s="269">
        <v>103.15</v>
      </c>
      <c r="J110" s="269">
        <v>1767.44</v>
      </c>
      <c r="K110" s="269">
        <v>12.53</v>
      </c>
      <c r="L110" s="270"/>
      <c r="M110" s="269">
        <v>1226.83</v>
      </c>
      <c r="N110" s="268">
        <v>19714.62</v>
      </c>
      <c r="O110" s="271"/>
      <c r="P110" s="271"/>
      <c r="Q110" s="271"/>
      <c r="R110" s="271"/>
      <c r="S110" s="272"/>
    </row>
    <row r="111" spans="1:19" ht="15.75" thickBot="1">
      <c r="A111" s="263" t="s">
        <v>524</v>
      </c>
      <c r="B111" s="263" t="s">
        <v>525</v>
      </c>
      <c r="C111" s="269">
        <v>13623.99</v>
      </c>
      <c r="D111" s="269">
        <v>701.67</v>
      </c>
      <c r="E111" s="270"/>
      <c r="F111" s="270"/>
      <c r="G111" s="270"/>
      <c r="H111" s="269">
        <v>27.35</v>
      </c>
      <c r="I111" s="269">
        <v>1218.81</v>
      </c>
      <c r="J111" s="270"/>
      <c r="K111" s="269">
        <v>324.87</v>
      </c>
      <c r="L111" s="270"/>
      <c r="M111" s="269">
        <v>2698.31</v>
      </c>
      <c r="N111" s="268">
        <v>18595</v>
      </c>
      <c r="O111" s="271"/>
      <c r="P111" s="271"/>
      <c r="Q111" s="271"/>
      <c r="R111" s="271"/>
      <c r="S111" s="272"/>
    </row>
    <row r="112" spans="1:19" ht="15.75" thickBot="1">
      <c r="A112" s="263" t="s">
        <v>526</v>
      </c>
      <c r="B112" s="263" t="s">
        <v>527</v>
      </c>
      <c r="C112" s="269">
        <v>2234.35</v>
      </c>
      <c r="D112" s="269">
        <v>0.41</v>
      </c>
      <c r="E112" s="270"/>
      <c r="F112" s="270"/>
      <c r="G112" s="270"/>
      <c r="H112" s="269">
        <v>11457.89</v>
      </c>
      <c r="I112" s="269">
        <v>92.64</v>
      </c>
      <c r="J112" s="269">
        <v>88.22</v>
      </c>
      <c r="K112" s="269">
        <v>33.26</v>
      </c>
      <c r="L112" s="269">
        <v>0.07</v>
      </c>
      <c r="M112" s="269">
        <v>3110.74</v>
      </c>
      <c r="N112" s="268">
        <v>17017.58</v>
      </c>
      <c r="O112" s="271"/>
      <c r="P112" s="271"/>
      <c r="Q112" s="271"/>
      <c r="R112" s="271"/>
      <c r="S112" s="272"/>
    </row>
    <row r="113" spans="1:19" ht="15.75" thickBot="1">
      <c r="A113" s="263" t="s">
        <v>528</v>
      </c>
      <c r="B113" s="263" t="s">
        <v>529</v>
      </c>
      <c r="C113" s="270"/>
      <c r="D113" s="270"/>
      <c r="E113" s="270"/>
      <c r="F113" s="269">
        <v>17238.74</v>
      </c>
      <c r="G113" s="270"/>
      <c r="H113" s="270"/>
      <c r="I113" s="270"/>
      <c r="J113" s="270"/>
      <c r="K113" s="270"/>
      <c r="L113" s="270"/>
      <c r="M113" s="269">
        <v>4432.41</v>
      </c>
      <c r="N113" s="268">
        <v>21671.15</v>
      </c>
      <c r="O113" s="271"/>
      <c r="P113" s="271"/>
      <c r="Q113" s="271"/>
      <c r="R113" s="271"/>
      <c r="S113" s="272"/>
    </row>
    <row r="114" spans="1:19" ht="15.75" thickBot="1">
      <c r="A114" s="263" t="s">
        <v>530</v>
      </c>
      <c r="B114" s="263" t="s">
        <v>531</v>
      </c>
      <c r="C114" s="269">
        <v>15716.25</v>
      </c>
      <c r="D114" s="270"/>
      <c r="E114" s="270"/>
      <c r="F114" s="270"/>
      <c r="G114" s="270"/>
      <c r="H114" s="269">
        <v>1454.62</v>
      </c>
      <c r="I114" s="269">
        <v>458.78</v>
      </c>
      <c r="J114" s="270"/>
      <c r="K114" s="270"/>
      <c r="L114" s="270"/>
      <c r="M114" s="269">
        <v>2709.25</v>
      </c>
      <c r="N114" s="268">
        <v>20338.9</v>
      </c>
      <c r="O114" s="271"/>
      <c r="P114" s="271"/>
      <c r="Q114" s="271"/>
      <c r="R114" s="271"/>
      <c r="S114" s="272"/>
    </row>
    <row r="115" spans="1:19" ht="15.75" thickBot="1">
      <c r="A115" s="263" t="s">
        <v>532</v>
      </c>
      <c r="B115" s="263" t="s">
        <v>533</v>
      </c>
      <c r="C115" s="269">
        <v>14795.42</v>
      </c>
      <c r="D115" s="269">
        <v>6016.16</v>
      </c>
      <c r="E115" s="270"/>
      <c r="F115" s="269">
        <v>4.89</v>
      </c>
      <c r="G115" s="270"/>
      <c r="H115" s="269">
        <v>3756.05</v>
      </c>
      <c r="I115" s="270"/>
      <c r="J115" s="269">
        <v>0.78</v>
      </c>
      <c r="K115" s="269">
        <v>88.8</v>
      </c>
      <c r="L115" s="269">
        <v>8.44</v>
      </c>
      <c r="M115" s="269">
        <v>4747.89</v>
      </c>
      <c r="N115" s="268">
        <v>29418.43</v>
      </c>
      <c r="O115" s="271"/>
      <c r="P115" s="271"/>
      <c r="Q115" s="271"/>
      <c r="R115" s="271"/>
      <c r="S115" s="272"/>
    </row>
    <row r="116" spans="1:19" ht="15.75" thickBot="1">
      <c r="A116" s="263" t="s">
        <v>534</v>
      </c>
      <c r="B116" s="263" t="s">
        <v>535</v>
      </c>
      <c r="C116" s="269">
        <v>22585.17</v>
      </c>
      <c r="D116" s="270"/>
      <c r="E116" s="270"/>
      <c r="F116" s="270"/>
      <c r="G116" s="270"/>
      <c r="H116" s="269">
        <v>706.29</v>
      </c>
      <c r="I116" s="270"/>
      <c r="J116" s="270"/>
      <c r="K116" s="270"/>
      <c r="L116" s="270"/>
      <c r="M116" s="269">
        <v>15878.05</v>
      </c>
      <c r="N116" s="268">
        <v>39169.51</v>
      </c>
      <c r="O116" s="271"/>
      <c r="P116" s="271"/>
      <c r="Q116" s="271"/>
      <c r="R116" s="271"/>
      <c r="S116" s="272"/>
    </row>
    <row r="117" spans="1:19" ht="15.75" thickBot="1">
      <c r="A117" s="263" t="s">
        <v>536</v>
      </c>
      <c r="B117" s="263" t="s">
        <v>537</v>
      </c>
      <c r="C117" s="269">
        <v>38.35</v>
      </c>
      <c r="D117" s="270"/>
      <c r="E117" s="270"/>
      <c r="F117" s="270"/>
      <c r="G117" s="270"/>
      <c r="H117" s="270"/>
      <c r="I117" s="270"/>
      <c r="J117" s="269">
        <v>18661.73</v>
      </c>
      <c r="K117" s="270"/>
      <c r="L117" s="270"/>
      <c r="M117" s="269">
        <v>17389.06</v>
      </c>
      <c r="N117" s="268">
        <v>36089.14</v>
      </c>
      <c r="O117" s="271"/>
      <c r="P117" s="271"/>
      <c r="Q117" s="271"/>
      <c r="R117" s="271"/>
      <c r="S117" s="272"/>
    </row>
    <row r="118" spans="1:19" ht="15.75" thickBot="1">
      <c r="A118" s="263" t="s">
        <v>538</v>
      </c>
      <c r="B118" s="263" t="s">
        <v>539</v>
      </c>
      <c r="C118" s="269">
        <v>57885.42</v>
      </c>
      <c r="D118" s="269">
        <v>1021.82</v>
      </c>
      <c r="E118" s="270"/>
      <c r="F118" s="270"/>
      <c r="G118" s="270"/>
      <c r="H118" s="269">
        <v>7736.26</v>
      </c>
      <c r="I118" s="270"/>
      <c r="J118" s="269">
        <v>367.75</v>
      </c>
      <c r="K118" s="269">
        <v>402.42</v>
      </c>
      <c r="L118" s="270"/>
      <c r="M118" s="269">
        <v>18436.29</v>
      </c>
      <c r="N118" s="268">
        <v>85849.96</v>
      </c>
      <c r="O118" s="271"/>
      <c r="P118" s="271"/>
      <c r="Q118" s="271"/>
      <c r="R118" s="271"/>
      <c r="S118" s="272"/>
    </row>
    <row r="119" spans="1:19" ht="15.75" thickBot="1">
      <c r="A119" s="263" t="s">
        <v>540</v>
      </c>
      <c r="B119" s="263" t="s">
        <v>541</v>
      </c>
      <c r="C119" s="270"/>
      <c r="D119" s="270"/>
      <c r="E119" s="270"/>
      <c r="F119" s="270"/>
      <c r="G119" s="270"/>
      <c r="H119" s="270"/>
      <c r="I119" s="270"/>
      <c r="J119" s="269">
        <v>18862.87</v>
      </c>
      <c r="K119" s="270"/>
      <c r="L119" s="270"/>
      <c r="M119" s="269">
        <v>7871.19</v>
      </c>
      <c r="N119" s="268">
        <v>26734.06</v>
      </c>
      <c r="O119" s="271"/>
      <c r="P119" s="271"/>
      <c r="Q119" s="271"/>
      <c r="R119" s="271"/>
      <c r="S119" s="272"/>
    </row>
    <row r="120" spans="1:19" ht="15.75" thickBot="1">
      <c r="A120" s="263" t="s">
        <v>542</v>
      </c>
      <c r="B120" s="263" t="s">
        <v>543</v>
      </c>
      <c r="C120" s="270"/>
      <c r="D120" s="270"/>
      <c r="E120" s="270"/>
      <c r="F120" s="270"/>
      <c r="G120" s="270"/>
      <c r="H120" s="270"/>
      <c r="I120" s="270"/>
      <c r="J120" s="269">
        <v>19012.84</v>
      </c>
      <c r="K120" s="270"/>
      <c r="L120" s="270"/>
      <c r="M120" s="269">
        <v>9388.59</v>
      </c>
      <c r="N120" s="268">
        <v>28401.43</v>
      </c>
      <c r="O120" s="271"/>
      <c r="P120" s="271"/>
      <c r="Q120" s="271"/>
      <c r="R120" s="271"/>
      <c r="S120" s="272"/>
    </row>
    <row r="121" spans="1:19" ht="15.75" thickBot="1">
      <c r="A121" s="263" t="s">
        <v>544</v>
      </c>
      <c r="B121" s="263" t="s">
        <v>545</v>
      </c>
      <c r="C121" s="270"/>
      <c r="D121" s="270"/>
      <c r="E121" s="270"/>
      <c r="F121" s="270"/>
      <c r="G121" s="270"/>
      <c r="H121" s="270"/>
      <c r="I121" s="270"/>
      <c r="J121" s="269">
        <v>15495.23</v>
      </c>
      <c r="K121" s="270"/>
      <c r="L121" s="270"/>
      <c r="M121" s="269">
        <v>1518.16</v>
      </c>
      <c r="N121" s="268">
        <v>17013.39</v>
      </c>
      <c r="O121" s="271"/>
      <c r="P121" s="271"/>
      <c r="Q121" s="271"/>
      <c r="R121" s="271"/>
      <c r="S121" s="272"/>
    </row>
    <row r="122" spans="1:19" ht="15.75" thickBot="1">
      <c r="A122" s="263" t="s">
        <v>546</v>
      </c>
      <c r="B122" s="263" t="s">
        <v>547</v>
      </c>
      <c r="C122" s="270"/>
      <c r="D122" s="270"/>
      <c r="E122" s="269">
        <v>23724.2</v>
      </c>
      <c r="F122" s="270"/>
      <c r="G122" s="270"/>
      <c r="H122" s="270"/>
      <c r="I122" s="270"/>
      <c r="J122" s="269">
        <v>-371.93</v>
      </c>
      <c r="K122" s="269">
        <v>107.88</v>
      </c>
      <c r="L122" s="270"/>
      <c r="M122" s="269">
        <v>3634.04</v>
      </c>
      <c r="N122" s="268">
        <v>27094.19</v>
      </c>
      <c r="O122" s="271"/>
      <c r="P122" s="271"/>
      <c r="Q122" s="271"/>
      <c r="R122" s="271"/>
      <c r="S122" s="272"/>
    </row>
    <row r="123" spans="1:19" ht="15.75" thickBot="1">
      <c r="A123" s="263" t="s">
        <v>548</v>
      </c>
      <c r="B123" s="263" t="s">
        <v>549</v>
      </c>
      <c r="C123" s="270"/>
      <c r="D123" s="270"/>
      <c r="E123" s="270"/>
      <c r="F123" s="270"/>
      <c r="G123" s="270"/>
      <c r="H123" s="270"/>
      <c r="I123" s="270"/>
      <c r="J123" s="269">
        <v>32946.1</v>
      </c>
      <c r="K123" s="270"/>
      <c r="L123" s="270"/>
      <c r="M123" s="269">
        <v>17914.92</v>
      </c>
      <c r="N123" s="268">
        <v>50861.02</v>
      </c>
      <c r="O123" s="271"/>
      <c r="P123" s="271"/>
      <c r="Q123" s="271"/>
      <c r="R123" s="271"/>
      <c r="S123" s="272"/>
    </row>
    <row r="124" spans="1:19" ht="15.75" thickBot="1">
      <c r="A124" s="263" t="s">
        <v>550</v>
      </c>
      <c r="B124" s="263" t="s">
        <v>551</v>
      </c>
      <c r="C124" s="270"/>
      <c r="D124" s="270"/>
      <c r="E124" s="270"/>
      <c r="F124" s="270"/>
      <c r="G124" s="270"/>
      <c r="H124" s="270"/>
      <c r="I124" s="270"/>
      <c r="J124" s="269">
        <v>47679.96</v>
      </c>
      <c r="K124" s="270"/>
      <c r="L124" s="270"/>
      <c r="M124" s="269">
        <v>12356.1</v>
      </c>
      <c r="N124" s="268">
        <v>60036.06</v>
      </c>
      <c r="O124" s="271"/>
      <c r="P124" s="271"/>
      <c r="Q124" s="271"/>
      <c r="R124" s="271"/>
      <c r="S124" s="272"/>
    </row>
    <row r="125" spans="1:19" ht="15.75" thickBot="1">
      <c r="A125" s="263" t="s">
        <v>552</v>
      </c>
      <c r="B125" s="263" t="s">
        <v>553</v>
      </c>
      <c r="C125" s="269">
        <v>636.47</v>
      </c>
      <c r="D125" s="270"/>
      <c r="E125" s="270"/>
      <c r="F125" s="269">
        <v>42.67</v>
      </c>
      <c r="G125" s="269">
        <v>-6.75</v>
      </c>
      <c r="H125" s="269">
        <v>16454.61</v>
      </c>
      <c r="I125" s="270"/>
      <c r="J125" s="270"/>
      <c r="K125" s="269">
        <v>-2.08</v>
      </c>
      <c r="L125" s="270"/>
      <c r="M125" s="269">
        <v>667.6</v>
      </c>
      <c r="N125" s="268">
        <v>17792.52</v>
      </c>
      <c r="O125" s="271"/>
      <c r="P125" s="271"/>
      <c r="Q125" s="271"/>
      <c r="R125" s="271"/>
      <c r="S125" s="272"/>
    </row>
    <row r="126" spans="1:19" ht="15.75" thickBot="1">
      <c r="A126" s="263" t="s">
        <v>554</v>
      </c>
      <c r="B126" s="263" t="s">
        <v>555</v>
      </c>
      <c r="C126" s="269">
        <v>-124.24</v>
      </c>
      <c r="D126" s="270"/>
      <c r="E126" s="270"/>
      <c r="F126" s="269">
        <v>720.41</v>
      </c>
      <c r="G126" s="269">
        <v>-0.94</v>
      </c>
      <c r="H126" s="269">
        <v>9766.94</v>
      </c>
      <c r="I126" s="270"/>
      <c r="J126" s="270"/>
      <c r="K126" s="269">
        <v>-0.33</v>
      </c>
      <c r="L126" s="270"/>
      <c r="M126" s="269">
        <v>258.24</v>
      </c>
      <c r="N126" s="268">
        <v>10620.08</v>
      </c>
      <c r="O126" s="271"/>
      <c r="P126" s="271"/>
      <c r="Q126" s="271"/>
      <c r="R126" s="271"/>
      <c r="S126" s="272"/>
    </row>
    <row r="127" spans="1:19" ht="15.75" thickBot="1">
      <c r="A127" s="263" t="s">
        <v>556</v>
      </c>
      <c r="B127" s="263" t="s">
        <v>557</v>
      </c>
      <c r="C127" s="269">
        <v>-509.99</v>
      </c>
      <c r="D127" s="270"/>
      <c r="E127" s="270"/>
      <c r="F127" s="269">
        <v>-5.92</v>
      </c>
      <c r="G127" s="269">
        <v>91.3</v>
      </c>
      <c r="H127" s="269">
        <v>13806.86</v>
      </c>
      <c r="I127" s="270"/>
      <c r="J127" s="270"/>
      <c r="K127" s="269">
        <v>-0.82</v>
      </c>
      <c r="L127" s="270"/>
      <c r="M127" s="269">
        <v>215.68</v>
      </c>
      <c r="N127" s="268">
        <v>13597.11</v>
      </c>
      <c r="O127" s="271"/>
      <c r="P127" s="271"/>
      <c r="Q127" s="271"/>
      <c r="R127" s="271"/>
      <c r="S127" s="272"/>
    </row>
    <row r="128" spans="1:19" ht="15.75" thickBot="1">
      <c r="A128" s="263" t="s">
        <v>558</v>
      </c>
      <c r="B128" s="263" t="s">
        <v>559</v>
      </c>
      <c r="C128" s="269">
        <v>-342.66</v>
      </c>
      <c r="D128" s="270"/>
      <c r="E128" s="270"/>
      <c r="F128" s="269">
        <v>-5.65</v>
      </c>
      <c r="G128" s="269">
        <v>-6.38</v>
      </c>
      <c r="H128" s="269">
        <v>12312.53</v>
      </c>
      <c r="I128" s="270"/>
      <c r="J128" s="270"/>
      <c r="K128" s="269">
        <v>-0.81</v>
      </c>
      <c r="L128" s="270"/>
      <c r="M128" s="269">
        <v>215.68</v>
      </c>
      <c r="N128" s="268">
        <v>12172.71</v>
      </c>
      <c r="O128" s="271"/>
      <c r="P128" s="271"/>
      <c r="Q128" s="271"/>
      <c r="R128" s="271"/>
      <c r="S128" s="272"/>
    </row>
    <row r="129" spans="1:19" ht="15.75" thickBot="1">
      <c r="A129" s="263" t="s">
        <v>560</v>
      </c>
      <c r="B129" s="263" t="s">
        <v>561</v>
      </c>
      <c r="C129" s="269">
        <v>-322.96</v>
      </c>
      <c r="D129" s="270"/>
      <c r="E129" s="270"/>
      <c r="F129" s="269">
        <v>-4.04</v>
      </c>
      <c r="G129" s="269">
        <v>-4.43</v>
      </c>
      <c r="H129" s="269">
        <v>9543.01</v>
      </c>
      <c r="I129" s="270"/>
      <c r="J129" s="270"/>
      <c r="K129" s="269">
        <v>-0.68</v>
      </c>
      <c r="L129" s="270"/>
      <c r="M129" s="269">
        <v>215.68</v>
      </c>
      <c r="N129" s="268">
        <v>9426.58</v>
      </c>
      <c r="O129" s="271"/>
      <c r="P129" s="271"/>
      <c r="Q129" s="271"/>
      <c r="R129" s="271"/>
      <c r="S129" s="272"/>
    </row>
    <row r="130" spans="1:19" ht="15.75" thickBot="1">
      <c r="A130" s="263" t="s">
        <v>562</v>
      </c>
      <c r="B130" s="263" t="s">
        <v>563</v>
      </c>
      <c r="C130" s="270"/>
      <c r="D130" s="270"/>
      <c r="E130" s="270"/>
      <c r="F130" s="270"/>
      <c r="G130" s="270"/>
      <c r="H130" s="270"/>
      <c r="I130" s="270"/>
      <c r="J130" s="269">
        <v>651855.93</v>
      </c>
      <c r="K130" s="269">
        <v>70800.24</v>
      </c>
      <c r="L130" s="270"/>
      <c r="M130" s="269">
        <v>103975.41</v>
      </c>
      <c r="N130" s="268">
        <v>826631.58</v>
      </c>
      <c r="O130" s="271"/>
      <c r="P130" s="271"/>
      <c r="Q130" s="271"/>
      <c r="R130" s="271"/>
      <c r="S130" s="272"/>
    </row>
    <row r="131" ht="15">
      <c r="K131" s="273"/>
    </row>
    <row r="132" ht="15">
      <c r="K132" s="273"/>
    </row>
  </sheetData>
  <sheetProtection/>
  <mergeCells count="5">
    <mergeCell ref="A75:B75"/>
    <mergeCell ref="A5:B5"/>
    <mergeCell ref="A8:B8"/>
    <mergeCell ref="A70:B70"/>
    <mergeCell ref="A72:A73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95"/>
  <sheetViews>
    <sheetView zoomScalePageLayoutView="0" workbookViewId="0" topLeftCell="A1">
      <pane ySplit="7" topLeftCell="BM77" activePane="bottomLeft" state="frozen"/>
      <selection pane="topLeft" activeCell="A1" sqref="A1"/>
      <selection pane="bottomLeft" activeCell="K77" sqref="K77"/>
    </sheetView>
  </sheetViews>
  <sheetFormatPr defaultColWidth="9.140625" defaultRowHeight="12.75"/>
  <cols>
    <col min="1" max="1" width="14.8515625" style="0" customWidth="1"/>
    <col min="2" max="2" width="6.421875" style="0" customWidth="1"/>
    <col min="3" max="3" width="10.28125" style="0" customWidth="1"/>
    <col min="5" max="5" width="10.421875" style="0" customWidth="1"/>
    <col min="8" max="8" width="9.8515625" style="0" customWidth="1"/>
    <col min="10" max="10" width="10.00390625" style="0" customWidth="1"/>
  </cols>
  <sheetData>
    <row r="1" spans="1:3" ht="12.75">
      <c r="A1" s="71" t="s">
        <v>50</v>
      </c>
      <c r="B1" s="71"/>
      <c r="C1" s="71" t="s">
        <v>51</v>
      </c>
    </row>
    <row r="2" spans="1:3" ht="22.5">
      <c r="A2" s="71" t="s">
        <v>52</v>
      </c>
      <c r="B2" s="71"/>
      <c r="C2" s="71" t="s">
        <v>53</v>
      </c>
    </row>
    <row r="3" spans="1:3" ht="12.75">
      <c r="A3" s="71" t="s">
        <v>10</v>
      </c>
      <c r="B3" s="71"/>
      <c r="C3" s="71" t="s">
        <v>10</v>
      </c>
    </row>
    <row r="4" spans="1:3" ht="15.75">
      <c r="A4" s="428" t="s">
        <v>54</v>
      </c>
      <c r="B4" s="428"/>
      <c r="C4" s="428"/>
    </row>
    <row r="6" spans="1:10" ht="12.75">
      <c r="A6" s="138"/>
      <c r="B6" s="138"/>
      <c r="C6" s="139"/>
      <c r="D6" s="139"/>
      <c r="E6" s="139"/>
      <c r="F6" s="433" t="s">
        <v>55</v>
      </c>
      <c r="G6" s="433"/>
      <c r="H6" s="139"/>
      <c r="I6" s="139"/>
      <c r="J6" s="139"/>
    </row>
    <row r="7" spans="1:10" ht="24">
      <c r="A7" s="140" t="s">
        <v>50</v>
      </c>
      <c r="B7" s="140"/>
      <c r="C7" s="141" t="s">
        <v>51</v>
      </c>
      <c r="D7" s="141" t="s">
        <v>56</v>
      </c>
      <c r="E7" s="141" t="s">
        <v>57</v>
      </c>
      <c r="F7" s="139" t="s">
        <v>58</v>
      </c>
      <c r="G7" s="139" t="s">
        <v>18</v>
      </c>
      <c r="H7" s="139" t="s">
        <v>17</v>
      </c>
      <c r="I7" s="139" t="s">
        <v>18</v>
      </c>
      <c r="J7" s="139" t="s">
        <v>19</v>
      </c>
    </row>
    <row r="8" spans="1:10" ht="12.75">
      <c r="A8" s="140"/>
      <c r="B8" s="140"/>
      <c r="C8" s="141" t="s">
        <v>59</v>
      </c>
      <c r="D8" s="139"/>
      <c r="E8" s="139"/>
      <c r="F8" s="139"/>
      <c r="G8" s="139"/>
      <c r="H8" s="139"/>
      <c r="I8" s="139"/>
      <c r="J8" s="139"/>
    </row>
    <row r="9" spans="1:10" ht="12.75">
      <c r="A9" s="141" t="s">
        <v>60</v>
      </c>
      <c r="B9" s="141"/>
      <c r="C9" s="140" t="s">
        <v>61</v>
      </c>
      <c r="D9" s="139"/>
      <c r="E9" s="139"/>
      <c r="F9" s="139"/>
      <c r="G9" s="139"/>
      <c r="H9" s="139"/>
      <c r="I9" s="139"/>
      <c r="J9" s="139"/>
    </row>
    <row r="10" spans="1:10" ht="12.75">
      <c r="A10" s="141" t="s">
        <v>62</v>
      </c>
      <c r="B10" s="141"/>
      <c r="C10" s="142">
        <v>1880450.48</v>
      </c>
      <c r="D10" s="139"/>
      <c r="E10" s="139"/>
      <c r="F10" s="139"/>
      <c r="G10" s="139"/>
      <c r="H10" s="139"/>
      <c r="I10" s="139"/>
      <c r="J10" s="139"/>
    </row>
    <row r="11" spans="1:10" ht="12.75">
      <c r="A11" s="141" t="s">
        <v>63</v>
      </c>
      <c r="B11" s="141"/>
      <c r="C11" s="142">
        <v>-0.88</v>
      </c>
      <c r="D11" s="139"/>
      <c r="E11" s="139"/>
      <c r="F11" s="139"/>
      <c r="G11" s="139"/>
      <c r="H11" s="139"/>
      <c r="I11" s="139"/>
      <c r="J11" s="139"/>
    </row>
    <row r="12" spans="1:10" ht="12.75">
      <c r="A12" s="141" t="s">
        <v>64</v>
      </c>
      <c r="B12" s="141"/>
      <c r="C12" s="142">
        <v>2033.97</v>
      </c>
      <c r="D12" s="139"/>
      <c r="E12" s="139"/>
      <c r="F12" s="139"/>
      <c r="G12" s="139"/>
      <c r="H12" s="139"/>
      <c r="I12" s="139"/>
      <c r="J12" s="139"/>
    </row>
    <row r="13" spans="1:10" ht="12.75">
      <c r="A13" s="141" t="s">
        <v>65</v>
      </c>
      <c r="B13" s="141"/>
      <c r="C13" s="142">
        <v>6823</v>
      </c>
      <c r="D13" s="139"/>
      <c r="E13" s="139"/>
      <c r="F13" s="139"/>
      <c r="G13" s="139"/>
      <c r="H13" s="139"/>
      <c r="I13" s="139"/>
      <c r="J13" s="139"/>
    </row>
    <row r="14" spans="1:10" ht="12.75">
      <c r="A14" s="141" t="s">
        <v>66</v>
      </c>
      <c r="B14" s="141"/>
      <c r="C14" s="142">
        <v>196.63</v>
      </c>
      <c r="D14" s="139"/>
      <c r="E14" s="139"/>
      <c r="F14" s="139"/>
      <c r="G14" s="139"/>
      <c r="H14" s="139"/>
      <c r="I14" s="139"/>
      <c r="J14" s="139"/>
    </row>
    <row r="15" spans="1:10" ht="12.75">
      <c r="A15" s="141" t="s">
        <v>67</v>
      </c>
      <c r="B15" s="141"/>
      <c r="C15" s="142">
        <v>1647.84</v>
      </c>
      <c r="D15" s="139"/>
      <c r="E15" s="139"/>
      <c r="F15" s="139"/>
      <c r="G15" s="139"/>
      <c r="H15" s="139"/>
      <c r="I15" s="139"/>
      <c r="J15" s="139"/>
    </row>
    <row r="16" spans="1:10" ht="12.75">
      <c r="A16" s="141" t="s">
        <v>68</v>
      </c>
      <c r="B16" s="141"/>
      <c r="C16" s="142">
        <v>324197.57</v>
      </c>
      <c r="D16" s="139"/>
      <c r="E16" s="139"/>
      <c r="F16" s="139"/>
      <c r="G16" s="139"/>
      <c r="H16" s="139"/>
      <c r="I16" s="139"/>
      <c r="J16" s="139"/>
    </row>
    <row r="17" spans="1:10" ht="12.75">
      <c r="A17" s="141" t="s">
        <v>69</v>
      </c>
      <c r="B17" s="141"/>
      <c r="C17" s="142">
        <v>112578.12</v>
      </c>
      <c r="D17" s="139"/>
      <c r="E17" s="139"/>
      <c r="F17" s="139"/>
      <c r="G17" s="139"/>
      <c r="H17" s="139"/>
      <c r="I17" s="139"/>
      <c r="J17" s="139"/>
    </row>
    <row r="18" spans="1:10" ht="12.75">
      <c r="A18" s="141" t="s">
        <v>70</v>
      </c>
      <c r="B18" s="141"/>
      <c r="C18" s="142">
        <v>35.24</v>
      </c>
      <c r="D18" s="139"/>
      <c r="E18" s="139"/>
      <c r="F18" s="139"/>
      <c r="G18" s="139"/>
      <c r="H18" s="139"/>
      <c r="I18" s="139"/>
      <c r="J18" s="139"/>
    </row>
    <row r="19" spans="1:10" ht="12.75">
      <c r="A19" s="141" t="s">
        <v>71</v>
      </c>
      <c r="B19" s="141"/>
      <c r="C19" s="142">
        <v>8.91</v>
      </c>
      <c r="D19" s="139"/>
      <c r="E19" s="139"/>
      <c r="F19" s="139"/>
      <c r="G19" s="139"/>
      <c r="H19" s="139"/>
      <c r="I19" s="139"/>
      <c r="J19" s="139"/>
    </row>
    <row r="20" spans="1:10" ht="12.75">
      <c r="A20" s="141" t="s">
        <v>72</v>
      </c>
      <c r="B20" s="141"/>
      <c r="C20" s="142">
        <v>12815.3</v>
      </c>
      <c r="D20" s="139"/>
      <c r="E20" s="139"/>
      <c r="F20" s="139"/>
      <c r="G20" s="139"/>
      <c r="H20" s="139"/>
      <c r="I20" s="139"/>
      <c r="J20" s="139"/>
    </row>
    <row r="21" spans="1:10" ht="12.75">
      <c r="A21" s="141" t="s">
        <v>73</v>
      </c>
      <c r="B21" s="141"/>
      <c r="C21" s="142">
        <v>1238.33</v>
      </c>
      <c r="D21" s="139"/>
      <c r="E21" s="139"/>
      <c r="F21" s="139"/>
      <c r="G21" s="139"/>
      <c r="H21" s="139"/>
      <c r="I21" s="139"/>
      <c r="J21" s="139"/>
    </row>
    <row r="22" spans="1:10" ht="12.75">
      <c r="A22" s="141" t="s">
        <v>74</v>
      </c>
      <c r="B22" s="141"/>
      <c r="C22" s="142">
        <v>0</v>
      </c>
      <c r="D22" s="139"/>
      <c r="E22" s="139"/>
      <c r="F22" s="139"/>
      <c r="G22" s="139"/>
      <c r="H22" s="139"/>
      <c r="I22" s="139"/>
      <c r="J22" s="139"/>
    </row>
    <row r="23" spans="1:10" ht="12.75">
      <c r="A23" s="141" t="s">
        <v>75</v>
      </c>
      <c r="B23" s="141"/>
      <c r="C23" s="142">
        <v>23724.2</v>
      </c>
      <c r="D23" s="139"/>
      <c r="E23" s="139"/>
      <c r="F23" s="139"/>
      <c r="G23" s="139"/>
      <c r="H23" s="139"/>
      <c r="I23" s="139"/>
      <c r="J23" s="139"/>
    </row>
    <row r="24" spans="1:10" ht="12.75">
      <c r="A24" s="141" t="s">
        <v>76</v>
      </c>
      <c r="B24" s="141"/>
      <c r="C24" s="142">
        <v>615.49</v>
      </c>
      <c r="D24" s="139"/>
      <c r="E24" s="139"/>
      <c r="F24" s="139"/>
      <c r="G24" s="139"/>
      <c r="H24" s="139"/>
      <c r="I24" s="139"/>
      <c r="J24" s="139"/>
    </row>
    <row r="25" spans="1:10" ht="12.75">
      <c r="A25" s="141" t="s">
        <v>77</v>
      </c>
      <c r="B25" s="141"/>
      <c r="C25" s="142">
        <v>1.5</v>
      </c>
      <c r="D25" s="139"/>
      <c r="E25" s="139"/>
      <c r="F25" s="139"/>
      <c r="G25" s="139"/>
      <c r="H25" s="139"/>
      <c r="I25" s="139"/>
      <c r="J25" s="139"/>
    </row>
    <row r="26" spans="1:10" ht="12.75">
      <c r="A26" s="141" t="s">
        <v>78</v>
      </c>
      <c r="B26" s="141"/>
      <c r="C26" s="142">
        <v>-0.34</v>
      </c>
      <c r="D26" s="139"/>
      <c r="E26" s="139"/>
      <c r="F26" s="139"/>
      <c r="G26" s="139"/>
      <c r="H26" s="139"/>
      <c r="I26" s="139"/>
      <c r="J26" s="139"/>
    </row>
    <row r="27" spans="1:10" ht="12.75">
      <c r="A27" s="141" t="s">
        <v>79</v>
      </c>
      <c r="B27" s="141"/>
      <c r="C27" s="142">
        <v>686.76</v>
      </c>
      <c r="D27" s="139"/>
      <c r="E27" s="139"/>
      <c r="F27" s="139"/>
      <c r="G27" s="139"/>
      <c r="H27" s="139"/>
      <c r="I27" s="139"/>
      <c r="J27" s="139"/>
    </row>
    <row r="28" spans="1:10" ht="12.75">
      <c r="A28" s="141" t="s">
        <v>80</v>
      </c>
      <c r="B28" s="141"/>
      <c r="C28" s="142">
        <v>75675.97</v>
      </c>
      <c r="D28" s="139"/>
      <c r="E28" s="139"/>
      <c r="F28" s="139"/>
      <c r="G28" s="139"/>
      <c r="H28" s="139"/>
      <c r="I28" s="139"/>
      <c r="J28" s="139"/>
    </row>
    <row r="29" spans="1:10" ht="12.75">
      <c r="A29" s="141" t="s">
        <v>81</v>
      </c>
      <c r="B29" s="141"/>
      <c r="C29" s="142">
        <v>241537.53</v>
      </c>
      <c r="D29" s="139"/>
      <c r="E29" s="139"/>
      <c r="F29" s="139"/>
      <c r="G29" s="139"/>
      <c r="H29" s="139"/>
      <c r="I29" s="139"/>
      <c r="J29" s="139"/>
    </row>
    <row r="30" spans="1:10" ht="12.75">
      <c r="A30" s="141" t="s">
        <v>82</v>
      </c>
      <c r="B30" s="141"/>
      <c r="C30" s="142">
        <v>18220.84</v>
      </c>
      <c r="D30" s="139"/>
      <c r="E30" s="139"/>
      <c r="F30" s="139"/>
      <c r="G30" s="139"/>
      <c r="H30" s="139"/>
      <c r="I30" s="139"/>
      <c r="J30" s="139"/>
    </row>
    <row r="31" spans="1:10" ht="12.75">
      <c r="A31" s="141" t="s">
        <v>83</v>
      </c>
      <c r="B31" s="141"/>
      <c r="C31" s="142">
        <v>-0.46</v>
      </c>
      <c r="D31" s="139"/>
      <c r="E31" s="139"/>
      <c r="F31" s="139"/>
      <c r="G31" s="139"/>
      <c r="H31" s="139"/>
      <c r="I31" s="139"/>
      <c r="J31" s="139"/>
    </row>
    <row r="32" spans="1:10" ht="12.75">
      <c r="A32" s="141" t="s">
        <v>84</v>
      </c>
      <c r="B32" s="141"/>
      <c r="C32" s="142">
        <v>1287.75</v>
      </c>
      <c r="D32" s="139"/>
      <c r="E32" s="139"/>
      <c r="F32" s="139"/>
      <c r="G32" s="139"/>
      <c r="H32" s="139"/>
      <c r="I32" s="139"/>
      <c r="J32" s="139"/>
    </row>
    <row r="33" spans="1:10" ht="12.75">
      <c r="A33" s="141" t="s">
        <v>85</v>
      </c>
      <c r="B33" s="141"/>
      <c r="C33" s="142">
        <v>72.8</v>
      </c>
      <c r="D33" s="139"/>
      <c r="E33" s="139"/>
      <c r="F33" s="139"/>
      <c r="G33" s="139"/>
      <c r="H33" s="139"/>
      <c r="I33" s="139"/>
      <c r="J33" s="139"/>
    </row>
    <row r="34" spans="1:10" ht="12.75">
      <c r="A34" s="141" t="s">
        <v>86</v>
      </c>
      <c r="B34" s="141"/>
      <c r="C34" s="142">
        <v>3.63</v>
      </c>
      <c r="D34" s="139"/>
      <c r="E34" s="139"/>
      <c r="F34" s="139"/>
      <c r="G34" s="139"/>
      <c r="H34" s="139"/>
      <c r="I34" s="139"/>
      <c r="J34" s="139"/>
    </row>
    <row r="35" spans="1:10" ht="12.75">
      <c r="A35" s="141" t="s">
        <v>87</v>
      </c>
      <c r="B35" s="141" t="s">
        <v>88</v>
      </c>
      <c r="C35" s="142">
        <v>312.3</v>
      </c>
      <c r="D35" s="143">
        <v>0.577</v>
      </c>
      <c r="E35" s="142">
        <f>C35*(1+D35)</f>
        <v>492.4971</v>
      </c>
      <c r="F35" s="144">
        <v>1</v>
      </c>
      <c r="G35" s="144"/>
      <c r="H35" s="145">
        <f>E35*F35</f>
        <v>492.4971</v>
      </c>
      <c r="I35" s="145">
        <f>E35*G35</f>
        <v>0</v>
      </c>
      <c r="J35" s="145">
        <f>H35+I35</f>
        <v>492.4971</v>
      </c>
    </row>
    <row r="36" spans="1:10" ht="12.75">
      <c r="A36" s="141" t="s">
        <v>89</v>
      </c>
      <c r="B36" s="141" t="s">
        <v>88</v>
      </c>
      <c r="C36" s="142">
        <v>49511.27</v>
      </c>
      <c r="D36" s="143">
        <v>0.577</v>
      </c>
      <c r="E36" s="142">
        <f aca="true" t="shared" si="0" ref="E36:E90">C36*(1+D36)</f>
        <v>78079.27278999999</v>
      </c>
      <c r="F36" s="144">
        <v>1</v>
      </c>
      <c r="G36" s="144"/>
      <c r="H36" s="145">
        <f aca="true" t="shared" si="1" ref="H36:H90">E36*F36</f>
        <v>78079.27278999999</v>
      </c>
      <c r="I36" s="145">
        <f aca="true" t="shared" si="2" ref="I36:I90">E36*G36</f>
        <v>0</v>
      </c>
      <c r="J36" s="145">
        <f aca="true" t="shared" si="3" ref="J36:J90">H36+I36</f>
        <v>78079.27278999999</v>
      </c>
    </row>
    <row r="37" spans="1:10" ht="12.75">
      <c r="A37" s="141" t="s">
        <v>90</v>
      </c>
      <c r="B37" s="141" t="s">
        <v>88</v>
      </c>
      <c r="C37" s="142">
        <v>324.51</v>
      </c>
      <c r="D37" s="143">
        <v>0.577</v>
      </c>
      <c r="E37" s="142">
        <f t="shared" si="0"/>
        <v>511.75226999999995</v>
      </c>
      <c r="F37" s="144">
        <v>1</v>
      </c>
      <c r="G37" s="144"/>
      <c r="H37" s="145">
        <f t="shared" si="1"/>
        <v>511.75226999999995</v>
      </c>
      <c r="I37" s="145">
        <f t="shared" si="2"/>
        <v>0</v>
      </c>
      <c r="J37" s="145">
        <f t="shared" si="3"/>
        <v>511.75226999999995</v>
      </c>
    </row>
    <row r="38" spans="1:10" ht="12.75">
      <c r="A38" s="141" t="s">
        <v>91</v>
      </c>
      <c r="B38" s="141" t="s">
        <v>88</v>
      </c>
      <c r="C38" s="142">
        <v>807.67</v>
      </c>
      <c r="D38" s="143">
        <v>0.577</v>
      </c>
      <c r="E38" s="142">
        <f t="shared" si="0"/>
        <v>1273.6955899999998</v>
      </c>
      <c r="F38" s="144">
        <v>1</v>
      </c>
      <c r="G38" s="144"/>
      <c r="H38" s="145">
        <f t="shared" si="1"/>
        <v>1273.6955899999998</v>
      </c>
      <c r="I38" s="145">
        <f t="shared" si="2"/>
        <v>0</v>
      </c>
      <c r="J38" s="145">
        <f t="shared" si="3"/>
        <v>1273.6955899999998</v>
      </c>
    </row>
    <row r="39" spans="1:10" ht="12.75">
      <c r="A39" s="141" t="s">
        <v>92</v>
      </c>
      <c r="B39" s="141" t="s">
        <v>88</v>
      </c>
      <c r="C39" s="142">
        <v>194.07</v>
      </c>
      <c r="D39" s="143">
        <v>0.577</v>
      </c>
      <c r="E39" s="142">
        <f t="shared" si="0"/>
        <v>306.04839</v>
      </c>
      <c r="F39" s="144">
        <v>1</v>
      </c>
      <c r="G39" s="144"/>
      <c r="H39" s="145">
        <f t="shared" si="1"/>
        <v>306.04839</v>
      </c>
      <c r="I39" s="145">
        <f t="shared" si="2"/>
        <v>0</v>
      </c>
      <c r="J39" s="145">
        <f t="shared" si="3"/>
        <v>306.04839</v>
      </c>
    </row>
    <row r="40" spans="1:10" ht="12.75">
      <c r="A40" s="141" t="s">
        <v>93</v>
      </c>
      <c r="B40" s="141" t="s">
        <v>88</v>
      </c>
      <c r="C40" s="142">
        <v>18.57</v>
      </c>
      <c r="D40" s="143">
        <v>0.577</v>
      </c>
      <c r="E40" s="142">
        <f t="shared" si="0"/>
        <v>29.28489</v>
      </c>
      <c r="F40" s="144">
        <v>1</v>
      </c>
      <c r="G40" s="144"/>
      <c r="H40" s="145">
        <f t="shared" si="1"/>
        <v>29.28489</v>
      </c>
      <c r="I40" s="145">
        <f t="shared" si="2"/>
        <v>0</v>
      </c>
      <c r="J40" s="145">
        <f t="shared" si="3"/>
        <v>29.28489</v>
      </c>
    </row>
    <row r="41" spans="1:10" ht="12.75">
      <c r="A41" s="141" t="s">
        <v>94</v>
      </c>
      <c r="B41" s="141" t="s">
        <v>88</v>
      </c>
      <c r="C41" s="142">
        <v>565.17</v>
      </c>
      <c r="D41" s="143">
        <v>0.577</v>
      </c>
      <c r="E41" s="142">
        <f t="shared" si="0"/>
        <v>891.2730899999999</v>
      </c>
      <c r="F41" s="144">
        <v>1</v>
      </c>
      <c r="G41" s="144"/>
      <c r="H41" s="145">
        <f t="shared" si="1"/>
        <v>891.2730899999999</v>
      </c>
      <c r="I41" s="145">
        <f t="shared" si="2"/>
        <v>0</v>
      </c>
      <c r="J41" s="145">
        <f t="shared" si="3"/>
        <v>891.2730899999999</v>
      </c>
    </row>
    <row r="42" spans="1:10" ht="12.75">
      <c r="A42" s="141" t="s">
        <v>95</v>
      </c>
      <c r="B42" s="141" t="s">
        <v>88</v>
      </c>
      <c r="C42" s="142">
        <v>12120.83</v>
      </c>
      <c r="D42" s="143">
        <v>0.577</v>
      </c>
      <c r="E42" s="142">
        <f t="shared" si="0"/>
        <v>19114.548909999998</v>
      </c>
      <c r="F42" s="144">
        <v>1</v>
      </c>
      <c r="G42" s="144"/>
      <c r="H42" s="145">
        <f t="shared" si="1"/>
        <v>19114.548909999998</v>
      </c>
      <c r="I42" s="145">
        <f t="shared" si="2"/>
        <v>0</v>
      </c>
      <c r="J42" s="145">
        <f t="shared" si="3"/>
        <v>19114.548909999998</v>
      </c>
    </row>
    <row r="43" spans="1:10" ht="12.75">
      <c r="A43" s="141" t="s">
        <v>96</v>
      </c>
      <c r="B43" s="141" t="s">
        <v>88</v>
      </c>
      <c r="C43" s="142">
        <v>16.19</v>
      </c>
      <c r="D43" s="143">
        <v>0.577</v>
      </c>
      <c r="E43" s="142">
        <f t="shared" si="0"/>
        <v>25.53163</v>
      </c>
      <c r="F43" s="144">
        <v>1</v>
      </c>
      <c r="G43" s="144"/>
      <c r="H43" s="145">
        <f t="shared" si="1"/>
        <v>25.53163</v>
      </c>
      <c r="I43" s="145">
        <f t="shared" si="2"/>
        <v>0</v>
      </c>
      <c r="J43" s="145">
        <f t="shared" si="3"/>
        <v>25.53163</v>
      </c>
    </row>
    <row r="44" spans="1:10" ht="12.75">
      <c r="A44" s="141" t="s">
        <v>97</v>
      </c>
      <c r="B44" s="141" t="s">
        <v>88</v>
      </c>
      <c r="C44" s="142">
        <v>-3.57</v>
      </c>
      <c r="D44" s="143">
        <v>0.577</v>
      </c>
      <c r="E44" s="142">
        <f t="shared" si="0"/>
        <v>-5.62989</v>
      </c>
      <c r="F44" s="144">
        <v>1</v>
      </c>
      <c r="G44" s="144"/>
      <c r="H44" s="145">
        <f t="shared" si="1"/>
        <v>-5.62989</v>
      </c>
      <c r="I44" s="145">
        <f t="shared" si="2"/>
        <v>0</v>
      </c>
      <c r="J44" s="145">
        <f t="shared" si="3"/>
        <v>-5.62989</v>
      </c>
    </row>
    <row r="45" spans="1:10" ht="12.75">
      <c r="A45" s="141" t="s">
        <v>98</v>
      </c>
      <c r="B45" s="141" t="s">
        <v>88</v>
      </c>
      <c r="C45" s="142">
        <v>1608.92</v>
      </c>
      <c r="D45" s="143">
        <v>0.577</v>
      </c>
      <c r="E45" s="142">
        <f t="shared" si="0"/>
        <v>2537.2668400000002</v>
      </c>
      <c r="F45" s="144">
        <v>1</v>
      </c>
      <c r="G45" s="144"/>
      <c r="H45" s="145">
        <f t="shared" si="1"/>
        <v>2537.2668400000002</v>
      </c>
      <c r="I45" s="145">
        <f t="shared" si="2"/>
        <v>0</v>
      </c>
      <c r="J45" s="145">
        <f t="shared" si="3"/>
        <v>2537.2668400000002</v>
      </c>
    </row>
    <row r="46" spans="1:10" ht="12.75">
      <c r="A46" s="141" t="s">
        <v>99</v>
      </c>
      <c r="B46" s="141" t="s">
        <v>88</v>
      </c>
      <c r="C46" s="142">
        <v>11.37</v>
      </c>
      <c r="D46" s="143">
        <v>0.577</v>
      </c>
      <c r="E46" s="142">
        <f t="shared" si="0"/>
        <v>17.93049</v>
      </c>
      <c r="F46" s="144">
        <v>1</v>
      </c>
      <c r="G46" s="144"/>
      <c r="H46" s="145">
        <f t="shared" si="1"/>
        <v>17.93049</v>
      </c>
      <c r="I46" s="145">
        <f t="shared" si="2"/>
        <v>0</v>
      </c>
      <c r="J46" s="145">
        <f t="shared" si="3"/>
        <v>17.93049</v>
      </c>
    </row>
    <row r="47" spans="1:10" ht="12.75">
      <c r="A47" s="141" t="s">
        <v>100</v>
      </c>
      <c r="B47" s="141" t="s">
        <v>88</v>
      </c>
      <c r="C47" s="142">
        <v>1603.1</v>
      </c>
      <c r="D47" s="143">
        <v>0.577</v>
      </c>
      <c r="E47" s="142">
        <f t="shared" si="0"/>
        <v>2528.0887</v>
      </c>
      <c r="F47" s="144">
        <v>1</v>
      </c>
      <c r="G47" s="144"/>
      <c r="H47" s="145">
        <f t="shared" si="1"/>
        <v>2528.0887</v>
      </c>
      <c r="I47" s="145">
        <f t="shared" si="2"/>
        <v>0</v>
      </c>
      <c r="J47" s="145">
        <f t="shared" si="3"/>
        <v>2528.0887</v>
      </c>
    </row>
    <row r="48" spans="1:10" ht="12.75">
      <c r="A48" s="141" t="s">
        <v>101</v>
      </c>
      <c r="B48" s="141" t="s">
        <v>88</v>
      </c>
      <c r="C48" s="142">
        <v>387.15</v>
      </c>
      <c r="D48" s="143">
        <v>0.577</v>
      </c>
      <c r="E48" s="142">
        <f t="shared" si="0"/>
        <v>610.53555</v>
      </c>
      <c r="F48" s="144">
        <v>1</v>
      </c>
      <c r="G48" s="144"/>
      <c r="H48" s="145">
        <f t="shared" si="1"/>
        <v>610.53555</v>
      </c>
      <c r="I48" s="145">
        <f t="shared" si="2"/>
        <v>0</v>
      </c>
      <c r="J48" s="145">
        <f t="shared" si="3"/>
        <v>610.53555</v>
      </c>
    </row>
    <row r="49" spans="1:10" ht="12.75">
      <c r="A49" s="141" t="s">
        <v>102</v>
      </c>
      <c r="B49" s="141" t="s">
        <v>88</v>
      </c>
      <c r="C49" s="142">
        <v>1690.74</v>
      </c>
      <c r="D49" s="143">
        <v>0.577</v>
      </c>
      <c r="E49" s="142">
        <f t="shared" si="0"/>
        <v>2666.29698</v>
      </c>
      <c r="F49" s="144">
        <v>1</v>
      </c>
      <c r="G49" s="144"/>
      <c r="H49" s="145">
        <f t="shared" si="1"/>
        <v>2666.29698</v>
      </c>
      <c r="I49" s="145">
        <f t="shared" si="2"/>
        <v>0</v>
      </c>
      <c r="J49" s="145">
        <f t="shared" si="3"/>
        <v>2666.29698</v>
      </c>
    </row>
    <row r="50" spans="1:10" ht="12.75">
      <c r="A50" s="141" t="s">
        <v>103</v>
      </c>
      <c r="B50" s="141" t="s">
        <v>88</v>
      </c>
      <c r="C50" s="142">
        <v>159.47</v>
      </c>
      <c r="D50" s="143">
        <v>0.577</v>
      </c>
      <c r="E50" s="142">
        <f t="shared" si="0"/>
        <v>251.48418999999998</v>
      </c>
      <c r="F50" s="144">
        <v>1</v>
      </c>
      <c r="G50" s="144"/>
      <c r="H50" s="145">
        <f t="shared" si="1"/>
        <v>251.48418999999998</v>
      </c>
      <c r="I50" s="145">
        <f t="shared" si="2"/>
        <v>0</v>
      </c>
      <c r="J50" s="145">
        <f t="shared" si="3"/>
        <v>251.48418999999998</v>
      </c>
    </row>
    <row r="51" spans="1:10" ht="12.75">
      <c r="A51" s="141" t="s">
        <v>104</v>
      </c>
      <c r="B51" s="141" t="s">
        <v>88</v>
      </c>
      <c r="C51" s="142">
        <v>41.1</v>
      </c>
      <c r="D51" s="143">
        <v>0.577</v>
      </c>
      <c r="E51" s="142">
        <f t="shared" si="0"/>
        <v>64.8147</v>
      </c>
      <c r="F51" s="144">
        <v>1</v>
      </c>
      <c r="G51" s="144"/>
      <c r="H51" s="145">
        <f t="shared" si="1"/>
        <v>64.8147</v>
      </c>
      <c r="I51" s="145">
        <f t="shared" si="2"/>
        <v>0</v>
      </c>
      <c r="J51" s="145">
        <f t="shared" si="3"/>
        <v>64.8147</v>
      </c>
    </row>
    <row r="52" spans="1:10" ht="12.75">
      <c r="A52" s="141" t="s">
        <v>105</v>
      </c>
      <c r="B52" s="141" t="s">
        <v>88</v>
      </c>
      <c r="C52" s="142">
        <v>1195.92</v>
      </c>
      <c r="D52" s="143">
        <v>0.577</v>
      </c>
      <c r="E52" s="142">
        <f t="shared" si="0"/>
        <v>1885.96584</v>
      </c>
      <c r="F52" s="144">
        <v>1</v>
      </c>
      <c r="G52" s="144"/>
      <c r="H52" s="145">
        <f t="shared" si="1"/>
        <v>1885.96584</v>
      </c>
      <c r="I52" s="145">
        <f t="shared" si="2"/>
        <v>0</v>
      </c>
      <c r="J52" s="145">
        <f t="shared" si="3"/>
        <v>1885.96584</v>
      </c>
    </row>
    <row r="53" spans="1:10" ht="12.75">
      <c r="A53" s="141" t="s">
        <v>106</v>
      </c>
      <c r="B53" s="141" t="s">
        <v>88</v>
      </c>
      <c r="C53" s="142">
        <v>655.62</v>
      </c>
      <c r="D53" s="143">
        <v>0.577</v>
      </c>
      <c r="E53" s="142">
        <f t="shared" si="0"/>
        <v>1033.91274</v>
      </c>
      <c r="F53" s="144">
        <v>1</v>
      </c>
      <c r="G53" s="144"/>
      <c r="H53" s="145">
        <f t="shared" si="1"/>
        <v>1033.91274</v>
      </c>
      <c r="I53" s="145">
        <f t="shared" si="2"/>
        <v>0</v>
      </c>
      <c r="J53" s="145">
        <f t="shared" si="3"/>
        <v>1033.91274</v>
      </c>
    </row>
    <row r="54" spans="1:10" ht="12.75">
      <c r="A54" s="141" t="s">
        <v>107</v>
      </c>
      <c r="B54" s="141" t="s">
        <v>88</v>
      </c>
      <c r="C54" s="142">
        <v>6940.93</v>
      </c>
      <c r="D54" s="143">
        <v>0.577</v>
      </c>
      <c r="E54" s="142">
        <f t="shared" si="0"/>
        <v>10945.84661</v>
      </c>
      <c r="F54" s="144">
        <v>1</v>
      </c>
      <c r="G54" s="144"/>
      <c r="H54" s="145">
        <f t="shared" si="1"/>
        <v>10945.84661</v>
      </c>
      <c r="I54" s="145">
        <f t="shared" si="2"/>
        <v>0</v>
      </c>
      <c r="J54" s="145">
        <f t="shared" si="3"/>
        <v>10945.84661</v>
      </c>
    </row>
    <row r="55" spans="1:10" ht="12.75">
      <c r="A55" s="141" t="s">
        <v>108</v>
      </c>
      <c r="B55" s="141" t="s">
        <v>88</v>
      </c>
      <c r="C55" s="142">
        <v>1030.93</v>
      </c>
      <c r="D55" s="143">
        <v>0.577</v>
      </c>
      <c r="E55" s="142">
        <f t="shared" si="0"/>
        <v>1625.7766100000001</v>
      </c>
      <c r="F55" s="144">
        <v>1</v>
      </c>
      <c r="G55" s="144"/>
      <c r="H55" s="145">
        <f t="shared" si="1"/>
        <v>1625.7766100000001</v>
      </c>
      <c r="I55" s="145">
        <f t="shared" si="2"/>
        <v>0</v>
      </c>
      <c r="J55" s="145">
        <f t="shared" si="3"/>
        <v>1625.7766100000001</v>
      </c>
    </row>
    <row r="56" spans="1:10" ht="12.75">
      <c r="A56" s="141" t="s">
        <v>109</v>
      </c>
      <c r="B56" s="141" t="s">
        <v>88</v>
      </c>
      <c r="C56" s="142">
        <v>2847.19</v>
      </c>
      <c r="D56" s="143">
        <v>0.577</v>
      </c>
      <c r="E56" s="142">
        <f t="shared" si="0"/>
        <v>4490.01863</v>
      </c>
      <c r="F56" s="144">
        <v>1</v>
      </c>
      <c r="G56" s="144"/>
      <c r="H56" s="145">
        <f t="shared" si="1"/>
        <v>4490.01863</v>
      </c>
      <c r="I56" s="145">
        <f t="shared" si="2"/>
        <v>0</v>
      </c>
      <c r="J56" s="145">
        <f t="shared" si="3"/>
        <v>4490.01863</v>
      </c>
    </row>
    <row r="57" spans="1:10" ht="12.75">
      <c r="A57" s="141" t="s">
        <v>110</v>
      </c>
      <c r="B57" s="141" t="s">
        <v>88</v>
      </c>
      <c r="C57" s="142">
        <v>453.42</v>
      </c>
      <c r="D57" s="143">
        <v>0.577</v>
      </c>
      <c r="E57" s="142">
        <f t="shared" si="0"/>
        <v>715.0433400000001</v>
      </c>
      <c r="F57" s="144">
        <v>1</v>
      </c>
      <c r="G57" s="144"/>
      <c r="H57" s="145">
        <f t="shared" si="1"/>
        <v>715.0433400000001</v>
      </c>
      <c r="I57" s="145">
        <f t="shared" si="2"/>
        <v>0</v>
      </c>
      <c r="J57" s="145">
        <f t="shared" si="3"/>
        <v>715.0433400000001</v>
      </c>
    </row>
    <row r="58" spans="1:10" ht="12.75">
      <c r="A58" s="141" t="s">
        <v>111</v>
      </c>
      <c r="B58" s="141" t="s">
        <v>88</v>
      </c>
      <c r="C58" s="142">
        <v>80.71</v>
      </c>
      <c r="D58" s="143">
        <v>0.577</v>
      </c>
      <c r="E58" s="142">
        <f t="shared" si="0"/>
        <v>127.27966999999998</v>
      </c>
      <c r="F58" s="144">
        <v>1</v>
      </c>
      <c r="G58" s="144"/>
      <c r="H58" s="145">
        <f t="shared" si="1"/>
        <v>127.27966999999998</v>
      </c>
      <c r="I58" s="145">
        <f t="shared" si="2"/>
        <v>0</v>
      </c>
      <c r="J58" s="145">
        <f t="shared" si="3"/>
        <v>127.27966999999998</v>
      </c>
    </row>
    <row r="59" spans="1:10" ht="12.75">
      <c r="A59" s="141" t="s">
        <v>112</v>
      </c>
      <c r="B59" s="141" t="s">
        <v>88</v>
      </c>
      <c r="C59" s="142">
        <v>11272.35</v>
      </c>
      <c r="D59" s="143">
        <v>0.577</v>
      </c>
      <c r="E59" s="142">
        <f t="shared" si="0"/>
        <v>17776.49595</v>
      </c>
      <c r="F59" s="144">
        <v>1</v>
      </c>
      <c r="G59" s="144"/>
      <c r="H59" s="145">
        <f t="shared" si="1"/>
        <v>17776.49595</v>
      </c>
      <c r="I59" s="145">
        <f t="shared" si="2"/>
        <v>0</v>
      </c>
      <c r="J59" s="145">
        <f t="shared" si="3"/>
        <v>17776.49595</v>
      </c>
    </row>
    <row r="60" spans="1:10" ht="12.75">
      <c r="A60" s="141" t="s">
        <v>113</v>
      </c>
      <c r="B60" s="141" t="s">
        <v>88</v>
      </c>
      <c r="C60" s="142">
        <v>24.69</v>
      </c>
      <c r="D60" s="143">
        <v>0.577</v>
      </c>
      <c r="E60" s="142">
        <f t="shared" si="0"/>
        <v>38.93613</v>
      </c>
      <c r="F60" s="144">
        <v>1</v>
      </c>
      <c r="G60" s="144"/>
      <c r="H60" s="145">
        <f t="shared" si="1"/>
        <v>38.93613</v>
      </c>
      <c r="I60" s="145">
        <f t="shared" si="2"/>
        <v>0</v>
      </c>
      <c r="J60" s="145">
        <f t="shared" si="3"/>
        <v>38.93613</v>
      </c>
    </row>
    <row r="61" spans="1:10" ht="12.75">
      <c r="A61" s="141" t="s">
        <v>114</v>
      </c>
      <c r="B61" s="141" t="s">
        <v>88</v>
      </c>
      <c r="C61" s="142">
        <v>767.54</v>
      </c>
      <c r="D61" s="143">
        <v>0.577</v>
      </c>
      <c r="E61" s="142">
        <f t="shared" si="0"/>
        <v>1210.41058</v>
      </c>
      <c r="F61" s="144">
        <v>1</v>
      </c>
      <c r="G61" s="144"/>
      <c r="H61" s="145">
        <f t="shared" si="1"/>
        <v>1210.41058</v>
      </c>
      <c r="I61" s="145">
        <f t="shared" si="2"/>
        <v>0</v>
      </c>
      <c r="J61" s="145">
        <f t="shared" si="3"/>
        <v>1210.41058</v>
      </c>
    </row>
    <row r="62" spans="1:10" ht="12.75">
      <c r="A62" s="141" t="s">
        <v>115</v>
      </c>
      <c r="B62" s="141" t="s">
        <v>88</v>
      </c>
      <c r="C62" s="142">
        <v>13984.95</v>
      </c>
      <c r="D62" s="143">
        <v>0.577</v>
      </c>
      <c r="E62" s="142">
        <f t="shared" si="0"/>
        <v>22054.26615</v>
      </c>
      <c r="F62" s="144">
        <v>1</v>
      </c>
      <c r="G62" s="144"/>
      <c r="H62" s="145">
        <f t="shared" si="1"/>
        <v>22054.26615</v>
      </c>
      <c r="I62" s="145">
        <f t="shared" si="2"/>
        <v>0</v>
      </c>
      <c r="J62" s="145">
        <f t="shared" si="3"/>
        <v>22054.26615</v>
      </c>
    </row>
    <row r="63" spans="1:10" ht="12.75">
      <c r="A63" s="141" t="s">
        <v>116</v>
      </c>
      <c r="B63" s="141" t="s">
        <v>88</v>
      </c>
      <c r="C63" s="142">
        <v>403.83</v>
      </c>
      <c r="D63" s="143">
        <v>0.577</v>
      </c>
      <c r="E63" s="142">
        <f t="shared" si="0"/>
        <v>636.8399099999999</v>
      </c>
      <c r="F63" s="144">
        <v>1</v>
      </c>
      <c r="G63" s="144"/>
      <c r="H63" s="145">
        <f t="shared" si="1"/>
        <v>636.8399099999999</v>
      </c>
      <c r="I63" s="145">
        <f t="shared" si="2"/>
        <v>0</v>
      </c>
      <c r="J63" s="145">
        <f t="shared" si="3"/>
        <v>636.8399099999999</v>
      </c>
    </row>
    <row r="64" spans="1:10" ht="12.75">
      <c r="A64" s="141" t="s">
        <v>117</v>
      </c>
      <c r="B64" s="141" t="s">
        <v>88</v>
      </c>
      <c r="C64" s="142">
        <v>12394.17</v>
      </c>
      <c r="D64" s="143">
        <v>0.577</v>
      </c>
      <c r="E64" s="142">
        <f t="shared" si="0"/>
        <v>19545.60609</v>
      </c>
      <c r="F64" s="144">
        <v>1</v>
      </c>
      <c r="G64" s="144"/>
      <c r="H64" s="145">
        <f t="shared" si="1"/>
        <v>19545.60609</v>
      </c>
      <c r="I64" s="145">
        <f t="shared" si="2"/>
        <v>0</v>
      </c>
      <c r="J64" s="145">
        <f t="shared" si="3"/>
        <v>19545.60609</v>
      </c>
    </row>
    <row r="65" spans="1:10" ht="12.75">
      <c r="A65" s="141" t="s">
        <v>118</v>
      </c>
      <c r="B65" s="141" t="s">
        <v>88</v>
      </c>
      <c r="C65" s="142">
        <v>22812.78</v>
      </c>
      <c r="D65" s="143">
        <v>0.577</v>
      </c>
      <c r="E65" s="142">
        <f t="shared" si="0"/>
        <v>35975.75406</v>
      </c>
      <c r="F65" s="144">
        <v>1</v>
      </c>
      <c r="G65" s="144"/>
      <c r="H65" s="145">
        <f t="shared" si="1"/>
        <v>35975.75406</v>
      </c>
      <c r="I65" s="145">
        <f t="shared" si="2"/>
        <v>0</v>
      </c>
      <c r="J65" s="145">
        <f t="shared" si="3"/>
        <v>35975.75406</v>
      </c>
    </row>
    <row r="66" spans="1:10" ht="12.75">
      <c r="A66" s="141" t="s">
        <v>119</v>
      </c>
      <c r="B66" s="141" t="s">
        <v>88</v>
      </c>
      <c r="C66" s="142">
        <v>2250.84</v>
      </c>
      <c r="D66" s="143">
        <v>0.577</v>
      </c>
      <c r="E66" s="142">
        <f t="shared" si="0"/>
        <v>3549.57468</v>
      </c>
      <c r="F66" s="144">
        <v>1</v>
      </c>
      <c r="G66" s="144"/>
      <c r="H66" s="145">
        <f t="shared" si="1"/>
        <v>3549.57468</v>
      </c>
      <c r="I66" s="145">
        <f t="shared" si="2"/>
        <v>0</v>
      </c>
      <c r="J66" s="145">
        <f t="shared" si="3"/>
        <v>3549.57468</v>
      </c>
    </row>
    <row r="67" spans="1:10" ht="12.75">
      <c r="A67" s="141" t="s">
        <v>120</v>
      </c>
      <c r="B67" s="141" t="s">
        <v>88</v>
      </c>
      <c r="C67" s="142">
        <v>19.93</v>
      </c>
      <c r="D67" s="143">
        <v>0.577</v>
      </c>
      <c r="E67" s="142">
        <f t="shared" si="0"/>
        <v>31.42961</v>
      </c>
      <c r="F67" s="144">
        <v>1</v>
      </c>
      <c r="G67" s="144"/>
      <c r="H67" s="145">
        <f t="shared" si="1"/>
        <v>31.42961</v>
      </c>
      <c r="I67" s="145">
        <f t="shared" si="2"/>
        <v>0</v>
      </c>
      <c r="J67" s="145">
        <f t="shared" si="3"/>
        <v>31.42961</v>
      </c>
    </row>
    <row r="68" spans="1:10" ht="12.75">
      <c r="A68" s="141" t="s">
        <v>121</v>
      </c>
      <c r="B68" s="141" t="s">
        <v>88</v>
      </c>
      <c r="C68" s="142">
        <v>16130.55</v>
      </c>
      <c r="D68" s="143">
        <v>0.577</v>
      </c>
      <c r="E68" s="142">
        <f t="shared" si="0"/>
        <v>25437.87735</v>
      </c>
      <c r="F68" s="144">
        <v>1</v>
      </c>
      <c r="G68" s="144"/>
      <c r="H68" s="145">
        <f t="shared" si="1"/>
        <v>25437.87735</v>
      </c>
      <c r="I68" s="145">
        <f t="shared" si="2"/>
        <v>0</v>
      </c>
      <c r="J68" s="145">
        <f t="shared" si="3"/>
        <v>25437.87735</v>
      </c>
    </row>
    <row r="69" spans="1:10" ht="12.75">
      <c r="A69" s="141" t="s">
        <v>122</v>
      </c>
      <c r="B69" s="141" t="s">
        <v>88</v>
      </c>
      <c r="C69" s="142">
        <v>0.52</v>
      </c>
      <c r="D69" s="143">
        <v>0.577</v>
      </c>
      <c r="E69" s="142">
        <f t="shared" si="0"/>
        <v>0.82004</v>
      </c>
      <c r="F69" s="144"/>
      <c r="G69" s="144">
        <v>1</v>
      </c>
      <c r="H69" s="145">
        <f t="shared" si="1"/>
        <v>0</v>
      </c>
      <c r="I69" s="145">
        <f t="shared" si="2"/>
        <v>0.82004</v>
      </c>
      <c r="J69" s="145">
        <f t="shared" si="3"/>
        <v>0.82004</v>
      </c>
    </row>
    <row r="70" spans="1:10" ht="12.75">
      <c r="A70" s="141" t="s">
        <v>123</v>
      </c>
      <c r="B70" s="141" t="s">
        <v>88</v>
      </c>
      <c r="C70" s="142">
        <v>0.75</v>
      </c>
      <c r="D70" s="143">
        <v>0.577</v>
      </c>
      <c r="E70" s="142">
        <f t="shared" si="0"/>
        <v>1.18275</v>
      </c>
      <c r="F70" s="144"/>
      <c r="G70" s="144">
        <v>1</v>
      </c>
      <c r="H70" s="145">
        <f t="shared" si="1"/>
        <v>0</v>
      </c>
      <c r="I70" s="145">
        <f t="shared" si="2"/>
        <v>1.18275</v>
      </c>
      <c r="J70" s="145">
        <f t="shared" si="3"/>
        <v>1.18275</v>
      </c>
    </row>
    <row r="71" spans="1:10" ht="12.75">
      <c r="A71" s="141" t="s">
        <v>124</v>
      </c>
      <c r="B71" s="141" t="s">
        <v>88</v>
      </c>
      <c r="C71" s="142">
        <v>0.99</v>
      </c>
      <c r="D71" s="143">
        <v>0.577</v>
      </c>
      <c r="E71" s="142">
        <f t="shared" si="0"/>
        <v>1.56123</v>
      </c>
      <c r="F71" s="144"/>
      <c r="G71" s="144">
        <v>1</v>
      </c>
      <c r="H71" s="145">
        <f t="shared" si="1"/>
        <v>0</v>
      </c>
      <c r="I71" s="145">
        <f t="shared" si="2"/>
        <v>1.56123</v>
      </c>
      <c r="J71" s="145">
        <f t="shared" si="3"/>
        <v>1.56123</v>
      </c>
    </row>
    <row r="72" spans="1:10" ht="12.75">
      <c r="A72" s="141" t="s">
        <v>125</v>
      </c>
      <c r="B72" s="141" t="s">
        <v>88</v>
      </c>
      <c r="C72" s="142">
        <v>0.48</v>
      </c>
      <c r="D72" s="143">
        <v>0.577</v>
      </c>
      <c r="E72" s="142">
        <f t="shared" si="0"/>
        <v>0.75696</v>
      </c>
      <c r="F72" s="144"/>
      <c r="G72" s="144">
        <v>1</v>
      </c>
      <c r="H72" s="145">
        <f t="shared" si="1"/>
        <v>0</v>
      </c>
      <c r="I72" s="145">
        <f t="shared" si="2"/>
        <v>0.75696</v>
      </c>
      <c r="J72" s="145">
        <f t="shared" si="3"/>
        <v>0.75696</v>
      </c>
    </row>
    <row r="73" spans="1:10" ht="12.75">
      <c r="A73" s="141" t="s">
        <v>126</v>
      </c>
      <c r="B73" s="141" t="s">
        <v>88</v>
      </c>
      <c r="C73" s="142">
        <v>4309.93</v>
      </c>
      <c r="D73" s="143">
        <v>0.577</v>
      </c>
      <c r="E73" s="142">
        <f t="shared" si="0"/>
        <v>6796.75961</v>
      </c>
      <c r="F73" s="144"/>
      <c r="G73" s="144">
        <v>1</v>
      </c>
      <c r="H73" s="145">
        <f t="shared" si="1"/>
        <v>0</v>
      </c>
      <c r="I73" s="145">
        <f t="shared" si="2"/>
        <v>6796.75961</v>
      </c>
      <c r="J73" s="145">
        <f t="shared" si="3"/>
        <v>6796.75961</v>
      </c>
    </row>
    <row r="74" spans="1:10" ht="12.75">
      <c r="A74" s="141" t="s">
        <v>127</v>
      </c>
      <c r="B74" s="141" t="s">
        <v>88</v>
      </c>
      <c r="C74" s="142">
        <v>37809.15</v>
      </c>
      <c r="D74" s="143">
        <v>0.577</v>
      </c>
      <c r="E74" s="142">
        <f t="shared" si="0"/>
        <v>59625.02955</v>
      </c>
      <c r="F74" s="144"/>
      <c r="G74" s="144">
        <v>1</v>
      </c>
      <c r="H74" s="145">
        <f t="shared" si="1"/>
        <v>0</v>
      </c>
      <c r="I74" s="145">
        <f t="shared" si="2"/>
        <v>59625.02955</v>
      </c>
      <c r="J74" s="145">
        <f t="shared" si="3"/>
        <v>59625.02955</v>
      </c>
    </row>
    <row r="75" spans="1:10" ht="12.75">
      <c r="A75" s="141" t="s">
        <v>128</v>
      </c>
      <c r="B75" s="141" t="s">
        <v>88</v>
      </c>
      <c r="C75" s="142">
        <v>73.76</v>
      </c>
      <c r="D75" s="143">
        <v>0.577</v>
      </c>
      <c r="E75" s="142">
        <f t="shared" si="0"/>
        <v>116.31952000000001</v>
      </c>
      <c r="F75" s="144"/>
      <c r="G75" s="144">
        <v>1</v>
      </c>
      <c r="H75" s="145">
        <f t="shared" si="1"/>
        <v>0</v>
      </c>
      <c r="I75" s="145">
        <f t="shared" si="2"/>
        <v>116.31952000000001</v>
      </c>
      <c r="J75" s="145">
        <f t="shared" si="3"/>
        <v>116.31952000000001</v>
      </c>
    </row>
    <row r="76" spans="1:10" ht="12.75">
      <c r="A76" s="141" t="s">
        <v>129</v>
      </c>
      <c r="B76" s="141" t="s">
        <v>88</v>
      </c>
      <c r="C76" s="142">
        <v>42.43</v>
      </c>
      <c r="D76" s="143">
        <v>0.577</v>
      </c>
      <c r="E76" s="142">
        <f t="shared" si="0"/>
        <v>66.91211</v>
      </c>
      <c r="F76" s="144"/>
      <c r="G76" s="144">
        <v>1</v>
      </c>
      <c r="H76" s="145">
        <f t="shared" si="1"/>
        <v>0</v>
      </c>
      <c r="I76" s="145">
        <f t="shared" si="2"/>
        <v>66.91211</v>
      </c>
      <c r="J76" s="145">
        <f t="shared" si="3"/>
        <v>66.91211</v>
      </c>
    </row>
    <row r="77" spans="1:10" ht="12.75">
      <c r="A77" s="141" t="s">
        <v>130</v>
      </c>
      <c r="B77" s="141" t="s">
        <v>88</v>
      </c>
      <c r="C77" s="142">
        <v>4832.31</v>
      </c>
      <c r="D77" s="143">
        <v>0.577</v>
      </c>
      <c r="E77" s="142">
        <f t="shared" si="0"/>
        <v>7620.55287</v>
      </c>
      <c r="F77" s="144"/>
      <c r="G77" s="144">
        <v>1</v>
      </c>
      <c r="H77" s="145">
        <f t="shared" si="1"/>
        <v>0</v>
      </c>
      <c r="I77" s="145">
        <f t="shared" si="2"/>
        <v>7620.55287</v>
      </c>
      <c r="J77" s="145">
        <f t="shared" si="3"/>
        <v>7620.55287</v>
      </c>
    </row>
    <row r="78" spans="1:10" ht="12.75">
      <c r="A78" s="141" t="s">
        <v>131</v>
      </c>
      <c r="B78" s="141" t="s">
        <v>88</v>
      </c>
      <c r="C78" s="142">
        <v>13893.55</v>
      </c>
      <c r="D78" s="143">
        <v>0.577</v>
      </c>
      <c r="E78" s="142">
        <f t="shared" si="0"/>
        <v>21910.12835</v>
      </c>
      <c r="F78" s="144"/>
      <c r="G78" s="144">
        <v>1</v>
      </c>
      <c r="H78" s="145">
        <f t="shared" si="1"/>
        <v>0</v>
      </c>
      <c r="I78" s="145">
        <f t="shared" si="2"/>
        <v>21910.12835</v>
      </c>
      <c r="J78" s="145">
        <f t="shared" si="3"/>
        <v>21910.12835</v>
      </c>
    </row>
    <row r="79" spans="1:10" ht="12.75">
      <c r="A79" s="141" t="s">
        <v>132</v>
      </c>
      <c r="B79" s="141" t="s">
        <v>88</v>
      </c>
      <c r="C79" s="142">
        <v>314.93</v>
      </c>
      <c r="D79" s="143">
        <v>0.577</v>
      </c>
      <c r="E79" s="142">
        <f t="shared" si="0"/>
        <v>496.64461</v>
      </c>
      <c r="F79" s="144"/>
      <c r="G79" s="144">
        <v>1</v>
      </c>
      <c r="H79" s="145">
        <f t="shared" si="1"/>
        <v>0</v>
      </c>
      <c r="I79" s="145">
        <f t="shared" si="2"/>
        <v>496.64461</v>
      </c>
      <c r="J79" s="145">
        <f t="shared" si="3"/>
        <v>496.64461</v>
      </c>
    </row>
    <row r="80" spans="1:10" ht="12.75">
      <c r="A80" s="141" t="s">
        <v>133</v>
      </c>
      <c r="B80" s="141" t="s">
        <v>88</v>
      </c>
      <c r="C80" s="142">
        <v>923.31</v>
      </c>
      <c r="D80" s="143">
        <v>0.577</v>
      </c>
      <c r="E80" s="142">
        <f t="shared" si="0"/>
        <v>1456.0598699999998</v>
      </c>
      <c r="F80" s="144"/>
      <c r="G80" s="144">
        <v>1</v>
      </c>
      <c r="H80" s="145">
        <f t="shared" si="1"/>
        <v>0</v>
      </c>
      <c r="I80" s="145">
        <f t="shared" si="2"/>
        <v>1456.0598699999998</v>
      </c>
      <c r="J80" s="145">
        <f t="shared" si="3"/>
        <v>1456.0598699999998</v>
      </c>
    </row>
    <row r="81" spans="1:10" ht="12.75">
      <c r="A81" s="141" t="s">
        <v>134</v>
      </c>
      <c r="B81" s="141" t="s">
        <v>88</v>
      </c>
      <c r="C81" s="142">
        <v>477.85</v>
      </c>
      <c r="D81" s="143">
        <v>0.577</v>
      </c>
      <c r="E81" s="142">
        <f t="shared" si="0"/>
        <v>753.56945</v>
      </c>
      <c r="F81" s="144"/>
      <c r="G81" s="144">
        <v>1</v>
      </c>
      <c r="H81" s="145">
        <f t="shared" si="1"/>
        <v>0</v>
      </c>
      <c r="I81" s="145">
        <f t="shared" si="2"/>
        <v>753.56945</v>
      </c>
      <c r="J81" s="145">
        <f t="shared" si="3"/>
        <v>753.56945</v>
      </c>
    </row>
    <row r="82" spans="1:10" ht="12.75">
      <c r="A82" s="141" t="s">
        <v>135</v>
      </c>
      <c r="B82" s="141" t="s">
        <v>88</v>
      </c>
      <c r="C82" s="142">
        <v>133625.07</v>
      </c>
      <c r="D82" s="143">
        <v>0.577</v>
      </c>
      <c r="E82" s="142">
        <f t="shared" si="0"/>
        <v>210726.73539000002</v>
      </c>
      <c r="F82" s="144">
        <f>'Common by Account'!F9</f>
        <v>0.5896</v>
      </c>
      <c r="G82" s="144">
        <f>'Common by Account'!G9</f>
        <v>0.4104</v>
      </c>
      <c r="H82" s="145">
        <f t="shared" si="1"/>
        <v>124244.48318594402</v>
      </c>
      <c r="I82" s="145">
        <f t="shared" si="2"/>
        <v>86482.252204056</v>
      </c>
      <c r="J82" s="145">
        <f t="shared" si="3"/>
        <v>210726.73539000002</v>
      </c>
    </row>
    <row r="83" spans="1:10" ht="12.75">
      <c r="A83" s="141" t="s">
        <v>136</v>
      </c>
      <c r="B83" s="141" t="s">
        <v>88</v>
      </c>
      <c r="C83" s="142">
        <v>27.38</v>
      </c>
      <c r="D83" s="143">
        <v>0.577</v>
      </c>
      <c r="E83" s="142">
        <f t="shared" si="0"/>
        <v>43.178259999999995</v>
      </c>
      <c r="F83" s="144">
        <v>1</v>
      </c>
      <c r="G83" s="144"/>
      <c r="H83" s="145">
        <f t="shared" si="1"/>
        <v>43.178259999999995</v>
      </c>
      <c r="I83" s="145">
        <f t="shared" si="2"/>
        <v>0</v>
      </c>
      <c r="J83" s="145">
        <f t="shared" si="3"/>
        <v>43.178259999999995</v>
      </c>
    </row>
    <row r="84" spans="1:10" ht="12.75">
      <c r="A84" s="141" t="s">
        <v>137</v>
      </c>
      <c r="B84" s="141" t="s">
        <v>88</v>
      </c>
      <c r="C84" s="142">
        <v>747.95</v>
      </c>
      <c r="D84" s="143">
        <v>0.577</v>
      </c>
      <c r="E84" s="142">
        <f t="shared" si="0"/>
        <v>1179.5171500000001</v>
      </c>
      <c r="F84" s="144">
        <f>'Common by Account'!F14</f>
        <v>0.5896</v>
      </c>
      <c r="G84" s="144">
        <f>'Common by Account'!G14</f>
        <v>0.4104</v>
      </c>
      <c r="H84" s="145">
        <f t="shared" si="1"/>
        <v>695.44331164</v>
      </c>
      <c r="I84" s="145">
        <f t="shared" si="2"/>
        <v>484.07383836</v>
      </c>
      <c r="J84" s="145">
        <f t="shared" si="3"/>
        <v>1179.5171500000001</v>
      </c>
    </row>
    <row r="85" spans="1:10" ht="12.75">
      <c r="A85" s="141" t="s">
        <v>138</v>
      </c>
      <c r="B85" s="141" t="s">
        <v>88</v>
      </c>
      <c r="C85" s="142">
        <v>1021.19</v>
      </c>
      <c r="D85" s="143">
        <v>0.577</v>
      </c>
      <c r="E85" s="142">
        <f t="shared" si="0"/>
        <v>1610.41663</v>
      </c>
      <c r="F85" s="144">
        <v>1</v>
      </c>
      <c r="G85" s="144"/>
      <c r="H85" s="145">
        <f t="shared" si="1"/>
        <v>1610.41663</v>
      </c>
      <c r="I85" s="145">
        <f t="shared" si="2"/>
        <v>0</v>
      </c>
      <c r="J85" s="145">
        <f t="shared" si="3"/>
        <v>1610.41663</v>
      </c>
    </row>
    <row r="86" spans="1:10" ht="12.75">
      <c r="A86" s="141" t="s">
        <v>139</v>
      </c>
      <c r="B86" s="141" t="s">
        <v>88</v>
      </c>
      <c r="C86" s="142">
        <v>196.56</v>
      </c>
      <c r="D86" s="143">
        <v>0.577</v>
      </c>
      <c r="E86" s="142">
        <f t="shared" si="0"/>
        <v>309.97512</v>
      </c>
      <c r="F86" s="144">
        <v>1</v>
      </c>
      <c r="G86" s="144"/>
      <c r="H86" s="145">
        <f t="shared" si="1"/>
        <v>309.97512</v>
      </c>
      <c r="I86" s="145">
        <f t="shared" si="2"/>
        <v>0</v>
      </c>
      <c r="J86" s="145">
        <f t="shared" si="3"/>
        <v>309.97512</v>
      </c>
    </row>
    <row r="87" spans="1:10" ht="12.75">
      <c r="A87" s="141" t="s">
        <v>141</v>
      </c>
      <c r="B87" s="141" t="s">
        <v>88</v>
      </c>
      <c r="C87" s="142">
        <v>-9.64</v>
      </c>
      <c r="D87" s="143">
        <v>0.577</v>
      </c>
      <c r="E87" s="142">
        <f t="shared" si="0"/>
        <v>-15.20228</v>
      </c>
      <c r="F87" s="144">
        <v>1</v>
      </c>
      <c r="G87" s="144"/>
      <c r="H87" s="145">
        <f t="shared" si="1"/>
        <v>-15.20228</v>
      </c>
      <c r="I87" s="145">
        <f t="shared" si="2"/>
        <v>0</v>
      </c>
      <c r="J87" s="145">
        <f t="shared" si="3"/>
        <v>-15.20228</v>
      </c>
    </row>
    <row r="88" spans="1:10" ht="12.75">
      <c r="A88" s="141" t="s">
        <v>142</v>
      </c>
      <c r="B88" s="141" t="s">
        <v>88</v>
      </c>
      <c r="C88" s="142">
        <v>0.1</v>
      </c>
      <c r="D88" s="143">
        <v>0.577</v>
      </c>
      <c r="E88" s="142">
        <f t="shared" si="0"/>
        <v>0.1577</v>
      </c>
      <c r="F88" s="144"/>
      <c r="G88" s="144">
        <v>1</v>
      </c>
      <c r="H88" s="145">
        <f t="shared" si="1"/>
        <v>0</v>
      </c>
      <c r="I88" s="145">
        <f t="shared" si="2"/>
        <v>0.1577</v>
      </c>
      <c r="J88" s="145">
        <f t="shared" si="3"/>
        <v>0.1577</v>
      </c>
    </row>
    <row r="89" spans="1:10" ht="12.75">
      <c r="A89" s="141" t="s">
        <v>143</v>
      </c>
      <c r="B89" s="141" t="s">
        <v>88</v>
      </c>
      <c r="C89" s="142">
        <v>37.96</v>
      </c>
      <c r="D89" s="143">
        <v>0.577</v>
      </c>
      <c r="E89" s="142">
        <f t="shared" si="0"/>
        <v>59.86292</v>
      </c>
      <c r="F89" s="144">
        <f>'Common by Account'!F34</f>
        <v>0.6651</v>
      </c>
      <c r="G89" s="144">
        <f>'Common by Account'!G34</f>
        <v>0.3349</v>
      </c>
      <c r="H89" s="145">
        <f t="shared" si="1"/>
        <v>39.814828092000006</v>
      </c>
      <c r="I89" s="145">
        <f t="shared" si="2"/>
        <v>20.048091908</v>
      </c>
      <c r="J89" s="145">
        <f t="shared" si="3"/>
        <v>59.86292</v>
      </c>
    </row>
    <row r="90" spans="1:10" ht="12.75">
      <c r="A90" s="141" t="s">
        <v>144</v>
      </c>
      <c r="B90" s="141" t="s">
        <v>88</v>
      </c>
      <c r="C90" s="142">
        <v>86.59</v>
      </c>
      <c r="D90" s="143">
        <v>0.577</v>
      </c>
      <c r="E90" s="142">
        <f t="shared" si="0"/>
        <v>136.55243000000002</v>
      </c>
      <c r="F90" s="144">
        <v>1</v>
      </c>
      <c r="G90" s="144"/>
      <c r="H90" s="145">
        <f t="shared" si="1"/>
        <v>136.55243000000002</v>
      </c>
      <c r="I90" s="145">
        <f t="shared" si="2"/>
        <v>0</v>
      </c>
      <c r="J90" s="145">
        <f t="shared" si="3"/>
        <v>136.55243000000002</v>
      </c>
    </row>
    <row r="91" spans="1:10" ht="24" customHeight="1" thickBot="1">
      <c r="A91" s="141" t="s">
        <v>145</v>
      </c>
      <c r="B91" s="141"/>
      <c r="C91" s="146">
        <f>SUM(C35:C90)</f>
        <v>361048.33</v>
      </c>
      <c r="D91" s="146"/>
      <c r="E91" s="146">
        <f>SUM(E35:E90)</f>
        <v>569373.2164099999</v>
      </c>
      <c r="F91" s="147"/>
      <c r="G91" s="147"/>
      <c r="H91" s="148">
        <f>SUM(H35:H90)</f>
        <v>383540.387655676</v>
      </c>
      <c r="I91" s="148">
        <f>SUM(I35:I90)</f>
        <v>185832.828754324</v>
      </c>
      <c r="J91" s="148">
        <f>SUM(J35:J90)</f>
        <v>569373.2164099999</v>
      </c>
    </row>
    <row r="92" ht="13.5" thickTop="1"/>
    <row r="95" spans="1:10" ht="12.75">
      <c r="A95" s="141" t="s">
        <v>140</v>
      </c>
      <c r="B95" s="141" t="s">
        <v>88</v>
      </c>
      <c r="C95" s="142">
        <v>696002.45</v>
      </c>
      <c r="D95" s="143">
        <v>0.577</v>
      </c>
      <c r="E95" s="142">
        <f>C95*(1+D95)</f>
        <v>1097595.86365</v>
      </c>
      <c r="F95" s="144">
        <f>'Common by Account'!F22</f>
        <v>0.6651</v>
      </c>
      <c r="G95" s="144">
        <f>'Common by Account'!G22</f>
        <v>0.3349</v>
      </c>
      <c r="H95" s="145">
        <f>E95*F95</f>
        <v>730011.008913615</v>
      </c>
      <c r="I95" s="145">
        <f>E95*G95</f>
        <v>367584.85473638494</v>
      </c>
      <c r="J95" s="145">
        <f>H95+I95</f>
        <v>1097595.86365</v>
      </c>
    </row>
  </sheetData>
  <sheetProtection/>
  <mergeCells count="2">
    <mergeCell ref="A4:C4"/>
    <mergeCell ref="F6:G6"/>
  </mergeCells>
  <printOptions/>
  <pageMargins left="0.55" right="0.38" top="0.85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06"/>
  <sheetViews>
    <sheetView zoomScalePageLayoutView="0" workbookViewId="0" topLeftCell="A166">
      <selection activeCell="H200" sqref="H200"/>
    </sheetView>
  </sheetViews>
  <sheetFormatPr defaultColWidth="11.421875" defaultRowHeight="12.75" outlineLevelRow="2"/>
  <cols>
    <col min="1" max="1" width="9.00390625" style="312" bestFit="1" customWidth="1"/>
    <col min="2" max="2" width="16.57421875" style="312" bestFit="1" customWidth="1"/>
    <col min="3" max="3" width="10.421875" style="312" bestFit="1" customWidth="1"/>
    <col min="4" max="4" width="7.421875" style="312" customWidth="1"/>
    <col min="5" max="5" width="22.7109375" style="312" bestFit="1" customWidth="1"/>
    <col min="6" max="6" width="9.00390625" style="312" customWidth="1"/>
    <col min="7" max="7" width="12.28125" style="312" bestFit="1" customWidth="1"/>
    <col min="8" max="8" width="20.421875" style="312" bestFit="1" customWidth="1"/>
    <col min="9" max="9" width="12.57421875" style="312" bestFit="1" customWidth="1"/>
    <col min="10" max="10" width="11.7109375" style="312" bestFit="1" customWidth="1"/>
    <col min="11" max="16384" width="11.421875" style="312" customWidth="1"/>
  </cols>
  <sheetData>
    <row r="1" spans="1:7" ht="12.75">
      <c r="A1" s="310" t="s">
        <v>578</v>
      </c>
      <c r="B1" s="311"/>
      <c r="C1" s="311"/>
      <c r="D1" s="311"/>
      <c r="E1" s="311"/>
      <c r="F1" s="311"/>
      <c r="G1" s="311"/>
    </row>
    <row r="2" spans="1:7" ht="12.75">
      <c r="A2" s="310" t="s">
        <v>579</v>
      </c>
      <c r="B2" s="311"/>
      <c r="C2" s="311"/>
      <c r="D2" s="311"/>
      <c r="E2" s="311"/>
      <c r="F2" s="311"/>
      <c r="G2" s="311"/>
    </row>
    <row r="3" spans="1:7" ht="12.75">
      <c r="A3" s="311" t="s">
        <v>580</v>
      </c>
      <c r="B3" s="311"/>
      <c r="C3" s="311"/>
      <c r="D3" s="311"/>
      <c r="E3" s="311"/>
      <c r="F3" s="311"/>
      <c r="G3" s="311"/>
    </row>
    <row r="4" spans="1:10" ht="12.75">
      <c r="A4" s="313"/>
      <c r="B4" s="314" t="s">
        <v>581</v>
      </c>
      <c r="C4" s="314" t="s">
        <v>582</v>
      </c>
      <c r="D4" s="315"/>
      <c r="E4" s="314" t="s">
        <v>581</v>
      </c>
      <c r="F4" s="314" t="s">
        <v>581</v>
      </c>
      <c r="G4" s="315"/>
      <c r="H4" s="315"/>
      <c r="I4" s="315"/>
      <c r="J4" s="316"/>
    </row>
    <row r="5" spans="1:10" ht="12.75">
      <c r="A5" s="317" t="s">
        <v>211</v>
      </c>
      <c r="B5" s="318" t="s">
        <v>583</v>
      </c>
      <c r="C5" s="318" t="s">
        <v>584</v>
      </c>
      <c r="D5" s="319" t="s">
        <v>585</v>
      </c>
      <c r="E5" s="318" t="s">
        <v>586</v>
      </c>
      <c r="F5" s="318" t="s">
        <v>587</v>
      </c>
      <c r="G5" s="319" t="s">
        <v>263</v>
      </c>
      <c r="H5" s="319" t="s">
        <v>214</v>
      </c>
      <c r="I5" s="319" t="s">
        <v>217</v>
      </c>
      <c r="J5" s="320" t="s">
        <v>302</v>
      </c>
    </row>
    <row r="6" spans="1:10" ht="12.75" outlineLevel="2">
      <c r="A6" s="312" t="s">
        <v>264</v>
      </c>
      <c r="B6" s="312" t="s">
        <v>331</v>
      </c>
      <c r="C6" s="312" t="s">
        <v>266</v>
      </c>
      <c r="D6" s="312" t="s">
        <v>305</v>
      </c>
      <c r="F6" s="312" t="s">
        <v>588</v>
      </c>
      <c r="G6" s="312" t="s">
        <v>267</v>
      </c>
      <c r="H6" s="312" t="s">
        <v>268</v>
      </c>
      <c r="I6" s="321">
        <v>1006.24</v>
      </c>
      <c r="J6" s="322">
        <v>40207</v>
      </c>
    </row>
    <row r="7" spans="1:10" ht="12.75" outlineLevel="2">
      <c r="A7" s="312" t="s">
        <v>264</v>
      </c>
      <c r="B7" s="312" t="s">
        <v>331</v>
      </c>
      <c r="C7" s="312" t="s">
        <v>266</v>
      </c>
      <c r="D7" s="312" t="s">
        <v>305</v>
      </c>
      <c r="F7" s="312" t="s">
        <v>588</v>
      </c>
      <c r="G7" s="312" t="s">
        <v>267</v>
      </c>
      <c r="H7" s="312" t="s">
        <v>268</v>
      </c>
      <c r="I7" s="321">
        <v>95.4</v>
      </c>
      <c r="J7" s="322">
        <v>40207</v>
      </c>
    </row>
    <row r="8" spans="1:10" ht="12.75" outlineLevel="2">
      <c r="A8" s="312" t="s">
        <v>264</v>
      </c>
      <c r="B8" s="312" t="s">
        <v>331</v>
      </c>
      <c r="C8" s="312" t="s">
        <v>266</v>
      </c>
      <c r="D8" s="312" t="s">
        <v>305</v>
      </c>
      <c r="F8" s="312" t="s">
        <v>588</v>
      </c>
      <c r="G8" s="312" t="s">
        <v>267</v>
      </c>
      <c r="H8" s="312" t="s">
        <v>268</v>
      </c>
      <c r="I8" s="321">
        <v>5.82</v>
      </c>
      <c r="J8" s="322">
        <v>40207</v>
      </c>
    </row>
    <row r="9" spans="1:10" ht="12.75" outlineLevel="2">
      <c r="A9" s="312" t="s">
        <v>264</v>
      </c>
      <c r="B9" s="312" t="s">
        <v>333</v>
      </c>
      <c r="C9" s="312" t="s">
        <v>266</v>
      </c>
      <c r="D9" s="312" t="s">
        <v>63</v>
      </c>
      <c r="F9" s="312" t="s">
        <v>588</v>
      </c>
      <c r="G9" s="312" t="s">
        <v>267</v>
      </c>
      <c r="H9" s="312" t="s">
        <v>268</v>
      </c>
      <c r="I9" s="321">
        <v>1389.04</v>
      </c>
      <c r="J9" s="322">
        <v>40235</v>
      </c>
    </row>
    <row r="10" spans="1:10" ht="12.75" outlineLevel="2">
      <c r="A10" s="312" t="s">
        <v>264</v>
      </c>
      <c r="B10" s="312" t="s">
        <v>333</v>
      </c>
      <c r="C10" s="312" t="s">
        <v>266</v>
      </c>
      <c r="D10" s="312" t="s">
        <v>63</v>
      </c>
      <c r="F10" s="312" t="s">
        <v>588</v>
      </c>
      <c r="G10" s="312" t="s">
        <v>267</v>
      </c>
      <c r="H10" s="312" t="s">
        <v>268</v>
      </c>
      <c r="I10" s="321">
        <v>5481.12</v>
      </c>
      <c r="J10" s="322">
        <v>40235</v>
      </c>
    </row>
    <row r="11" spans="1:10" ht="12.75" outlineLevel="2">
      <c r="A11" s="312" t="s">
        <v>264</v>
      </c>
      <c r="B11" s="312" t="s">
        <v>589</v>
      </c>
      <c r="C11" s="312" t="s">
        <v>266</v>
      </c>
      <c r="D11" s="312" t="s">
        <v>270</v>
      </c>
      <c r="E11" s="312" t="s">
        <v>590</v>
      </c>
      <c r="F11" s="312" t="s">
        <v>591</v>
      </c>
      <c r="G11" s="312" t="s">
        <v>267</v>
      </c>
      <c r="H11" s="312" t="s">
        <v>268</v>
      </c>
      <c r="I11" s="321">
        <v>-1389.04</v>
      </c>
      <c r="J11" s="322">
        <v>40268</v>
      </c>
    </row>
    <row r="12" spans="1:10" ht="12.75" outlineLevel="2">
      <c r="A12" s="312" t="s">
        <v>264</v>
      </c>
      <c r="B12" s="312" t="s">
        <v>269</v>
      </c>
      <c r="C12" s="312" t="s">
        <v>266</v>
      </c>
      <c r="D12" s="312" t="s">
        <v>270</v>
      </c>
      <c r="F12" s="312" t="s">
        <v>588</v>
      </c>
      <c r="G12" s="312" t="s">
        <v>267</v>
      </c>
      <c r="H12" s="312" t="s">
        <v>268</v>
      </c>
      <c r="I12" s="321">
        <v>233.56</v>
      </c>
      <c r="J12" s="322">
        <v>40268</v>
      </c>
    </row>
    <row r="13" spans="1:10" ht="12.75" outlineLevel="2">
      <c r="A13" s="312" t="s">
        <v>264</v>
      </c>
      <c r="B13" s="312" t="s">
        <v>269</v>
      </c>
      <c r="C13" s="312" t="s">
        <v>266</v>
      </c>
      <c r="D13" s="312" t="s">
        <v>270</v>
      </c>
      <c r="F13" s="312" t="s">
        <v>588</v>
      </c>
      <c r="G13" s="312" t="s">
        <v>267</v>
      </c>
      <c r="H13" s="312" t="s">
        <v>268</v>
      </c>
      <c r="I13" s="321">
        <v>7752.17</v>
      </c>
      <c r="J13" s="322">
        <v>40268</v>
      </c>
    </row>
    <row r="14" spans="1:10" ht="12.75" outlineLevel="2">
      <c r="A14" s="312" t="s">
        <v>264</v>
      </c>
      <c r="B14" s="312" t="s">
        <v>269</v>
      </c>
      <c r="C14" s="312" t="s">
        <v>266</v>
      </c>
      <c r="D14" s="312" t="s">
        <v>270</v>
      </c>
      <c r="F14" s="312" t="s">
        <v>588</v>
      </c>
      <c r="G14" s="312" t="s">
        <v>267</v>
      </c>
      <c r="H14" s="312" t="s">
        <v>268</v>
      </c>
      <c r="I14" s="321">
        <v>1849.24</v>
      </c>
      <c r="J14" s="322">
        <v>40268</v>
      </c>
    </row>
    <row r="15" spans="1:10" ht="12.75" outlineLevel="2">
      <c r="A15" s="312" t="s">
        <v>264</v>
      </c>
      <c r="B15" s="312" t="s">
        <v>269</v>
      </c>
      <c r="C15" s="312" t="s">
        <v>266</v>
      </c>
      <c r="D15" s="312" t="s">
        <v>270</v>
      </c>
      <c r="F15" s="312" t="s">
        <v>588</v>
      </c>
      <c r="G15" s="312" t="s">
        <v>267</v>
      </c>
      <c r="H15" s="312" t="s">
        <v>268</v>
      </c>
      <c r="I15" s="321">
        <v>4477.64</v>
      </c>
      <c r="J15" s="322">
        <v>40268</v>
      </c>
    </row>
    <row r="16" spans="1:10" ht="12.75" outlineLevel="2">
      <c r="A16" s="312" t="s">
        <v>264</v>
      </c>
      <c r="B16" s="312" t="s">
        <v>592</v>
      </c>
      <c r="C16" s="312" t="s">
        <v>266</v>
      </c>
      <c r="D16" s="312" t="s">
        <v>316</v>
      </c>
      <c r="F16" s="312" t="s">
        <v>588</v>
      </c>
      <c r="G16" s="312" t="s">
        <v>267</v>
      </c>
      <c r="H16" s="312" t="s">
        <v>268</v>
      </c>
      <c r="I16" s="321">
        <v>156.81</v>
      </c>
      <c r="J16" s="322">
        <v>40359</v>
      </c>
    </row>
    <row r="17" spans="1:10" ht="12.75" outlineLevel="2">
      <c r="A17" s="312" t="s">
        <v>264</v>
      </c>
      <c r="B17" s="312" t="s">
        <v>593</v>
      </c>
      <c r="C17" s="312" t="s">
        <v>266</v>
      </c>
      <c r="D17" s="312" t="s">
        <v>323</v>
      </c>
      <c r="F17" s="312" t="s">
        <v>588</v>
      </c>
      <c r="G17" s="312" t="s">
        <v>267</v>
      </c>
      <c r="H17" s="312" t="s">
        <v>268</v>
      </c>
      <c r="I17" s="321">
        <v>66.88</v>
      </c>
      <c r="J17" s="322">
        <v>40451</v>
      </c>
    </row>
    <row r="18" spans="1:10" ht="12.75" outlineLevel="2">
      <c r="A18" s="312" t="s">
        <v>264</v>
      </c>
      <c r="B18" s="312" t="s">
        <v>271</v>
      </c>
      <c r="C18" s="312" t="s">
        <v>266</v>
      </c>
      <c r="D18" s="312" t="s">
        <v>272</v>
      </c>
      <c r="F18" s="312" t="s">
        <v>588</v>
      </c>
      <c r="G18" s="312" t="s">
        <v>267</v>
      </c>
      <c r="H18" s="312" t="s">
        <v>268</v>
      </c>
      <c r="I18" s="321">
        <v>33.91</v>
      </c>
      <c r="J18" s="322">
        <v>40512</v>
      </c>
    </row>
    <row r="19" spans="1:10" ht="12.75" outlineLevel="2">
      <c r="A19" s="312" t="s">
        <v>264</v>
      </c>
      <c r="B19" s="312" t="s">
        <v>271</v>
      </c>
      <c r="C19" s="312" t="s">
        <v>266</v>
      </c>
      <c r="D19" s="312" t="s">
        <v>272</v>
      </c>
      <c r="F19" s="312" t="s">
        <v>588</v>
      </c>
      <c r="G19" s="312" t="s">
        <v>267</v>
      </c>
      <c r="H19" s="312" t="s">
        <v>268</v>
      </c>
      <c r="I19" s="321">
        <v>2869.67</v>
      </c>
      <c r="J19" s="322">
        <v>40512</v>
      </c>
    </row>
    <row r="20" spans="1:10" ht="12.75" outlineLevel="2">
      <c r="A20" s="312" t="s">
        <v>264</v>
      </c>
      <c r="B20" s="312" t="s">
        <v>271</v>
      </c>
      <c r="C20" s="312" t="s">
        <v>266</v>
      </c>
      <c r="D20" s="312" t="s">
        <v>272</v>
      </c>
      <c r="F20" s="312" t="s">
        <v>588</v>
      </c>
      <c r="G20" s="312" t="s">
        <v>267</v>
      </c>
      <c r="H20" s="312" t="s">
        <v>268</v>
      </c>
      <c r="I20" s="321">
        <v>2577.8</v>
      </c>
      <c r="J20" s="322">
        <v>40512</v>
      </c>
    </row>
    <row r="21" spans="1:10" ht="12.75" outlineLevel="2">
      <c r="A21" s="312" t="s">
        <v>264</v>
      </c>
      <c r="B21" s="312" t="s">
        <v>271</v>
      </c>
      <c r="C21" s="312" t="s">
        <v>266</v>
      </c>
      <c r="D21" s="312" t="s">
        <v>272</v>
      </c>
      <c r="F21" s="312" t="s">
        <v>588</v>
      </c>
      <c r="G21" s="312" t="s">
        <v>267</v>
      </c>
      <c r="H21" s="312" t="s">
        <v>268</v>
      </c>
      <c r="I21" s="321">
        <v>3592.64</v>
      </c>
      <c r="J21" s="322">
        <v>40512</v>
      </c>
    </row>
    <row r="22" spans="1:10" ht="12.75" outlineLevel="2">
      <c r="A22" s="312" t="s">
        <v>264</v>
      </c>
      <c r="B22" s="312" t="s">
        <v>271</v>
      </c>
      <c r="C22" s="312" t="s">
        <v>266</v>
      </c>
      <c r="D22" s="312" t="s">
        <v>272</v>
      </c>
      <c r="F22" s="312" t="s">
        <v>588</v>
      </c>
      <c r="G22" s="312" t="s">
        <v>267</v>
      </c>
      <c r="H22" s="312" t="s">
        <v>268</v>
      </c>
      <c r="I22" s="321">
        <v>305.25</v>
      </c>
      <c r="J22" s="322">
        <v>40512</v>
      </c>
    </row>
    <row r="23" spans="1:10" ht="12.75" outlineLevel="2">
      <c r="A23" s="312" t="s">
        <v>264</v>
      </c>
      <c r="B23" s="312" t="s">
        <v>594</v>
      </c>
      <c r="C23" s="312" t="s">
        <v>266</v>
      </c>
      <c r="D23" s="312" t="s">
        <v>272</v>
      </c>
      <c r="F23" s="312" t="s">
        <v>595</v>
      </c>
      <c r="G23" s="312" t="s">
        <v>596</v>
      </c>
      <c r="H23" s="312" t="s">
        <v>597</v>
      </c>
      <c r="I23" s="321">
        <v>12</v>
      </c>
      <c r="J23" s="322">
        <v>40504</v>
      </c>
    </row>
    <row r="24" spans="1:10" ht="12.75" outlineLevel="2">
      <c r="A24" s="312" t="s">
        <v>264</v>
      </c>
      <c r="B24" s="312" t="s">
        <v>331</v>
      </c>
      <c r="C24" s="312" t="s">
        <v>266</v>
      </c>
      <c r="D24" s="312" t="s">
        <v>305</v>
      </c>
      <c r="F24" s="312" t="s">
        <v>588</v>
      </c>
      <c r="G24" s="312" t="s">
        <v>598</v>
      </c>
      <c r="H24" s="312" t="s">
        <v>599</v>
      </c>
      <c r="I24" s="321">
        <v>270.49</v>
      </c>
      <c r="J24" s="322">
        <v>40207</v>
      </c>
    </row>
    <row r="25" spans="1:10" ht="12.75" outlineLevel="2">
      <c r="A25" s="312" t="s">
        <v>264</v>
      </c>
      <c r="B25" s="312" t="s">
        <v>269</v>
      </c>
      <c r="C25" s="312" t="s">
        <v>266</v>
      </c>
      <c r="D25" s="312" t="s">
        <v>270</v>
      </c>
      <c r="F25" s="312" t="s">
        <v>588</v>
      </c>
      <c r="G25" s="312" t="s">
        <v>598</v>
      </c>
      <c r="H25" s="312" t="s">
        <v>599</v>
      </c>
      <c r="I25" s="321">
        <v>270.49</v>
      </c>
      <c r="J25" s="322">
        <v>40268</v>
      </c>
    </row>
    <row r="26" spans="1:10" ht="12.75" outlineLevel="2">
      <c r="A26" s="312" t="s">
        <v>264</v>
      </c>
      <c r="B26" s="312" t="s">
        <v>594</v>
      </c>
      <c r="C26" s="312" t="s">
        <v>266</v>
      </c>
      <c r="D26" s="312" t="s">
        <v>272</v>
      </c>
      <c r="F26" s="312" t="s">
        <v>595</v>
      </c>
      <c r="G26" s="312" t="s">
        <v>600</v>
      </c>
      <c r="H26" s="312" t="s">
        <v>601</v>
      </c>
      <c r="I26" s="321">
        <v>117.23</v>
      </c>
      <c r="J26" s="322">
        <v>40504</v>
      </c>
    </row>
    <row r="27" spans="1:10" ht="12.75" outlineLevel="2">
      <c r="A27" s="312" t="s">
        <v>264</v>
      </c>
      <c r="B27" s="312" t="s">
        <v>331</v>
      </c>
      <c r="C27" s="312" t="s">
        <v>266</v>
      </c>
      <c r="D27" s="312" t="s">
        <v>305</v>
      </c>
      <c r="F27" s="312" t="s">
        <v>588</v>
      </c>
      <c r="G27" s="312" t="s">
        <v>602</v>
      </c>
      <c r="H27" s="312" t="s">
        <v>603</v>
      </c>
      <c r="I27" s="321">
        <v>109.49</v>
      </c>
      <c r="J27" s="322">
        <v>40207</v>
      </c>
    </row>
    <row r="28" spans="1:10" ht="12.75" outlineLevel="2">
      <c r="A28" s="312" t="s">
        <v>264</v>
      </c>
      <c r="B28" s="312" t="s">
        <v>604</v>
      </c>
      <c r="C28" s="312" t="s">
        <v>266</v>
      </c>
      <c r="D28" s="312" t="s">
        <v>63</v>
      </c>
      <c r="E28" s="312" t="s">
        <v>605</v>
      </c>
      <c r="F28" s="312" t="s">
        <v>606</v>
      </c>
      <c r="G28" s="312" t="s">
        <v>602</v>
      </c>
      <c r="H28" s="312" t="s">
        <v>603</v>
      </c>
      <c r="I28" s="321">
        <v>100.17</v>
      </c>
      <c r="J28" s="322">
        <v>40237</v>
      </c>
    </row>
    <row r="29" spans="1:10" ht="12.75" outlineLevel="2">
      <c r="A29" s="312" t="s">
        <v>264</v>
      </c>
      <c r="B29" s="312" t="s">
        <v>604</v>
      </c>
      <c r="C29" s="312" t="s">
        <v>266</v>
      </c>
      <c r="D29" s="312" t="s">
        <v>63</v>
      </c>
      <c r="E29" s="312" t="s">
        <v>605</v>
      </c>
      <c r="F29" s="312" t="s">
        <v>606</v>
      </c>
      <c r="G29" s="312" t="s">
        <v>602</v>
      </c>
      <c r="H29" s="312" t="s">
        <v>603</v>
      </c>
      <c r="I29" s="321">
        <v>10.12</v>
      </c>
      <c r="J29" s="322">
        <v>40237</v>
      </c>
    </row>
    <row r="30" spans="1:10" ht="12.75" outlineLevel="2">
      <c r="A30" s="312" t="s">
        <v>264</v>
      </c>
      <c r="B30" s="312" t="s">
        <v>604</v>
      </c>
      <c r="C30" s="312" t="s">
        <v>266</v>
      </c>
      <c r="D30" s="312" t="s">
        <v>63</v>
      </c>
      <c r="E30" s="312" t="s">
        <v>605</v>
      </c>
      <c r="F30" s="312" t="s">
        <v>606</v>
      </c>
      <c r="G30" s="312" t="s">
        <v>602</v>
      </c>
      <c r="H30" s="312" t="s">
        <v>603</v>
      </c>
      <c r="I30" s="321">
        <v>375.94</v>
      </c>
      <c r="J30" s="322">
        <v>40237</v>
      </c>
    </row>
    <row r="31" spans="1:10" ht="12.75" outlineLevel="2">
      <c r="A31" s="312" t="s">
        <v>264</v>
      </c>
      <c r="B31" s="312" t="s">
        <v>604</v>
      </c>
      <c r="C31" s="312" t="s">
        <v>266</v>
      </c>
      <c r="D31" s="312" t="s">
        <v>63</v>
      </c>
      <c r="E31" s="312" t="s">
        <v>605</v>
      </c>
      <c r="F31" s="312" t="s">
        <v>606</v>
      </c>
      <c r="G31" s="312" t="s">
        <v>602</v>
      </c>
      <c r="H31" s="312" t="s">
        <v>603</v>
      </c>
      <c r="I31" s="321">
        <v>1161.11</v>
      </c>
      <c r="J31" s="322">
        <v>40237</v>
      </c>
    </row>
    <row r="32" spans="1:10" ht="12.75" outlineLevel="2">
      <c r="A32" s="312" t="s">
        <v>264</v>
      </c>
      <c r="B32" s="312" t="s">
        <v>604</v>
      </c>
      <c r="C32" s="312" t="s">
        <v>266</v>
      </c>
      <c r="D32" s="312" t="s">
        <v>63</v>
      </c>
      <c r="E32" s="312" t="s">
        <v>605</v>
      </c>
      <c r="F32" s="312" t="s">
        <v>606</v>
      </c>
      <c r="G32" s="312" t="s">
        <v>602</v>
      </c>
      <c r="H32" s="312" t="s">
        <v>603</v>
      </c>
      <c r="I32" s="321">
        <v>65.32</v>
      </c>
      <c r="J32" s="322">
        <v>40237</v>
      </c>
    </row>
    <row r="33" spans="1:10" ht="12.75" outlineLevel="2">
      <c r="A33" s="312" t="s">
        <v>264</v>
      </c>
      <c r="B33" s="312" t="s">
        <v>604</v>
      </c>
      <c r="C33" s="312" t="s">
        <v>266</v>
      </c>
      <c r="D33" s="312" t="s">
        <v>63</v>
      </c>
      <c r="E33" s="312" t="s">
        <v>605</v>
      </c>
      <c r="F33" s="312" t="s">
        <v>606</v>
      </c>
      <c r="G33" s="312" t="s">
        <v>602</v>
      </c>
      <c r="H33" s="312" t="s">
        <v>603</v>
      </c>
      <c r="I33" s="321">
        <v>240.47</v>
      </c>
      <c r="J33" s="322">
        <v>40237</v>
      </c>
    </row>
    <row r="34" spans="1:10" ht="12.75" outlineLevel="2">
      <c r="A34" s="312" t="s">
        <v>264</v>
      </c>
      <c r="B34" s="312" t="s">
        <v>607</v>
      </c>
      <c r="C34" s="312" t="s">
        <v>266</v>
      </c>
      <c r="D34" s="312" t="s">
        <v>270</v>
      </c>
      <c r="E34" s="312" t="s">
        <v>605</v>
      </c>
      <c r="F34" s="312" t="s">
        <v>608</v>
      </c>
      <c r="G34" s="312" t="s">
        <v>602</v>
      </c>
      <c r="H34" s="312" t="s">
        <v>603</v>
      </c>
      <c r="I34" s="321">
        <v>-100.17</v>
      </c>
      <c r="J34" s="322">
        <v>40249</v>
      </c>
    </row>
    <row r="35" spans="1:10" ht="12.75" outlineLevel="2">
      <c r="A35" s="312" t="s">
        <v>264</v>
      </c>
      <c r="B35" s="312" t="s">
        <v>607</v>
      </c>
      <c r="C35" s="312" t="s">
        <v>266</v>
      </c>
      <c r="D35" s="312" t="s">
        <v>270</v>
      </c>
      <c r="E35" s="312" t="s">
        <v>605</v>
      </c>
      <c r="F35" s="312" t="s">
        <v>608</v>
      </c>
      <c r="G35" s="312" t="s">
        <v>602</v>
      </c>
      <c r="H35" s="312" t="s">
        <v>603</v>
      </c>
      <c r="I35" s="321">
        <v>-10.12</v>
      </c>
      <c r="J35" s="322">
        <v>40249</v>
      </c>
    </row>
    <row r="36" spans="1:10" ht="12.75" outlineLevel="2">
      <c r="A36" s="312" t="s">
        <v>264</v>
      </c>
      <c r="B36" s="312" t="s">
        <v>607</v>
      </c>
      <c r="C36" s="312" t="s">
        <v>266</v>
      </c>
      <c r="D36" s="312" t="s">
        <v>270</v>
      </c>
      <c r="E36" s="312" t="s">
        <v>605</v>
      </c>
      <c r="F36" s="312" t="s">
        <v>608</v>
      </c>
      <c r="G36" s="312" t="s">
        <v>602</v>
      </c>
      <c r="H36" s="312" t="s">
        <v>603</v>
      </c>
      <c r="I36" s="321">
        <v>-375.94</v>
      </c>
      <c r="J36" s="322">
        <v>40249</v>
      </c>
    </row>
    <row r="37" spans="1:10" ht="12.75" outlineLevel="2">
      <c r="A37" s="312" t="s">
        <v>264</v>
      </c>
      <c r="B37" s="312" t="s">
        <v>607</v>
      </c>
      <c r="C37" s="312" t="s">
        <v>266</v>
      </c>
      <c r="D37" s="312" t="s">
        <v>270</v>
      </c>
      <c r="E37" s="312" t="s">
        <v>605</v>
      </c>
      <c r="F37" s="312" t="s">
        <v>608</v>
      </c>
      <c r="G37" s="312" t="s">
        <v>602</v>
      </c>
      <c r="H37" s="312" t="s">
        <v>603</v>
      </c>
      <c r="I37" s="321">
        <v>-1161.11</v>
      </c>
      <c r="J37" s="322">
        <v>40249</v>
      </c>
    </row>
    <row r="38" spans="1:10" ht="12.75" outlineLevel="2">
      <c r="A38" s="312" t="s">
        <v>264</v>
      </c>
      <c r="B38" s="312" t="s">
        <v>607</v>
      </c>
      <c r="C38" s="312" t="s">
        <v>266</v>
      </c>
      <c r="D38" s="312" t="s">
        <v>270</v>
      </c>
      <c r="E38" s="312" t="s">
        <v>605</v>
      </c>
      <c r="F38" s="312" t="s">
        <v>608</v>
      </c>
      <c r="G38" s="312" t="s">
        <v>602</v>
      </c>
      <c r="H38" s="312" t="s">
        <v>603</v>
      </c>
      <c r="I38" s="321">
        <v>-65.32</v>
      </c>
      <c r="J38" s="322">
        <v>40249</v>
      </c>
    </row>
    <row r="39" spans="1:10" ht="12.75" outlineLevel="2">
      <c r="A39" s="312" t="s">
        <v>264</v>
      </c>
      <c r="B39" s="312" t="s">
        <v>607</v>
      </c>
      <c r="C39" s="312" t="s">
        <v>266</v>
      </c>
      <c r="D39" s="312" t="s">
        <v>270</v>
      </c>
      <c r="E39" s="312" t="s">
        <v>605</v>
      </c>
      <c r="F39" s="312" t="s">
        <v>608</v>
      </c>
      <c r="G39" s="312" t="s">
        <v>602</v>
      </c>
      <c r="H39" s="312" t="s">
        <v>603</v>
      </c>
      <c r="I39" s="321">
        <v>-240.47</v>
      </c>
      <c r="J39" s="322">
        <v>40249</v>
      </c>
    </row>
    <row r="40" spans="1:10" ht="12.75" outlineLevel="2">
      <c r="A40" s="312" t="s">
        <v>264</v>
      </c>
      <c r="B40" s="312" t="s">
        <v>609</v>
      </c>
      <c r="C40" s="312" t="s">
        <v>266</v>
      </c>
      <c r="D40" s="312" t="s">
        <v>270</v>
      </c>
      <c r="F40" s="312" t="s">
        <v>588</v>
      </c>
      <c r="G40" s="312" t="s">
        <v>602</v>
      </c>
      <c r="H40" s="312" t="s">
        <v>603</v>
      </c>
      <c r="I40" s="321">
        <v>100.17</v>
      </c>
      <c r="J40" s="322">
        <v>40242</v>
      </c>
    </row>
    <row r="41" spans="1:10" ht="12.75" outlineLevel="2">
      <c r="A41" s="312" t="s">
        <v>264</v>
      </c>
      <c r="B41" s="312" t="s">
        <v>609</v>
      </c>
      <c r="C41" s="312" t="s">
        <v>266</v>
      </c>
      <c r="D41" s="312" t="s">
        <v>270</v>
      </c>
      <c r="F41" s="312" t="s">
        <v>588</v>
      </c>
      <c r="G41" s="312" t="s">
        <v>602</v>
      </c>
      <c r="H41" s="312" t="s">
        <v>603</v>
      </c>
      <c r="I41" s="321">
        <v>10.12</v>
      </c>
      <c r="J41" s="322">
        <v>40242</v>
      </c>
    </row>
    <row r="42" spans="1:10" ht="12.75" outlineLevel="2">
      <c r="A42" s="312" t="s">
        <v>264</v>
      </c>
      <c r="B42" s="312" t="s">
        <v>609</v>
      </c>
      <c r="C42" s="312" t="s">
        <v>266</v>
      </c>
      <c r="D42" s="312" t="s">
        <v>270</v>
      </c>
      <c r="F42" s="312" t="s">
        <v>588</v>
      </c>
      <c r="G42" s="312" t="s">
        <v>602</v>
      </c>
      <c r="H42" s="312" t="s">
        <v>603</v>
      </c>
      <c r="I42" s="321">
        <v>375.94</v>
      </c>
      <c r="J42" s="322">
        <v>40242</v>
      </c>
    </row>
    <row r="43" spans="1:10" ht="12.75" outlineLevel="2">
      <c r="A43" s="312" t="s">
        <v>264</v>
      </c>
      <c r="B43" s="312" t="s">
        <v>609</v>
      </c>
      <c r="C43" s="312" t="s">
        <v>266</v>
      </c>
      <c r="D43" s="312" t="s">
        <v>270</v>
      </c>
      <c r="F43" s="312" t="s">
        <v>588</v>
      </c>
      <c r="G43" s="312" t="s">
        <v>602</v>
      </c>
      <c r="H43" s="312" t="s">
        <v>603</v>
      </c>
      <c r="I43" s="321">
        <v>1161.11</v>
      </c>
      <c r="J43" s="322">
        <v>40242</v>
      </c>
    </row>
    <row r="44" spans="1:10" ht="12.75" outlineLevel="2">
      <c r="A44" s="312" t="s">
        <v>264</v>
      </c>
      <c r="B44" s="312" t="s">
        <v>609</v>
      </c>
      <c r="C44" s="312" t="s">
        <v>266</v>
      </c>
      <c r="D44" s="312" t="s">
        <v>270</v>
      </c>
      <c r="F44" s="312" t="s">
        <v>588</v>
      </c>
      <c r="G44" s="312" t="s">
        <v>602</v>
      </c>
      <c r="H44" s="312" t="s">
        <v>603</v>
      </c>
      <c r="I44" s="321">
        <v>65.32</v>
      </c>
      <c r="J44" s="322">
        <v>40242</v>
      </c>
    </row>
    <row r="45" spans="1:10" ht="12.75" outlineLevel="2">
      <c r="A45" s="312" t="s">
        <v>264</v>
      </c>
      <c r="B45" s="312" t="s">
        <v>609</v>
      </c>
      <c r="C45" s="312" t="s">
        <v>266</v>
      </c>
      <c r="D45" s="312" t="s">
        <v>270</v>
      </c>
      <c r="F45" s="312" t="s">
        <v>588</v>
      </c>
      <c r="G45" s="312" t="s">
        <v>602</v>
      </c>
      <c r="H45" s="312" t="s">
        <v>603</v>
      </c>
      <c r="I45" s="321">
        <v>240.47</v>
      </c>
      <c r="J45" s="322">
        <v>40242</v>
      </c>
    </row>
    <row r="46" spans="1:10" ht="12.75" outlineLevel="2">
      <c r="A46" s="312" t="s">
        <v>264</v>
      </c>
      <c r="B46" s="312" t="s">
        <v>610</v>
      </c>
      <c r="C46" s="312" t="s">
        <v>266</v>
      </c>
      <c r="D46" s="312" t="s">
        <v>270</v>
      </c>
      <c r="F46" s="312" t="s">
        <v>588</v>
      </c>
      <c r="G46" s="312" t="s">
        <v>602</v>
      </c>
      <c r="H46" s="312" t="s">
        <v>603</v>
      </c>
      <c r="I46" s="321">
        <v>97.55</v>
      </c>
      <c r="J46" s="322">
        <v>40268</v>
      </c>
    </row>
    <row r="47" spans="1:10" ht="12.75" outlineLevel="2">
      <c r="A47" s="312" t="s">
        <v>264</v>
      </c>
      <c r="B47" s="312" t="s">
        <v>610</v>
      </c>
      <c r="C47" s="312" t="s">
        <v>266</v>
      </c>
      <c r="D47" s="312" t="s">
        <v>270</v>
      </c>
      <c r="F47" s="312" t="s">
        <v>588</v>
      </c>
      <c r="G47" s="312" t="s">
        <v>602</v>
      </c>
      <c r="H47" s="312" t="s">
        <v>603</v>
      </c>
      <c r="I47" s="321">
        <v>9.14</v>
      </c>
      <c r="J47" s="322">
        <v>40268</v>
      </c>
    </row>
    <row r="48" spans="1:10" ht="12.75" outlineLevel="2">
      <c r="A48" s="312" t="s">
        <v>264</v>
      </c>
      <c r="B48" s="312" t="s">
        <v>610</v>
      </c>
      <c r="C48" s="312" t="s">
        <v>266</v>
      </c>
      <c r="D48" s="312" t="s">
        <v>270</v>
      </c>
      <c r="F48" s="312" t="s">
        <v>588</v>
      </c>
      <c r="G48" s="312" t="s">
        <v>602</v>
      </c>
      <c r="H48" s="312" t="s">
        <v>603</v>
      </c>
      <c r="I48" s="321">
        <v>246.65</v>
      </c>
      <c r="J48" s="322">
        <v>40268</v>
      </c>
    </row>
    <row r="49" spans="1:10" ht="12.75" outlineLevel="2">
      <c r="A49" s="312" t="s">
        <v>264</v>
      </c>
      <c r="B49" s="312" t="s">
        <v>610</v>
      </c>
      <c r="C49" s="312" t="s">
        <v>266</v>
      </c>
      <c r="D49" s="312" t="s">
        <v>270</v>
      </c>
      <c r="F49" s="312" t="s">
        <v>588</v>
      </c>
      <c r="G49" s="312" t="s">
        <v>602</v>
      </c>
      <c r="H49" s="312" t="s">
        <v>603</v>
      </c>
      <c r="I49" s="321">
        <v>7.03</v>
      </c>
      <c r="J49" s="322">
        <v>40268</v>
      </c>
    </row>
    <row r="50" spans="1:10" ht="12.75" outlineLevel="2">
      <c r="A50" s="312" t="s">
        <v>264</v>
      </c>
      <c r="B50" s="312" t="s">
        <v>610</v>
      </c>
      <c r="C50" s="312" t="s">
        <v>266</v>
      </c>
      <c r="D50" s="312" t="s">
        <v>270</v>
      </c>
      <c r="F50" s="312" t="s">
        <v>588</v>
      </c>
      <c r="G50" s="312" t="s">
        <v>602</v>
      </c>
      <c r="H50" s="312" t="s">
        <v>603</v>
      </c>
      <c r="I50" s="321">
        <v>42.71</v>
      </c>
      <c r="J50" s="322">
        <v>40268</v>
      </c>
    </row>
    <row r="51" spans="1:10" ht="12.75" outlineLevel="2">
      <c r="A51" s="312" t="s">
        <v>264</v>
      </c>
      <c r="B51" s="312" t="s">
        <v>269</v>
      </c>
      <c r="C51" s="312" t="s">
        <v>266</v>
      </c>
      <c r="D51" s="312" t="s">
        <v>270</v>
      </c>
      <c r="F51" s="312" t="s">
        <v>588</v>
      </c>
      <c r="G51" s="312" t="s">
        <v>602</v>
      </c>
      <c r="H51" s="312" t="s">
        <v>603</v>
      </c>
      <c r="I51" s="321">
        <v>47.07</v>
      </c>
      <c r="J51" s="322">
        <v>40268</v>
      </c>
    </row>
    <row r="52" spans="1:10" ht="12.75" outlineLevel="2">
      <c r="A52" s="312" t="s">
        <v>264</v>
      </c>
      <c r="B52" s="312" t="s">
        <v>269</v>
      </c>
      <c r="C52" s="312" t="s">
        <v>266</v>
      </c>
      <c r="D52" s="312" t="s">
        <v>270</v>
      </c>
      <c r="F52" s="312" t="s">
        <v>588</v>
      </c>
      <c r="G52" s="312" t="s">
        <v>602</v>
      </c>
      <c r="H52" s="312" t="s">
        <v>603</v>
      </c>
      <c r="I52" s="321">
        <v>69.62</v>
      </c>
      <c r="J52" s="322">
        <v>40268</v>
      </c>
    </row>
    <row r="53" spans="1:10" ht="12.75" outlineLevel="2">
      <c r="A53" s="312" t="s">
        <v>264</v>
      </c>
      <c r="B53" s="312" t="s">
        <v>592</v>
      </c>
      <c r="C53" s="312" t="s">
        <v>266</v>
      </c>
      <c r="D53" s="312" t="s">
        <v>316</v>
      </c>
      <c r="F53" s="312" t="s">
        <v>588</v>
      </c>
      <c r="G53" s="312" t="s">
        <v>602</v>
      </c>
      <c r="H53" s="312" t="s">
        <v>603</v>
      </c>
      <c r="I53" s="321">
        <v>89</v>
      </c>
      <c r="J53" s="322">
        <v>40359</v>
      </c>
    </row>
    <row r="54" spans="1:10" ht="12.75" outlineLevel="2">
      <c r="A54" s="312" t="s">
        <v>264</v>
      </c>
      <c r="B54" s="312" t="s">
        <v>611</v>
      </c>
      <c r="C54" s="312" t="s">
        <v>266</v>
      </c>
      <c r="D54" s="312" t="s">
        <v>325</v>
      </c>
      <c r="F54" s="312" t="s">
        <v>588</v>
      </c>
      <c r="G54" s="312" t="s">
        <v>602</v>
      </c>
      <c r="H54" s="312" t="s">
        <v>603</v>
      </c>
      <c r="I54" s="321">
        <v>1946.8</v>
      </c>
      <c r="J54" s="322">
        <v>40480</v>
      </c>
    </row>
    <row r="55" spans="1:10" ht="12.75" outlineLevel="2">
      <c r="A55" s="312" t="s">
        <v>264</v>
      </c>
      <c r="B55" s="312" t="s">
        <v>612</v>
      </c>
      <c r="C55" s="312" t="s">
        <v>266</v>
      </c>
      <c r="D55" s="312" t="s">
        <v>305</v>
      </c>
      <c r="F55" s="312" t="s">
        <v>588</v>
      </c>
      <c r="G55" s="312" t="s">
        <v>613</v>
      </c>
      <c r="H55" s="312" t="s">
        <v>614</v>
      </c>
      <c r="I55" s="321">
        <v>3720.96</v>
      </c>
      <c r="J55" s="322">
        <v>40207</v>
      </c>
    </row>
    <row r="56" spans="1:10" ht="12.75" outlineLevel="2">
      <c r="A56" s="312" t="s">
        <v>264</v>
      </c>
      <c r="B56" s="312" t="s">
        <v>271</v>
      </c>
      <c r="C56" s="312" t="s">
        <v>266</v>
      </c>
      <c r="D56" s="312" t="s">
        <v>272</v>
      </c>
      <c r="F56" s="312" t="s">
        <v>588</v>
      </c>
      <c r="G56" s="312" t="s">
        <v>613</v>
      </c>
      <c r="H56" s="312" t="s">
        <v>614</v>
      </c>
      <c r="I56" s="321">
        <v>13.12</v>
      </c>
      <c r="J56" s="322">
        <v>40512</v>
      </c>
    </row>
    <row r="57" spans="1:10" ht="12.75" outlineLevel="2">
      <c r="A57" s="312" t="s">
        <v>264</v>
      </c>
      <c r="B57" s="312" t="s">
        <v>271</v>
      </c>
      <c r="C57" s="312" t="s">
        <v>266</v>
      </c>
      <c r="D57" s="312" t="s">
        <v>272</v>
      </c>
      <c r="F57" s="312" t="s">
        <v>588</v>
      </c>
      <c r="G57" s="312" t="s">
        <v>615</v>
      </c>
      <c r="H57" s="312" t="s">
        <v>616</v>
      </c>
      <c r="I57" s="321">
        <v>89.25</v>
      </c>
      <c r="J57" s="322">
        <v>40512</v>
      </c>
    </row>
    <row r="58" spans="1:10" ht="12.75" outlineLevel="2">
      <c r="A58" s="312" t="s">
        <v>264</v>
      </c>
      <c r="B58" s="312" t="s">
        <v>617</v>
      </c>
      <c r="C58" s="312" t="s">
        <v>266</v>
      </c>
      <c r="D58" s="312" t="s">
        <v>328</v>
      </c>
      <c r="E58" s="312" t="s">
        <v>618</v>
      </c>
      <c r="F58" s="312" t="s">
        <v>591</v>
      </c>
      <c r="G58" s="312" t="s">
        <v>615</v>
      </c>
      <c r="H58" s="312" t="s">
        <v>616</v>
      </c>
      <c r="I58" s="321">
        <v>-89.25</v>
      </c>
      <c r="J58" s="322">
        <v>40543</v>
      </c>
    </row>
    <row r="59" spans="1:10" ht="12.75" outlineLevel="2">
      <c r="A59" s="312" t="s">
        <v>264</v>
      </c>
      <c r="B59" s="312" t="s">
        <v>617</v>
      </c>
      <c r="C59" s="312" t="s">
        <v>266</v>
      </c>
      <c r="D59" s="312" t="s">
        <v>328</v>
      </c>
      <c r="E59" s="312" t="s">
        <v>618</v>
      </c>
      <c r="F59" s="312" t="s">
        <v>591</v>
      </c>
      <c r="G59" s="312" t="s">
        <v>619</v>
      </c>
      <c r="H59" s="312" t="s">
        <v>620</v>
      </c>
      <c r="I59" s="321">
        <v>89.25</v>
      </c>
      <c r="J59" s="322">
        <v>40543</v>
      </c>
    </row>
    <row r="60" spans="1:10" ht="12.75" outlineLevel="2">
      <c r="A60" s="312" t="s">
        <v>264</v>
      </c>
      <c r="B60" s="312" t="s">
        <v>331</v>
      </c>
      <c r="C60" s="312" t="s">
        <v>266</v>
      </c>
      <c r="D60" s="312" t="s">
        <v>305</v>
      </c>
      <c r="F60" s="312" t="s">
        <v>588</v>
      </c>
      <c r="G60" s="312" t="s">
        <v>621</v>
      </c>
      <c r="H60" s="312" t="s">
        <v>622</v>
      </c>
      <c r="I60" s="321">
        <v>69.62</v>
      </c>
      <c r="J60" s="322">
        <v>40207</v>
      </c>
    </row>
    <row r="61" spans="1:10" ht="12.75" outlineLevel="2">
      <c r="A61" s="312" t="s">
        <v>264</v>
      </c>
      <c r="B61" s="312" t="s">
        <v>331</v>
      </c>
      <c r="C61" s="312" t="s">
        <v>266</v>
      </c>
      <c r="D61" s="312" t="s">
        <v>305</v>
      </c>
      <c r="F61" s="312" t="s">
        <v>588</v>
      </c>
      <c r="G61" s="312" t="s">
        <v>621</v>
      </c>
      <c r="H61" s="312" t="s">
        <v>622</v>
      </c>
      <c r="I61" s="321">
        <v>90.86</v>
      </c>
      <c r="J61" s="322">
        <v>40207</v>
      </c>
    </row>
    <row r="62" spans="1:10" ht="12.75" outlineLevel="2">
      <c r="A62" s="312" t="s">
        <v>264</v>
      </c>
      <c r="B62" s="312" t="s">
        <v>623</v>
      </c>
      <c r="C62" s="312" t="s">
        <v>266</v>
      </c>
      <c r="D62" s="312" t="s">
        <v>305</v>
      </c>
      <c r="F62" s="312" t="s">
        <v>588</v>
      </c>
      <c r="G62" s="312" t="s">
        <v>621</v>
      </c>
      <c r="H62" s="312" t="s">
        <v>622</v>
      </c>
      <c r="I62" s="321">
        <v>11.74</v>
      </c>
      <c r="J62" s="322">
        <v>40207</v>
      </c>
    </row>
    <row r="63" spans="1:10" ht="12.75" outlineLevel="2">
      <c r="A63" s="312" t="s">
        <v>264</v>
      </c>
      <c r="B63" s="312" t="s">
        <v>623</v>
      </c>
      <c r="C63" s="312" t="s">
        <v>266</v>
      </c>
      <c r="D63" s="312" t="s">
        <v>305</v>
      </c>
      <c r="F63" s="312" t="s">
        <v>588</v>
      </c>
      <c r="G63" s="312" t="s">
        <v>621</v>
      </c>
      <c r="H63" s="312" t="s">
        <v>622</v>
      </c>
      <c r="I63" s="321">
        <v>62.47</v>
      </c>
      <c r="J63" s="322">
        <v>40207</v>
      </c>
    </row>
    <row r="64" spans="1:10" ht="12.75" outlineLevel="2">
      <c r="A64" s="312" t="s">
        <v>264</v>
      </c>
      <c r="B64" s="312" t="s">
        <v>623</v>
      </c>
      <c r="C64" s="312" t="s">
        <v>266</v>
      </c>
      <c r="D64" s="312" t="s">
        <v>305</v>
      </c>
      <c r="F64" s="312" t="s">
        <v>588</v>
      </c>
      <c r="G64" s="312" t="s">
        <v>621</v>
      </c>
      <c r="H64" s="312" t="s">
        <v>622</v>
      </c>
      <c r="I64" s="321">
        <v>10.06</v>
      </c>
      <c r="J64" s="322">
        <v>40207</v>
      </c>
    </row>
    <row r="65" spans="1:10" ht="12.75" outlineLevel="2">
      <c r="A65" s="312" t="s">
        <v>264</v>
      </c>
      <c r="B65" s="312" t="s">
        <v>333</v>
      </c>
      <c r="C65" s="312" t="s">
        <v>266</v>
      </c>
      <c r="D65" s="312" t="s">
        <v>63</v>
      </c>
      <c r="F65" s="312" t="s">
        <v>588</v>
      </c>
      <c r="G65" s="312" t="s">
        <v>621</v>
      </c>
      <c r="H65" s="312" t="s">
        <v>622</v>
      </c>
      <c r="I65" s="321">
        <v>39.83</v>
      </c>
      <c r="J65" s="322">
        <v>40235</v>
      </c>
    </row>
    <row r="66" spans="1:10" ht="12.75" outlineLevel="2">
      <c r="A66" s="312" t="s">
        <v>264</v>
      </c>
      <c r="B66" s="312" t="s">
        <v>624</v>
      </c>
      <c r="C66" s="312" t="s">
        <v>266</v>
      </c>
      <c r="D66" s="312" t="s">
        <v>63</v>
      </c>
      <c r="F66" s="312" t="s">
        <v>588</v>
      </c>
      <c r="G66" s="312" t="s">
        <v>621</v>
      </c>
      <c r="H66" s="312" t="s">
        <v>622</v>
      </c>
      <c r="I66" s="321">
        <v>29.47</v>
      </c>
      <c r="J66" s="322">
        <v>40235</v>
      </c>
    </row>
    <row r="67" spans="1:10" ht="12.75" outlineLevel="2">
      <c r="A67" s="312" t="s">
        <v>264</v>
      </c>
      <c r="B67" s="312" t="s">
        <v>624</v>
      </c>
      <c r="C67" s="312" t="s">
        <v>266</v>
      </c>
      <c r="D67" s="312" t="s">
        <v>63</v>
      </c>
      <c r="F67" s="312" t="s">
        <v>588</v>
      </c>
      <c r="G67" s="312" t="s">
        <v>621</v>
      </c>
      <c r="H67" s="312" t="s">
        <v>622</v>
      </c>
      <c r="I67" s="321">
        <v>29.9</v>
      </c>
      <c r="J67" s="322">
        <v>40235</v>
      </c>
    </row>
    <row r="68" spans="1:10" ht="12.75" outlineLevel="2">
      <c r="A68" s="312" t="s">
        <v>264</v>
      </c>
      <c r="B68" s="312" t="s">
        <v>624</v>
      </c>
      <c r="C68" s="312" t="s">
        <v>266</v>
      </c>
      <c r="D68" s="312" t="s">
        <v>63</v>
      </c>
      <c r="F68" s="312" t="s">
        <v>588</v>
      </c>
      <c r="G68" s="312" t="s">
        <v>621</v>
      </c>
      <c r="H68" s="312" t="s">
        <v>622</v>
      </c>
      <c r="I68" s="321">
        <v>29.47</v>
      </c>
      <c r="J68" s="322">
        <v>40235</v>
      </c>
    </row>
    <row r="69" spans="1:10" ht="12.75" outlineLevel="2">
      <c r="A69" s="312" t="s">
        <v>264</v>
      </c>
      <c r="B69" s="312" t="s">
        <v>624</v>
      </c>
      <c r="C69" s="312" t="s">
        <v>266</v>
      </c>
      <c r="D69" s="312" t="s">
        <v>63</v>
      </c>
      <c r="F69" s="312" t="s">
        <v>588</v>
      </c>
      <c r="G69" s="312" t="s">
        <v>621</v>
      </c>
      <c r="H69" s="312" t="s">
        <v>622</v>
      </c>
      <c r="I69" s="321">
        <v>29.9</v>
      </c>
      <c r="J69" s="322">
        <v>40235</v>
      </c>
    </row>
    <row r="70" spans="1:10" ht="12.75" outlineLevel="2">
      <c r="A70" s="312" t="s">
        <v>264</v>
      </c>
      <c r="B70" s="312" t="s">
        <v>624</v>
      </c>
      <c r="C70" s="312" t="s">
        <v>266</v>
      </c>
      <c r="D70" s="312" t="s">
        <v>63</v>
      </c>
      <c r="F70" s="312" t="s">
        <v>588</v>
      </c>
      <c r="G70" s="312" t="s">
        <v>621</v>
      </c>
      <c r="H70" s="312" t="s">
        <v>622</v>
      </c>
      <c r="I70" s="321">
        <v>29.47</v>
      </c>
      <c r="J70" s="322">
        <v>40235</v>
      </c>
    </row>
    <row r="71" spans="1:10" ht="12.75" outlineLevel="2">
      <c r="A71" s="312" t="s">
        <v>264</v>
      </c>
      <c r="B71" s="312" t="s">
        <v>624</v>
      </c>
      <c r="C71" s="312" t="s">
        <v>266</v>
      </c>
      <c r="D71" s="312" t="s">
        <v>63</v>
      </c>
      <c r="F71" s="312" t="s">
        <v>588</v>
      </c>
      <c r="G71" s="312" t="s">
        <v>621</v>
      </c>
      <c r="H71" s="312" t="s">
        <v>622</v>
      </c>
      <c r="I71" s="321">
        <v>9.62</v>
      </c>
      <c r="J71" s="322">
        <v>40235</v>
      </c>
    </row>
    <row r="72" spans="1:10" ht="12.75" outlineLevel="2">
      <c r="A72" s="312" t="s">
        <v>264</v>
      </c>
      <c r="B72" s="312" t="s">
        <v>624</v>
      </c>
      <c r="C72" s="312" t="s">
        <v>266</v>
      </c>
      <c r="D72" s="312" t="s">
        <v>63</v>
      </c>
      <c r="F72" s="312" t="s">
        <v>588</v>
      </c>
      <c r="G72" s="312" t="s">
        <v>621</v>
      </c>
      <c r="H72" s="312" t="s">
        <v>622</v>
      </c>
      <c r="I72" s="321">
        <v>23.38</v>
      </c>
      <c r="J72" s="322">
        <v>40235</v>
      </c>
    </row>
    <row r="73" spans="1:10" ht="12.75" outlineLevel="2">
      <c r="A73" s="312" t="s">
        <v>264</v>
      </c>
      <c r="B73" s="312" t="s">
        <v>624</v>
      </c>
      <c r="C73" s="312" t="s">
        <v>266</v>
      </c>
      <c r="D73" s="312" t="s">
        <v>63</v>
      </c>
      <c r="F73" s="312" t="s">
        <v>588</v>
      </c>
      <c r="G73" s="312" t="s">
        <v>621</v>
      </c>
      <c r="H73" s="312" t="s">
        <v>622</v>
      </c>
      <c r="I73" s="321">
        <v>20.7</v>
      </c>
      <c r="J73" s="322">
        <v>40235</v>
      </c>
    </row>
    <row r="74" spans="1:10" ht="12.75" outlineLevel="2">
      <c r="A74" s="312" t="s">
        <v>264</v>
      </c>
      <c r="B74" s="312" t="s">
        <v>624</v>
      </c>
      <c r="C74" s="312" t="s">
        <v>266</v>
      </c>
      <c r="D74" s="312" t="s">
        <v>63</v>
      </c>
      <c r="F74" s="312" t="s">
        <v>588</v>
      </c>
      <c r="G74" s="312" t="s">
        <v>621</v>
      </c>
      <c r="H74" s="312" t="s">
        <v>622</v>
      </c>
      <c r="I74" s="321">
        <v>80.46</v>
      </c>
      <c r="J74" s="322">
        <v>40235</v>
      </c>
    </row>
    <row r="75" spans="1:10" ht="12.75" outlineLevel="2">
      <c r="A75" s="312" t="s">
        <v>264</v>
      </c>
      <c r="B75" s="312" t="s">
        <v>624</v>
      </c>
      <c r="C75" s="312" t="s">
        <v>266</v>
      </c>
      <c r="D75" s="312" t="s">
        <v>63</v>
      </c>
      <c r="F75" s="312" t="s">
        <v>588</v>
      </c>
      <c r="G75" s="312" t="s">
        <v>621</v>
      </c>
      <c r="H75" s="312" t="s">
        <v>622</v>
      </c>
      <c r="I75" s="321">
        <v>9.62</v>
      </c>
      <c r="J75" s="322">
        <v>40235</v>
      </c>
    </row>
    <row r="76" spans="1:10" ht="12.75" outlineLevel="2">
      <c r="A76" s="312" t="s">
        <v>264</v>
      </c>
      <c r="B76" s="312" t="s">
        <v>624</v>
      </c>
      <c r="C76" s="312" t="s">
        <v>266</v>
      </c>
      <c r="D76" s="312" t="s">
        <v>63</v>
      </c>
      <c r="F76" s="312" t="s">
        <v>588</v>
      </c>
      <c r="G76" s="312" t="s">
        <v>621</v>
      </c>
      <c r="H76" s="312" t="s">
        <v>622</v>
      </c>
      <c r="I76" s="321">
        <v>80.46</v>
      </c>
      <c r="J76" s="322">
        <v>40235</v>
      </c>
    </row>
    <row r="77" spans="1:10" ht="12.75" outlineLevel="2">
      <c r="A77" s="312" t="s">
        <v>264</v>
      </c>
      <c r="B77" s="312" t="s">
        <v>625</v>
      </c>
      <c r="C77" s="312" t="s">
        <v>266</v>
      </c>
      <c r="D77" s="312" t="s">
        <v>270</v>
      </c>
      <c r="F77" s="312" t="s">
        <v>588</v>
      </c>
      <c r="G77" s="312" t="s">
        <v>621</v>
      </c>
      <c r="H77" s="312" t="s">
        <v>622</v>
      </c>
      <c r="I77" s="321">
        <v>11.43</v>
      </c>
      <c r="J77" s="322">
        <v>40268</v>
      </c>
    </row>
    <row r="78" spans="1:10" ht="12.75" outlineLevel="2">
      <c r="A78" s="312" t="s">
        <v>264</v>
      </c>
      <c r="B78" s="312" t="s">
        <v>269</v>
      </c>
      <c r="C78" s="312" t="s">
        <v>266</v>
      </c>
      <c r="D78" s="312" t="s">
        <v>270</v>
      </c>
      <c r="F78" s="312" t="s">
        <v>588</v>
      </c>
      <c r="G78" s="312" t="s">
        <v>621</v>
      </c>
      <c r="H78" s="312" t="s">
        <v>622</v>
      </c>
      <c r="I78" s="321">
        <v>24.4</v>
      </c>
      <c r="J78" s="322">
        <v>40268</v>
      </c>
    </row>
    <row r="79" spans="1:10" ht="12.75" outlineLevel="2">
      <c r="A79" s="312" t="s">
        <v>264</v>
      </c>
      <c r="B79" s="312" t="s">
        <v>626</v>
      </c>
      <c r="C79" s="312" t="s">
        <v>266</v>
      </c>
      <c r="D79" s="312" t="s">
        <v>270</v>
      </c>
      <c r="E79" s="312" t="s">
        <v>627</v>
      </c>
      <c r="F79" s="312" t="s">
        <v>606</v>
      </c>
      <c r="G79" s="312" t="s">
        <v>621</v>
      </c>
      <c r="H79" s="312" t="s">
        <v>622</v>
      </c>
      <c r="I79" s="321">
        <v>11.43</v>
      </c>
      <c r="J79" s="322">
        <v>40268</v>
      </c>
    </row>
    <row r="80" spans="1:10" ht="12.75" outlineLevel="2">
      <c r="A80" s="312" t="s">
        <v>264</v>
      </c>
      <c r="B80" s="312" t="s">
        <v>628</v>
      </c>
      <c r="C80" s="312" t="s">
        <v>266</v>
      </c>
      <c r="D80" s="312" t="s">
        <v>312</v>
      </c>
      <c r="E80" s="312" t="s">
        <v>627</v>
      </c>
      <c r="F80" s="312" t="s">
        <v>608</v>
      </c>
      <c r="G80" s="312" t="s">
        <v>621</v>
      </c>
      <c r="H80" s="312" t="s">
        <v>622</v>
      </c>
      <c r="I80" s="321">
        <v>-11.43</v>
      </c>
      <c r="J80" s="322">
        <v>40281</v>
      </c>
    </row>
    <row r="81" spans="1:10" ht="12.75" outlineLevel="2">
      <c r="A81" s="312" t="s">
        <v>264</v>
      </c>
      <c r="B81" s="312" t="s">
        <v>334</v>
      </c>
      <c r="C81" s="312" t="s">
        <v>266</v>
      </c>
      <c r="D81" s="312" t="s">
        <v>312</v>
      </c>
      <c r="F81" s="312" t="s">
        <v>588</v>
      </c>
      <c r="G81" s="312" t="s">
        <v>621</v>
      </c>
      <c r="H81" s="312" t="s">
        <v>622</v>
      </c>
      <c r="I81" s="321">
        <v>137.01</v>
      </c>
      <c r="J81" s="322">
        <v>40298</v>
      </c>
    </row>
    <row r="82" spans="1:10" ht="12.75" outlineLevel="2">
      <c r="A82" s="312" t="s">
        <v>264</v>
      </c>
      <c r="B82" s="312" t="s">
        <v>629</v>
      </c>
      <c r="C82" s="312" t="s">
        <v>266</v>
      </c>
      <c r="D82" s="312" t="s">
        <v>312</v>
      </c>
      <c r="F82" s="312" t="s">
        <v>588</v>
      </c>
      <c r="G82" s="312" t="s">
        <v>621</v>
      </c>
      <c r="H82" s="312" t="s">
        <v>622</v>
      </c>
      <c r="I82" s="321">
        <v>11.43</v>
      </c>
      <c r="J82" s="322">
        <v>40298</v>
      </c>
    </row>
    <row r="83" spans="1:10" ht="12.75" outlineLevel="2">
      <c r="A83" s="312" t="s">
        <v>264</v>
      </c>
      <c r="B83" s="312" t="s">
        <v>629</v>
      </c>
      <c r="C83" s="312" t="s">
        <v>266</v>
      </c>
      <c r="D83" s="312" t="s">
        <v>312</v>
      </c>
      <c r="F83" s="312" t="s">
        <v>588</v>
      </c>
      <c r="G83" s="312" t="s">
        <v>621</v>
      </c>
      <c r="H83" s="312" t="s">
        <v>622</v>
      </c>
      <c r="I83" s="321">
        <v>80.09</v>
      </c>
      <c r="J83" s="322">
        <v>40298</v>
      </c>
    </row>
    <row r="84" spans="1:10" ht="12.75" outlineLevel="2">
      <c r="A84" s="312" t="s">
        <v>264</v>
      </c>
      <c r="B84" s="312" t="s">
        <v>629</v>
      </c>
      <c r="C84" s="312" t="s">
        <v>266</v>
      </c>
      <c r="D84" s="312" t="s">
        <v>312</v>
      </c>
      <c r="F84" s="312" t="s">
        <v>588</v>
      </c>
      <c r="G84" s="312" t="s">
        <v>621</v>
      </c>
      <c r="H84" s="312" t="s">
        <v>622</v>
      </c>
      <c r="I84" s="321">
        <v>25.15</v>
      </c>
      <c r="J84" s="322">
        <v>40298</v>
      </c>
    </row>
    <row r="85" spans="1:10" ht="12.75" outlineLevel="2">
      <c r="A85" s="312" t="s">
        <v>264</v>
      </c>
      <c r="B85" s="312" t="s">
        <v>629</v>
      </c>
      <c r="C85" s="312" t="s">
        <v>266</v>
      </c>
      <c r="D85" s="312" t="s">
        <v>312</v>
      </c>
      <c r="F85" s="312" t="s">
        <v>588</v>
      </c>
      <c r="G85" s="312" t="s">
        <v>621</v>
      </c>
      <c r="H85" s="312" t="s">
        <v>622</v>
      </c>
      <c r="I85" s="321">
        <v>11.53</v>
      </c>
      <c r="J85" s="322">
        <v>40298</v>
      </c>
    </row>
    <row r="86" spans="1:10" ht="12.75" outlineLevel="2">
      <c r="A86" s="312" t="s">
        <v>264</v>
      </c>
      <c r="B86" s="312" t="s">
        <v>630</v>
      </c>
      <c r="C86" s="312" t="s">
        <v>266</v>
      </c>
      <c r="D86" s="312" t="s">
        <v>314</v>
      </c>
      <c r="F86" s="312" t="s">
        <v>588</v>
      </c>
      <c r="G86" s="312" t="s">
        <v>621</v>
      </c>
      <c r="H86" s="312" t="s">
        <v>622</v>
      </c>
      <c r="I86" s="321">
        <v>24.4</v>
      </c>
      <c r="J86" s="322">
        <v>40326</v>
      </c>
    </row>
    <row r="87" spans="1:10" ht="12.75" outlineLevel="2">
      <c r="A87" s="312" t="s">
        <v>264</v>
      </c>
      <c r="B87" s="312" t="s">
        <v>630</v>
      </c>
      <c r="C87" s="312" t="s">
        <v>266</v>
      </c>
      <c r="D87" s="312" t="s">
        <v>314</v>
      </c>
      <c r="F87" s="312" t="s">
        <v>588</v>
      </c>
      <c r="G87" s="312" t="s">
        <v>621</v>
      </c>
      <c r="H87" s="312" t="s">
        <v>622</v>
      </c>
      <c r="I87" s="321">
        <v>24.4</v>
      </c>
      <c r="J87" s="322">
        <v>40326</v>
      </c>
    </row>
    <row r="88" spans="1:10" ht="12.75" outlineLevel="2">
      <c r="A88" s="312" t="s">
        <v>264</v>
      </c>
      <c r="B88" s="312" t="s">
        <v>630</v>
      </c>
      <c r="C88" s="312" t="s">
        <v>266</v>
      </c>
      <c r="D88" s="312" t="s">
        <v>314</v>
      </c>
      <c r="F88" s="312" t="s">
        <v>588</v>
      </c>
      <c r="G88" s="312" t="s">
        <v>621</v>
      </c>
      <c r="H88" s="312" t="s">
        <v>622</v>
      </c>
      <c r="I88" s="321">
        <v>62.47</v>
      </c>
      <c r="J88" s="322">
        <v>40326</v>
      </c>
    </row>
    <row r="89" spans="1:10" ht="12.75" outlineLevel="2">
      <c r="A89" s="312" t="s">
        <v>264</v>
      </c>
      <c r="B89" s="312" t="s">
        <v>630</v>
      </c>
      <c r="C89" s="312" t="s">
        <v>266</v>
      </c>
      <c r="D89" s="312" t="s">
        <v>314</v>
      </c>
      <c r="F89" s="312" t="s">
        <v>588</v>
      </c>
      <c r="G89" s="312" t="s">
        <v>621</v>
      </c>
      <c r="H89" s="312" t="s">
        <v>622</v>
      </c>
      <c r="I89" s="321">
        <v>115.21</v>
      </c>
      <c r="J89" s="322">
        <v>40326</v>
      </c>
    </row>
    <row r="90" spans="1:10" ht="12.75" outlineLevel="2">
      <c r="A90" s="312" t="s">
        <v>264</v>
      </c>
      <c r="B90" s="312" t="s">
        <v>631</v>
      </c>
      <c r="C90" s="312" t="s">
        <v>266</v>
      </c>
      <c r="D90" s="312" t="s">
        <v>316</v>
      </c>
      <c r="F90" s="312" t="s">
        <v>588</v>
      </c>
      <c r="G90" s="312" t="s">
        <v>621</v>
      </c>
      <c r="H90" s="312" t="s">
        <v>622</v>
      </c>
      <c r="I90" s="321">
        <v>13.8</v>
      </c>
      <c r="J90" s="322">
        <v>40359</v>
      </c>
    </row>
    <row r="91" spans="1:10" ht="12.75" outlineLevel="2">
      <c r="A91" s="312" t="s">
        <v>264</v>
      </c>
      <c r="B91" s="312" t="s">
        <v>631</v>
      </c>
      <c r="C91" s="312" t="s">
        <v>266</v>
      </c>
      <c r="D91" s="312" t="s">
        <v>316</v>
      </c>
      <c r="F91" s="312" t="s">
        <v>588</v>
      </c>
      <c r="G91" s="312" t="s">
        <v>621</v>
      </c>
      <c r="H91" s="312" t="s">
        <v>622</v>
      </c>
      <c r="I91" s="321">
        <v>13.55</v>
      </c>
      <c r="J91" s="322">
        <v>40359</v>
      </c>
    </row>
    <row r="92" spans="1:10" ht="12.75" outlineLevel="2">
      <c r="A92" s="312" t="s">
        <v>264</v>
      </c>
      <c r="B92" s="312" t="s">
        <v>632</v>
      </c>
      <c r="C92" s="312" t="s">
        <v>266</v>
      </c>
      <c r="D92" s="312" t="s">
        <v>318</v>
      </c>
      <c r="F92" s="312" t="s">
        <v>588</v>
      </c>
      <c r="G92" s="312" t="s">
        <v>621</v>
      </c>
      <c r="H92" s="312" t="s">
        <v>622</v>
      </c>
      <c r="I92" s="321">
        <v>21.64</v>
      </c>
      <c r="J92" s="322">
        <v>40389</v>
      </c>
    </row>
    <row r="93" spans="1:10" ht="12.75" outlineLevel="2">
      <c r="A93" s="312" t="s">
        <v>264</v>
      </c>
      <c r="B93" s="312" t="s">
        <v>633</v>
      </c>
      <c r="C93" s="312" t="s">
        <v>266</v>
      </c>
      <c r="D93" s="312" t="s">
        <v>321</v>
      </c>
      <c r="F93" s="312" t="s">
        <v>588</v>
      </c>
      <c r="G93" s="312" t="s">
        <v>621</v>
      </c>
      <c r="H93" s="312" t="s">
        <v>622</v>
      </c>
      <c r="I93" s="321">
        <v>42.37</v>
      </c>
      <c r="J93" s="322">
        <v>40421</v>
      </c>
    </row>
    <row r="94" spans="1:10" ht="12.75" outlineLevel="2">
      <c r="A94" s="312" t="s">
        <v>264</v>
      </c>
      <c r="B94" s="312" t="s">
        <v>634</v>
      </c>
      <c r="C94" s="312" t="s">
        <v>266</v>
      </c>
      <c r="D94" s="312" t="s">
        <v>323</v>
      </c>
      <c r="F94" s="312" t="s">
        <v>588</v>
      </c>
      <c r="G94" s="312" t="s">
        <v>621</v>
      </c>
      <c r="H94" s="312" t="s">
        <v>622</v>
      </c>
      <c r="I94" s="321">
        <v>30.11</v>
      </c>
      <c r="J94" s="322">
        <v>40451</v>
      </c>
    </row>
    <row r="95" spans="1:10" ht="12.75" outlineLevel="2">
      <c r="A95" s="312" t="s">
        <v>264</v>
      </c>
      <c r="B95" s="312" t="s">
        <v>634</v>
      </c>
      <c r="C95" s="312" t="s">
        <v>266</v>
      </c>
      <c r="D95" s="312" t="s">
        <v>323</v>
      </c>
      <c r="F95" s="312" t="s">
        <v>588</v>
      </c>
      <c r="G95" s="312" t="s">
        <v>621</v>
      </c>
      <c r="H95" s="312" t="s">
        <v>622</v>
      </c>
      <c r="I95" s="321">
        <v>24.51</v>
      </c>
      <c r="J95" s="322">
        <v>40451</v>
      </c>
    </row>
    <row r="96" spans="1:10" ht="12.75" outlineLevel="2">
      <c r="A96" s="312" t="s">
        <v>264</v>
      </c>
      <c r="B96" s="312" t="s">
        <v>611</v>
      </c>
      <c r="C96" s="312" t="s">
        <v>266</v>
      </c>
      <c r="D96" s="312" t="s">
        <v>325</v>
      </c>
      <c r="F96" s="312" t="s">
        <v>588</v>
      </c>
      <c r="G96" s="312" t="s">
        <v>621</v>
      </c>
      <c r="H96" s="312" t="s">
        <v>622</v>
      </c>
      <c r="I96" s="321">
        <v>21.77</v>
      </c>
      <c r="J96" s="322">
        <v>40480</v>
      </c>
    </row>
    <row r="97" spans="1:10" ht="12.75" outlineLevel="2">
      <c r="A97" s="312" t="s">
        <v>264</v>
      </c>
      <c r="B97" s="312" t="s">
        <v>635</v>
      </c>
      <c r="C97" s="312" t="s">
        <v>266</v>
      </c>
      <c r="D97" s="312" t="s">
        <v>272</v>
      </c>
      <c r="F97" s="312" t="s">
        <v>588</v>
      </c>
      <c r="G97" s="312" t="s">
        <v>621</v>
      </c>
      <c r="H97" s="312" t="s">
        <v>622</v>
      </c>
      <c r="I97" s="321">
        <v>32.16</v>
      </c>
      <c r="J97" s="322">
        <v>40512</v>
      </c>
    </row>
    <row r="98" spans="1:10" ht="12.75" outlineLevel="2">
      <c r="A98" s="312" t="s">
        <v>264</v>
      </c>
      <c r="B98" s="312" t="s">
        <v>635</v>
      </c>
      <c r="C98" s="312" t="s">
        <v>266</v>
      </c>
      <c r="D98" s="312" t="s">
        <v>272</v>
      </c>
      <c r="F98" s="312" t="s">
        <v>588</v>
      </c>
      <c r="G98" s="312" t="s">
        <v>621</v>
      </c>
      <c r="H98" s="312" t="s">
        <v>622</v>
      </c>
      <c r="I98" s="321">
        <v>31.5</v>
      </c>
      <c r="J98" s="322">
        <v>40512</v>
      </c>
    </row>
    <row r="99" spans="1:10" ht="12.75" outlineLevel="2">
      <c r="A99" s="312" t="s">
        <v>264</v>
      </c>
      <c r="B99" s="312" t="s">
        <v>271</v>
      </c>
      <c r="C99" s="312" t="s">
        <v>266</v>
      </c>
      <c r="D99" s="312" t="s">
        <v>272</v>
      </c>
      <c r="F99" s="312" t="s">
        <v>588</v>
      </c>
      <c r="G99" s="312" t="s">
        <v>621</v>
      </c>
      <c r="H99" s="312" t="s">
        <v>622</v>
      </c>
      <c r="I99" s="321">
        <v>42.37</v>
      </c>
      <c r="J99" s="322">
        <v>40512</v>
      </c>
    </row>
    <row r="100" spans="1:10" ht="12.75" outlineLevel="2">
      <c r="A100" s="312" t="s">
        <v>264</v>
      </c>
      <c r="B100" s="312" t="s">
        <v>271</v>
      </c>
      <c r="C100" s="312" t="s">
        <v>266</v>
      </c>
      <c r="D100" s="312" t="s">
        <v>272</v>
      </c>
      <c r="F100" s="312" t="s">
        <v>588</v>
      </c>
      <c r="G100" s="312" t="s">
        <v>621</v>
      </c>
      <c r="H100" s="312" t="s">
        <v>622</v>
      </c>
      <c r="I100" s="321">
        <v>62.44</v>
      </c>
      <c r="J100" s="322">
        <v>40512</v>
      </c>
    </row>
    <row r="101" spans="1:10" ht="12.75" outlineLevel="2">
      <c r="A101" s="312" t="s">
        <v>264</v>
      </c>
      <c r="B101" s="312" t="s">
        <v>271</v>
      </c>
      <c r="C101" s="312" t="s">
        <v>266</v>
      </c>
      <c r="D101" s="312" t="s">
        <v>272</v>
      </c>
      <c r="F101" s="312" t="s">
        <v>588</v>
      </c>
      <c r="G101" s="312" t="s">
        <v>621</v>
      </c>
      <c r="H101" s="312" t="s">
        <v>622</v>
      </c>
      <c r="I101" s="321">
        <v>21.41</v>
      </c>
      <c r="J101" s="322">
        <v>40512</v>
      </c>
    </row>
    <row r="102" spans="1:10" ht="12.75" outlineLevel="2">
      <c r="A102" s="312" t="s">
        <v>264</v>
      </c>
      <c r="B102" s="312" t="s">
        <v>636</v>
      </c>
      <c r="C102" s="312" t="s">
        <v>266</v>
      </c>
      <c r="D102" s="312" t="s">
        <v>328</v>
      </c>
      <c r="F102" s="312" t="s">
        <v>588</v>
      </c>
      <c r="G102" s="312" t="s">
        <v>621</v>
      </c>
      <c r="H102" s="312" t="s">
        <v>622</v>
      </c>
      <c r="I102" s="321">
        <v>7.75</v>
      </c>
      <c r="J102" s="322">
        <v>40542</v>
      </c>
    </row>
    <row r="103" spans="1:10" ht="12.75" outlineLevel="2">
      <c r="A103" s="312" t="s">
        <v>264</v>
      </c>
      <c r="B103" s="312" t="s">
        <v>636</v>
      </c>
      <c r="C103" s="312" t="s">
        <v>266</v>
      </c>
      <c r="D103" s="312" t="s">
        <v>328</v>
      </c>
      <c r="F103" s="312" t="s">
        <v>588</v>
      </c>
      <c r="G103" s="312" t="s">
        <v>621</v>
      </c>
      <c r="H103" s="312" t="s">
        <v>622</v>
      </c>
      <c r="I103" s="321">
        <v>24.74</v>
      </c>
      <c r="J103" s="322">
        <v>40542</v>
      </c>
    </row>
    <row r="104" spans="1:10" ht="12.75" outlineLevel="2">
      <c r="A104" s="312" t="s">
        <v>264</v>
      </c>
      <c r="B104" s="312" t="s">
        <v>637</v>
      </c>
      <c r="C104" s="312" t="s">
        <v>266</v>
      </c>
      <c r="D104" s="312" t="s">
        <v>312</v>
      </c>
      <c r="F104" s="312" t="s">
        <v>588</v>
      </c>
      <c r="G104" s="312" t="s">
        <v>638</v>
      </c>
      <c r="H104" s="312" t="s">
        <v>639</v>
      </c>
      <c r="I104" s="321">
        <v>13.34</v>
      </c>
      <c r="J104" s="322">
        <v>40298</v>
      </c>
    </row>
    <row r="105" spans="1:10" ht="12.75" outlineLevel="2">
      <c r="A105" s="312" t="s">
        <v>264</v>
      </c>
      <c r="B105" s="312" t="s">
        <v>640</v>
      </c>
      <c r="C105" s="312" t="s">
        <v>266</v>
      </c>
      <c r="D105" s="312" t="s">
        <v>314</v>
      </c>
      <c r="E105" s="312" t="s">
        <v>605</v>
      </c>
      <c r="F105" s="312" t="s">
        <v>606</v>
      </c>
      <c r="G105" s="312" t="s">
        <v>638</v>
      </c>
      <c r="H105" s="312" t="s">
        <v>639</v>
      </c>
      <c r="I105" s="321">
        <v>247.75</v>
      </c>
      <c r="J105" s="322">
        <v>40329</v>
      </c>
    </row>
    <row r="106" spans="1:10" ht="12.75" outlineLevel="2">
      <c r="A106" s="312" t="s">
        <v>264</v>
      </c>
      <c r="B106" s="312" t="s">
        <v>640</v>
      </c>
      <c r="C106" s="312" t="s">
        <v>266</v>
      </c>
      <c r="D106" s="312" t="s">
        <v>314</v>
      </c>
      <c r="E106" s="312" t="s">
        <v>605</v>
      </c>
      <c r="F106" s="312" t="s">
        <v>606</v>
      </c>
      <c r="G106" s="312" t="s">
        <v>638</v>
      </c>
      <c r="H106" s="312" t="s">
        <v>639</v>
      </c>
      <c r="I106" s="321">
        <v>1489.79</v>
      </c>
      <c r="J106" s="322">
        <v>40329</v>
      </c>
    </row>
    <row r="107" spans="1:10" ht="12.75" outlineLevel="2">
      <c r="A107" s="312" t="s">
        <v>264</v>
      </c>
      <c r="B107" s="312" t="s">
        <v>640</v>
      </c>
      <c r="C107" s="312" t="s">
        <v>266</v>
      </c>
      <c r="D107" s="312" t="s">
        <v>314</v>
      </c>
      <c r="E107" s="312" t="s">
        <v>605</v>
      </c>
      <c r="F107" s="312" t="s">
        <v>606</v>
      </c>
      <c r="G107" s="312" t="s">
        <v>638</v>
      </c>
      <c r="H107" s="312" t="s">
        <v>639</v>
      </c>
      <c r="I107" s="321">
        <v>522.4</v>
      </c>
      <c r="J107" s="322">
        <v>40329</v>
      </c>
    </row>
    <row r="108" spans="1:10" ht="12.75" outlineLevel="2">
      <c r="A108" s="312" t="s">
        <v>264</v>
      </c>
      <c r="B108" s="312" t="s">
        <v>641</v>
      </c>
      <c r="C108" s="312" t="s">
        <v>266</v>
      </c>
      <c r="D108" s="312" t="s">
        <v>316</v>
      </c>
      <c r="E108" s="312" t="s">
        <v>605</v>
      </c>
      <c r="F108" s="312" t="s">
        <v>608</v>
      </c>
      <c r="G108" s="312" t="s">
        <v>638</v>
      </c>
      <c r="H108" s="312" t="s">
        <v>639</v>
      </c>
      <c r="I108" s="321">
        <v>-247.75</v>
      </c>
      <c r="J108" s="322">
        <v>40340</v>
      </c>
    </row>
    <row r="109" spans="1:10" ht="12.75" outlineLevel="2">
      <c r="A109" s="312" t="s">
        <v>264</v>
      </c>
      <c r="B109" s="312" t="s">
        <v>641</v>
      </c>
      <c r="C109" s="312" t="s">
        <v>266</v>
      </c>
      <c r="D109" s="312" t="s">
        <v>316</v>
      </c>
      <c r="E109" s="312" t="s">
        <v>605</v>
      </c>
      <c r="F109" s="312" t="s">
        <v>608</v>
      </c>
      <c r="G109" s="312" t="s">
        <v>638</v>
      </c>
      <c r="H109" s="312" t="s">
        <v>639</v>
      </c>
      <c r="I109" s="321">
        <v>-1489.79</v>
      </c>
      <c r="J109" s="322">
        <v>40340</v>
      </c>
    </row>
    <row r="110" spans="1:10" ht="12.75" outlineLevel="2">
      <c r="A110" s="312" t="s">
        <v>264</v>
      </c>
      <c r="B110" s="312" t="s">
        <v>641</v>
      </c>
      <c r="C110" s="312" t="s">
        <v>266</v>
      </c>
      <c r="D110" s="312" t="s">
        <v>316</v>
      </c>
      <c r="E110" s="312" t="s">
        <v>605</v>
      </c>
      <c r="F110" s="312" t="s">
        <v>608</v>
      </c>
      <c r="G110" s="312" t="s">
        <v>638</v>
      </c>
      <c r="H110" s="312" t="s">
        <v>639</v>
      </c>
      <c r="I110" s="321">
        <v>-522.4</v>
      </c>
      <c r="J110" s="322">
        <v>40340</v>
      </c>
    </row>
    <row r="111" spans="1:10" ht="12.75" outlineLevel="2">
      <c r="A111" s="312" t="s">
        <v>264</v>
      </c>
      <c r="B111" s="312" t="s">
        <v>642</v>
      </c>
      <c r="C111" s="312" t="s">
        <v>266</v>
      </c>
      <c r="D111" s="312" t="s">
        <v>316</v>
      </c>
      <c r="F111" s="312" t="s">
        <v>588</v>
      </c>
      <c r="G111" s="312" t="s">
        <v>638</v>
      </c>
      <c r="H111" s="312" t="s">
        <v>639</v>
      </c>
      <c r="I111" s="321">
        <v>10.64</v>
      </c>
      <c r="J111" s="322">
        <v>40359</v>
      </c>
    </row>
    <row r="112" spans="1:10" ht="12.75" outlineLevel="2">
      <c r="A112" s="312" t="s">
        <v>264</v>
      </c>
      <c r="B112" s="312" t="s">
        <v>643</v>
      </c>
      <c r="C112" s="312" t="s">
        <v>266</v>
      </c>
      <c r="D112" s="312" t="s">
        <v>316</v>
      </c>
      <c r="F112" s="312" t="s">
        <v>588</v>
      </c>
      <c r="G112" s="312" t="s">
        <v>638</v>
      </c>
      <c r="H112" s="312" t="s">
        <v>639</v>
      </c>
      <c r="I112" s="321">
        <v>247.75</v>
      </c>
      <c r="J112" s="322">
        <v>40333</v>
      </c>
    </row>
    <row r="113" spans="1:10" ht="12.75" outlineLevel="2">
      <c r="A113" s="312" t="s">
        <v>264</v>
      </c>
      <c r="B113" s="312" t="s">
        <v>643</v>
      </c>
      <c r="C113" s="312" t="s">
        <v>266</v>
      </c>
      <c r="D113" s="312" t="s">
        <v>316</v>
      </c>
      <c r="F113" s="312" t="s">
        <v>588</v>
      </c>
      <c r="G113" s="312" t="s">
        <v>638</v>
      </c>
      <c r="H113" s="312" t="s">
        <v>639</v>
      </c>
      <c r="I113" s="321">
        <v>1489.78</v>
      </c>
      <c r="J113" s="322">
        <v>40333</v>
      </c>
    </row>
    <row r="114" spans="1:10" ht="12.75" outlineLevel="2">
      <c r="A114" s="312" t="s">
        <v>264</v>
      </c>
      <c r="B114" s="312" t="s">
        <v>643</v>
      </c>
      <c r="C114" s="312" t="s">
        <v>266</v>
      </c>
      <c r="D114" s="312" t="s">
        <v>316</v>
      </c>
      <c r="F114" s="312" t="s">
        <v>588</v>
      </c>
      <c r="G114" s="312" t="s">
        <v>638</v>
      </c>
      <c r="H114" s="312" t="s">
        <v>639</v>
      </c>
      <c r="I114" s="321">
        <v>522.4</v>
      </c>
      <c r="J114" s="322">
        <v>40333</v>
      </c>
    </row>
    <row r="115" spans="1:10" ht="12.75" outlineLevel="2">
      <c r="A115" s="312" t="s">
        <v>264</v>
      </c>
      <c r="B115" s="312" t="s">
        <v>644</v>
      </c>
      <c r="C115" s="312" t="s">
        <v>266</v>
      </c>
      <c r="D115" s="312" t="s">
        <v>318</v>
      </c>
      <c r="F115" s="312" t="s">
        <v>588</v>
      </c>
      <c r="G115" s="312" t="s">
        <v>638</v>
      </c>
      <c r="H115" s="312" t="s">
        <v>639</v>
      </c>
      <c r="I115" s="321">
        <v>265.93</v>
      </c>
      <c r="J115" s="322">
        <v>40389</v>
      </c>
    </row>
    <row r="116" spans="1:10" ht="12.75" outlineLevel="2">
      <c r="A116" s="312" t="s">
        <v>264</v>
      </c>
      <c r="B116" s="312" t="s">
        <v>644</v>
      </c>
      <c r="C116" s="312" t="s">
        <v>266</v>
      </c>
      <c r="D116" s="312" t="s">
        <v>318</v>
      </c>
      <c r="F116" s="312" t="s">
        <v>588</v>
      </c>
      <c r="G116" s="312" t="s">
        <v>638</v>
      </c>
      <c r="H116" s="312" t="s">
        <v>639</v>
      </c>
      <c r="I116" s="321">
        <v>377.39</v>
      </c>
      <c r="J116" s="322">
        <v>40389</v>
      </c>
    </row>
    <row r="117" spans="1:10" ht="12.75" outlineLevel="2">
      <c r="A117" s="312" t="s">
        <v>264</v>
      </c>
      <c r="B117" s="312" t="s">
        <v>644</v>
      </c>
      <c r="C117" s="312" t="s">
        <v>266</v>
      </c>
      <c r="D117" s="312" t="s">
        <v>318</v>
      </c>
      <c r="F117" s="312" t="s">
        <v>588</v>
      </c>
      <c r="G117" s="312" t="s">
        <v>638</v>
      </c>
      <c r="H117" s="312" t="s">
        <v>639</v>
      </c>
      <c r="I117" s="321">
        <v>35.48</v>
      </c>
      <c r="J117" s="322">
        <v>40389</v>
      </c>
    </row>
    <row r="118" spans="1:10" ht="12.75" outlineLevel="2">
      <c r="A118" s="312" t="s">
        <v>264</v>
      </c>
      <c r="B118" s="312" t="s">
        <v>645</v>
      </c>
      <c r="C118" s="312" t="s">
        <v>266</v>
      </c>
      <c r="D118" s="312" t="s">
        <v>321</v>
      </c>
      <c r="F118" s="312" t="s">
        <v>588</v>
      </c>
      <c r="G118" s="312" t="s">
        <v>638</v>
      </c>
      <c r="H118" s="312" t="s">
        <v>639</v>
      </c>
      <c r="I118" s="321">
        <v>927.57</v>
      </c>
      <c r="J118" s="322">
        <v>40421</v>
      </c>
    </row>
    <row r="119" spans="1:10" ht="12.75" outlineLevel="2">
      <c r="A119" s="312" t="s">
        <v>264</v>
      </c>
      <c r="B119" s="312" t="s">
        <v>646</v>
      </c>
      <c r="C119" s="312" t="s">
        <v>266</v>
      </c>
      <c r="D119" s="312" t="s">
        <v>323</v>
      </c>
      <c r="F119" s="312" t="s">
        <v>588</v>
      </c>
      <c r="G119" s="312" t="s">
        <v>638</v>
      </c>
      <c r="H119" s="312" t="s">
        <v>639</v>
      </c>
      <c r="I119" s="321">
        <v>10.38</v>
      </c>
      <c r="J119" s="322">
        <v>40451</v>
      </c>
    </row>
    <row r="120" spans="1:10" ht="12.75" outlineLevel="2">
      <c r="A120" s="312" t="s">
        <v>264</v>
      </c>
      <c r="B120" s="312" t="s">
        <v>646</v>
      </c>
      <c r="C120" s="312" t="s">
        <v>266</v>
      </c>
      <c r="D120" s="312" t="s">
        <v>323</v>
      </c>
      <c r="F120" s="312" t="s">
        <v>588</v>
      </c>
      <c r="G120" s="312" t="s">
        <v>638</v>
      </c>
      <c r="H120" s="312" t="s">
        <v>639</v>
      </c>
      <c r="I120" s="321">
        <v>2365.31</v>
      </c>
      <c r="J120" s="322">
        <v>40451</v>
      </c>
    </row>
    <row r="121" spans="1:10" ht="12.75" outlineLevel="2">
      <c r="A121" s="312" t="s">
        <v>264</v>
      </c>
      <c r="B121" s="312" t="s">
        <v>647</v>
      </c>
      <c r="C121" s="312" t="s">
        <v>266</v>
      </c>
      <c r="D121" s="312" t="s">
        <v>325</v>
      </c>
      <c r="E121" s="312" t="s">
        <v>605</v>
      </c>
      <c r="F121" s="312" t="s">
        <v>606</v>
      </c>
      <c r="G121" s="312" t="s">
        <v>638</v>
      </c>
      <c r="H121" s="312" t="s">
        <v>639</v>
      </c>
      <c r="I121" s="321">
        <v>18.77</v>
      </c>
      <c r="J121" s="322">
        <v>40482</v>
      </c>
    </row>
    <row r="122" spans="1:10" ht="12.75" outlineLevel="2">
      <c r="A122" s="312" t="s">
        <v>264</v>
      </c>
      <c r="B122" s="312" t="s">
        <v>647</v>
      </c>
      <c r="C122" s="312" t="s">
        <v>266</v>
      </c>
      <c r="D122" s="312" t="s">
        <v>325</v>
      </c>
      <c r="E122" s="312" t="s">
        <v>605</v>
      </c>
      <c r="F122" s="312" t="s">
        <v>606</v>
      </c>
      <c r="G122" s="312" t="s">
        <v>638</v>
      </c>
      <c r="H122" s="312" t="s">
        <v>639</v>
      </c>
      <c r="I122" s="321">
        <v>1424.27</v>
      </c>
      <c r="J122" s="322">
        <v>40482</v>
      </c>
    </row>
    <row r="123" spans="1:10" ht="12.75" outlineLevel="2">
      <c r="A123" s="312" t="s">
        <v>264</v>
      </c>
      <c r="B123" s="312" t="s">
        <v>647</v>
      </c>
      <c r="C123" s="312" t="s">
        <v>266</v>
      </c>
      <c r="D123" s="312" t="s">
        <v>325</v>
      </c>
      <c r="E123" s="312" t="s">
        <v>605</v>
      </c>
      <c r="F123" s="312" t="s">
        <v>606</v>
      </c>
      <c r="G123" s="312" t="s">
        <v>638</v>
      </c>
      <c r="H123" s="312" t="s">
        <v>639</v>
      </c>
      <c r="I123" s="321">
        <v>29.35</v>
      </c>
      <c r="J123" s="322">
        <v>40482</v>
      </c>
    </row>
    <row r="124" spans="1:10" ht="12.75" outlineLevel="2">
      <c r="A124" s="312" t="s">
        <v>264</v>
      </c>
      <c r="B124" s="312" t="s">
        <v>647</v>
      </c>
      <c r="C124" s="312" t="s">
        <v>266</v>
      </c>
      <c r="D124" s="312" t="s">
        <v>325</v>
      </c>
      <c r="E124" s="312" t="s">
        <v>605</v>
      </c>
      <c r="F124" s="312" t="s">
        <v>606</v>
      </c>
      <c r="G124" s="312" t="s">
        <v>638</v>
      </c>
      <c r="H124" s="312" t="s">
        <v>639</v>
      </c>
      <c r="I124" s="321">
        <v>10.69</v>
      </c>
      <c r="J124" s="322">
        <v>40482</v>
      </c>
    </row>
    <row r="125" spans="1:10" ht="12.75" outlineLevel="2">
      <c r="A125" s="312" t="s">
        <v>264</v>
      </c>
      <c r="B125" s="312" t="s">
        <v>648</v>
      </c>
      <c r="C125" s="312" t="s">
        <v>266</v>
      </c>
      <c r="D125" s="312" t="s">
        <v>272</v>
      </c>
      <c r="E125" s="312" t="s">
        <v>605</v>
      </c>
      <c r="F125" s="312" t="s">
        <v>608</v>
      </c>
      <c r="G125" s="312" t="s">
        <v>638</v>
      </c>
      <c r="H125" s="312" t="s">
        <v>639</v>
      </c>
      <c r="I125" s="321">
        <v>-18.77</v>
      </c>
      <c r="J125" s="322">
        <v>40492</v>
      </c>
    </row>
    <row r="126" spans="1:10" ht="12.75" outlineLevel="2">
      <c r="A126" s="312" t="s">
        <v>264</v>
      </c>
      <c r="B126" s="312" t="s">
        <v>648</v>
      </c>
      <c r="C126" s="312" t="s">
        <v>266</v>
      </c>
      <c r="D126" s="312" t="s">
        <v>272</v>
      </c>
      <c r="E126" s="312" t="s">
        <v>605</v>
      </c>
      <c r="F126" s="312" t="s">
        <v>608</v>
      </c>
      <c r="G126" s="312" t="s">
        <v>638</v>
      </c>
      <c r="H126" s="312" t="s">
        <v>639</v>
      </c>
      <c r="I126" s="321">
        <v>-1424.27</v>
      </c>
      <c r="J126" s="322">
        <v>40492</v>
      </c>
    </row>
    <row r="127" spans="1:10" ht="12.75" outlineLevel="2">
      <c r="A127" s="312" t="s">
        <v>264</v>
      </c>
      <c r="B127" s="312" t="s">
        <v>648</v>
      </c>
      <c r="C127" s="312" t="s">
        <v>266</v>
      </c>
      <c r="D127" s="312" t="s">
        <v>272</v>
      </c>
      <c r="E127" s="312" t="s">
        <v>605</v>
      </c>
      <c r="F127" s="312" t="s">
        <v>608</v>
      </c>
      <c r="G127" s="312" t="s">
        <v>638</v>
      </c>
      <c r="H127" s="312" t="s">
        <v>639</v>
      </c>
      <c r="I127" s="321">
        <v>-29.35</v>
      </c>
      <c r="J127" s="322">
        <v>40492</v>
      </c>
    </row>
    <row r="128" spans="1:10" ht="12.75" outlineLevel="2">
      <c r="A128" s="312" t="s">
        <v>264</v>
      </c>
      <c r="B128" s="312" t="s">
        <v>648</v>
      </c>
      <c r="C128" s="312" t="s">
        <v>266</v>
      </c>
      <c r="D128" s="312" t="s">
        <v>272</v>
      </c>
      <c r="E128" s="312" t="s">
        <v>605</v>
      </c>
      <c r="F128" s="312" t="s">
        <v>608</v>
      </c>
      <c r="G128" s="312" t="s">
        <v>638</v>
      </c>
      <c r="H128" s="312" t="s">
        <v>639</v>
      </c>
      <c r="I128" s="321">
        <v>-10.69</v>
      </c>
      <c r="J128" s="322">
        <v>40492</v>
      </c>
    </row>
    <row r="129" spans="1:10" ht="12.75" outlineLevel="2">
      <c r="A129" s="312" t="s">
        <v>264</v>
      </c>
      <c r="B129" s="312" t="s">
        <v>649</v>
      </c>
      <c r="C129" s="312" t="s">
        <v>266</v>
      </c>
      <c r="D129" s="312" t="s">
        <v>272</v>
      </c>
      <c r="F129" s="312" t="s">
        <v>588</v>
      </c>
      <c r="G129" s="312" t="s">
        <v>638</v>
      </c>
      <c r="H129" s="312" t="s">
        <v>639</v>
      </c>
      <c r="I129" s="321">
        <v>18.77</v>
      </c>
      <c r="J129" s="322">
        <v>40484</v>
      </c>
    </row>
    <row r="130" spans="1:10" ht="12.75" outlineLevel="2">
      <c r="A130" s="312" t="s">
        <v>264</v>
      </c>
      <c r="B130" s="312" t="s">
        <v>649</v>
      </c>
      <c r="C130" s="312" t="s">
        <v>266</v>
      </c>
      <c r="D130" s="312" t="s">
        <v>272</v>
      </c>
      <c r="F130" s="312" t="s">
        <v>588</v>
      </c>
      <c r="G130" s="312" t="s">
        <v>638</v>
      </c>
      <c r="H130" s="312" t="s">
        <v>639</v>
      </c>
      <c r="I130" s="321">
        <v>1424.27</v>
      </c>
      <c r="J130" s="322">
        <v>40484</v>
      </c>
    </row>
    <row r="131" spans="1:10" ht="12.75" outlineLevel="2">
      <c r="A131" s="312" t="s">
        <v>264</v>
      </c>
      <c r="B131" s="312" t="s">
        <v>649</v>
      </c>
      <c r="C131" s="312" t="s">
        <v>266</v>
      </c>
      <c r="D131" s="312" t="s">
        <v>272</v>
      </c>
      <c r="F131" s="312" t="s">
        <v>588</v>
      </c>
      <c r="G131" s="312" t="s">
        <v>638</v>
      </c>
      <c r="H131" s="312" t="s">
        <v>639</v>
      </c>
      <c r="I131" s="321">
        <v>29.35</v>
      </c>
      <c r="J131" s="322">
        <v>40484</v>
      </c>
    </row>
    <row r="132" spans="1:10" ht="12.75" outlineLevel="2">
      <c r="A132" s="312" t="s">
        <v>264</v>
      </c>
      <c r="B132" s="312" t="s">
        <v>649</v>
      </c>
      <c r="C132" s="312" t="s">
        <v>266</v>
      </c>
      <c r="D132" s="312" t="s">
        <v>272</v>
      </c>
      <c r="F132" s="312" t="s">
        <v>588</v>
      </c>
      <c r="G132" s="312" t="s">
        <v>638</v>
      </c>
      <c r="H132" s="312" t="s">
        <v>639</v>
      </c>
      <c r="I132" s="321">
        <v>10.69</v>
      </c>
      <c r="J132" s="322">
        <v>40484</v>
      </c>
    </row>
    <row r="133" spans="1:10" ht="12.75" outlineLevel="2">
      <c r="A133" s="312" t="s">
        <v>264</v>
      </c>
      <c r="B133" s="312" t="s">
        <v>650</v>
      </c>
      <c r="C133" s="312" t="s">
        <v>266</v>
      </c>
      <c r="D133" s="312" t="s">
        <v>272</v>
      </c>
      <c r="E133" s="312" t="s">
        <v>605</v>
      </c>
      <c r="F133" s="312" t="s">
        <v>606</v>
      </c>
      <c r="G133" s="312" t="s">
        <v>638</v>
      </c>
      <c r="H133" s="312" t="s">
        <v>639</v>
      </c>
      <c r="I133" s="321">
        <v>1781.24</v>
      </c>
      <c r="J133" s="322">
        <v>40512</v>
      </c>
    </row>
    <row r="134" spans="1:10" ht="12.75" outlineLevel="2">
      <c r="A134" s="312" t="s">
        <v>264</v>
      </c>
      <c r="B134" s="312" t="s">
        <v>650</v>
      </c>
      <c r="C134" s="312" t="s">
        <v>266</v>
      </c>
      <c r="D134" s="312" t="s">
        <v>272</v>
      </c>
      <c r="E134" s="312" t="s">
        <v>605</v>
      </c>
      <c r="F134" s="312" t="s">
        <v>606</v>
      </c>
      <c r="G134" s="312" t="s">
        <v>638</v>
      </c>
      <c r="H134" s="312" t="s">
        <v>639</v>
      </c>
      <c r="I134" s="321">
        <v>386.83</v>
      </c>
      <c r="J134" s="322">
        <v>40512</v>
      </c>
    </row>
    <row r="135" spans="1:10" ht="12.75" outlineLevel="2">
      <c r="A135" s="312" t="s">
        <v>264</v>
      </c>
      <c r="B135" s="312" t="s">
        <v>650</v>
      </c>
      <c r="C135" s="312" t="s">
        <v>266</v>
      </c>
      <c r="D135" s="312" t="s">
        <v>272</v>
      </c>
      <c r="E135" s="312" t="s">
        <v>605</v>
      </c>
      <c r="F135" s="312" t="s">
        <v>606</v>
      </c>
      <c r="G135" s="312" t="s">
        <v>638</v>
      </c>
      <c r="H135" s="312" t="s">
        <v>639</v>
      </c>
      <c r="I135" s="321">
        <v>1656.3</v>
      </c>
      <c r="J135" s="322">
        <v>40512</v>
      </c>
    </row>
    <row r="136" spans="1:10" ht="12.75" outlineLevel="2">
      <c r="A136" s="312" t="s">
        <v>264</v>
      </c>
      <c r="B136" s="312" t="s">
        <v>650</v>
      </c>
      <c r="C136" s="312" t="s">
        <v>266</v>
      </c>
      <c r="D136" s="312" t="s">
        <v>272</v>
      </c>
      <c r="E136" s="312" t="s">
        <v>605</v>
      </c>
      <c r="F136" s="312" t="s">
        <v>606</v>
      </c>
      <c r="G136" s="312" t="s">
        <v>638</v>
      </c>
      <c r="H136" s="312" t="s">
        <v>639</v>
      </c>
      <c r="I136" s="321">
        <v>455.31</v>
      </c>
      <c r="J136" s="322">
        <v>40512</v>
      </c>
    </row>
    <row r="137" spans="1:10" ht="12.75" outlineLevel="2">
      <c r="A137" s="312" t="s">
        <v>264</v>
      </c>
      <c r="B137" s="312" t="s">
        <v>650</v>
      </c>
      <c r="C137" s="312" t="s">
        <v>266</v>
      </c>
      <c r="D137" s="312" t="s">
        <v>272</v>
      </c>
      <c r="E137" s="312" t="s">
        <v>605</v>
      </c>
      <c r="F137" s="312" t="s">
        <v>606</v>
      </c>
      <c r="G137" s="312" t="s">
        <v>638</v>
      </c>
      <c r="H137" s="312" t="s">
        <v>639</v>
      </c>
      <c r="I137" s="321">
        <v>749.45</v>
      </c>
      <c r="J137" s="322">
        <v>40512</v>
      </c>
    </row>
    <row r="138" spans="1:10" ht="12.75" outlineLevel="2">
      <c r="A138" s="312" t="s">
        <v>264</v>
      </c>
      <c r="B138" s="312" t="s">
        <v>650</v>
      </c>
      <c r="C138" s="312" t="s">
        <v>266</v>
      </c>
      <c r="D138" s="312" t="s">
        <v>272</v>
      </c>
      <c r="E138" s="312" t="s">
        <v>605</v>
      </c>
      <c r="F138" s="312" t="s">
        <v>606</v>
      </c>
      <c r="G138" s="312" t="s">
        <v>638</v>
      </c>
      <c r="H138" s="312" t="s">
        <v>639</v>
      </c>
      <c r="I138" s="321">
        <v>749.45</v>
      </c>
      <c r="J138" s="322">
        <v>40512</v>
      </c>
    </row>
    <row r="139" spans="1:10" ht="12.75" outlineLevel="2">
      <c r="A139" s="312" t="s">
        <v>264</v>
      </c>
      <c r="B139" s="312" t="s">
        <v>651</v>
      </c>
      <c r="C139" s="312" t="s">
        <v>266</v>
      </c>
      <c r="D139" s="312" t="s">
        <v>328</v>
      </c>
      <c r="E139" s="312" t="s">
        <v>605</v>
      </c>
      <c r="F139" s="312" t="s">
        <v>608</v>
      </c>
      <c r="G139" s="312" t="s">
        <v>638</v>
      </c>
      <c r="H139" s="312" t="s">
        <v>639</v>
      </c>
      <c r="I139" s="321">
        <v>-455.31</v>
      </c>
      <c r="J139" s="322">
        <v>40525</v>
      </c>
    </row>
    <row r="140" spans="1:10" ht="12.75" outlineLevel="2">
      <c r="A140" s="312" t="s">
        <v>264</v>
      </c>
      <c r="B140" s="312" t="s">
        <v>651</v>
      </c>
      <c r="C140" s="312" t="s">
        <v>266</v>
      </c>
      <c r="D140" s="312" t="s">
        <v>328</v>
      </c>
      <c r="E140" s="312" t="s">
        <v>605</v>
      </c>
      <c r="F140" s="312" t="s">
        <v>608</v>
      </c>
      <c r="G140" s="312" t="s">
        <v>638</v>
      </c>
      <c r="H140" s="312" t="s">
        <v>639</v>
      </c>
      <c r="I140" s="321">
        <v>-749.45</v>
      </c>
      <c r="J140" s="322">
        <v>40525</v>
      </c>
    </row>
    <row r="141" spans="1:10" ht="12.75" outlineLevel="2">
      <c r="A141" s="312" t="s">
        <v>264</v>
      </c>
      <c r="B141" s="312" t="s">
        <v>651</v>
      </c>
      <c r="C141" s="312" t="s">
        <v>266</v>
      </c>
      <c r="D141" s="312" t="s">
        <v>328</v>
      </c>
      <c r="E141" s="312" t="s">
        <v>605</v>
      </c>
      <c r="F141" s="312" t="s">
        <v>608</v>
      </c>
      <c r="G141" s="312" t="s">
        <v>638</v>
      </c>
      <c r="H141" s="312" t="s">
        <v>639</v>
      </c>
      <c r="I141" s="321">
        <v>-749.45</v>
      </c>
      <c r="J141" s="322">
        <v>40525</v>
      </c>
    </row>
    <row r="142" spans="1:10" ht="12.75" outlineLevel="2">
      <c r="A142" s="312" t="s">
        <v>264</v>
      </c>
      <c r="B142" s="312" t="s">
        <v>651</v>
      </c>
      <c r="C142" s="312" t="s">
        <v>266</v>
      </c>
      <c r="D142" s="312" t="s">
        <v>328</v>
      </c>
      <c r="E142" s="312" t="s">
        <v>605</v>
      </c>
      <c r="F142" s="312" t="s">
        <v>608</v>
      </c>
      <c r="G142" s="312" t="s">
        <v>638</v>
      </c>
      <c r="H142" s="312" t="s">
        <v>639</v>
      </c>
      <c r="I142" s="321">
        <v>-1781.24</v>
      </c>
      <c r="J142" s="322">
        <v>40525</v>
      </c>
    </row>
    <row r="143" spans="1:10" ht="12.75" outlineLevel="2">
      <c r="A143" s="312" t="s">
        <v>264</v>
      </c>
      <c r="B143" s="312" t="s">
        <v>651</v>
      </c>
      <c r="C143" s="312" t="s">
        <v>266</v>
      </c>
      <c r="D143" s="312" t="s">
        <v>328</v>
      </c>
      <c r="E143" s="312" t="s">
        <v>605</v>
      </c>
      <c r="F143" s="312" t="s">
        <v>608</v>
      </c>
      <c r="G143" s="312" t="s">
        <v>638</v>
      </c>
      <c r="H143" s="312" t="s">
        <v>639</v>
      </c>
      <c r="I143" s="321">
        <v>-386.83</v>
      </c>
      <c r="J143" s="322">
        <v>40525</v>
      </c>
    </row>
    <row r="144" spans="1:10" ht="12.75" outlineLevel="2">
      <c r="A144" s="312" t="s">
        <v>264</v>
      </c>
      <c r="B144" s="312" t="s">
        <v>651</v>
      </c>
      <c r="C144" s="312" t="s">
        <v>266</v>
      </c>
      <c r="D144" s="312" t="s">
        <v>328</v>
      </c>
      <c r="E144" s="312" t="s">
        <v>605</v>
      </c>
      <c r="F144" s="312" t="s">
        <v>608</v>
      </c>
      <c r="G144" s="312" t="s">
        <v>638</v>
      </c>
      <c r="H144" s="312" t="s">
        <v>639</v>
      </c>
      <c r="I144" s="321">
        <v>-1656.3</v>
      </c>
      <c r="J144" s="322">
        <v>40525</v>
      </c>
    </row>
    <row r="145" spans="1:10" ht="12.75" outlineLevel="2">
      <c r="A145" s="312" t="s">
        <v>264</v>
      </c>
      <c r="B145" s="312" t="s">
        <v>652</v>
      </c>
      <c r="C145" s="312" t="s">
        <v>266</v>
      </c>
      <c r="D145" s="312" t="s">
        <v>328</v>
      </c>
      <c r="F145" s="312" t="s">
        <v>588</v>
      </c>
      <c r="G145" s="312" t="s">
        <v>638</v>
      </c>
      <c r="H145" s="312" t="s">
        <v>639</v>
      </c>
      <c r="I145" s="321">
        <v>24.8</v>
      </c>
      <c r="J145" s="322">
        <v>40542</v>
      </c>
    </row>
    <row r="146" spans="1:10" ht="12.75" outlineLevel="2">
      <c r="A146" s="312" t="s">
        <v>264</v>
      </c>
      <c r="B146" s="312" t="s">
        <v>653</v>
      </c>
      <c r="C146" s="312" t="s">
        <v>266</v>
      </c>
      <c r="D146" s="312" t="s">
        <v>328</v>
      </c>
      <c r="F146" s="312" t="s">
        <v>588</v>
      </c>
      <c r="G146" s="312" t="s">
        <v>638</v>
      </c>
      <c r="H146" s="312" t="s">
        <v>639</v>
      </c>
      <c r="I146" s="321">
        <v>455.31</v>
      </c>
      <c r="J146" s="322">
        <v>40519</v>
      </c>
    </row>
    <row r="147" spans="1:10" ht="12.75" outlineLevel="2">
      <c r="A147" s="312" t="s">
        <v>264</v>
      </c>
      <c r="B147" s="312" t="s">
        <v>653</v>
      </c>
      <c r="C147" s="312" t="s">
        <v>266</v>
      </c>
      <c r="D147" s="312" t="s">
        <v>328</v>
      </c>
      <c r="F147" s="312" t="s">
        <v>588</v>
      </c>
      <c r="G147" s="312" t="s">
        <v>638</v>
      </c>
      <c r="H147" s="312" t="s">
        <v>639</v>
      </c>
      <c r="I147" s="321">
        <v>749.45</v>
      </c>
      <c r="J147" s="322">
        <v>40519</v>
      </c>
    </row>
    <row r="148" spans="1:10" ht="12.75" outlineLevel="2">
      <c r="A148" s="312" t="s">
        <v>264</v>
      </c>
      <c r="B148" s="312" t="s">
        <v>653</v>
      </c>
      <c r="C148" s="312" t="s">
        <v>266</v>
      </c>
      <c r="D148" s="312" t="s">
        <v>328</v>
      </c>
      <c r="F148" s="312" t="s">
        <v>588</v>
      </c>
      <c r="G148" s="312" t="s">
        <v>638</v>
      </c>
      <c r="H148" s="312" t="s">
        <v>639</v>
      </c>
      <c r="I148" s="321">
        <v>749.45</v>
      </c>
      <c r="J148" s="322">
        <v>40519</v>
      </c>
    </row>
    <row r="149" spans="1:10" ht="12.75" outlineLevel="2">
      <c r="A149" s="312" t="s">
        <v>264</v>
      </c>
      <c r="B149" s="312" t="s">
        <v>653</v>
      </c>
      <c r="C149" s="312" t="s">
        <v>266</v>
      </c>
      <c r="D149" s="312" t="s">
        <v>328</v>
      </c>
      <c r="F149" s="312" t="s">
        <v>588</v>
      </c>
      <c r="G149" s="312" t="s">
        <v>638</v>
      </c>
      <c r="H149" s="312" t="s">
        <v>639</v>
      </c>
      <c r="I149" s="321">
        <v>1781.24</v>
      </c>
      <c r="J149" s="322">
        <v>40519</v>
      </c>
    </row>
    <row r="150" spans="1:10" ht="12.75" outlineLevel="2">
      <c r="A150" s="312" t="s">
        <v>264</v>
      </c>
      <c r="B150" s="312" t="s">
        <v>653</v>
      </c>
      <c r="C150" s="312" t="s">
        <v>266</v>
      </c>
      <c r="D150" s="312" t="s">
        <v>328</v>
      </c>
      <c r="F150" s="312" t="s">
        <v>588</v>
      </c>
      <c r="G150" s="312" t="s">
        <v>638</v>
      </c>
      <c r="H150" s="312" t="s">
        <v>639</v>
      </c>
      <c r="I150" s="321">
        <v>386.83</v>
      </c>
      <c r="J150" s="322">
        <v>40519</v>
      </c>
    </row>
    <row r="151" spans="1:10" ht="12.75" outlineLevel="2">
      <c r="A151" s="312" t="s">
        <v>264</v>
      </c>
      <c r="B151" s="312" t="s">
        <v>653</v>
      </c>
      <c r="C151" s="312" t="s">
        <v>266</v>
      </c>
      <c r="D151" s="312" t="s">
        <v>328</v>
      </c>
      <c r="F151" s="312" t="s">
        <v>588</v>
      </c>
      <c r="G151" s="312" t="s">
        <v>638</v>
      </c>
      <c r="H151" s="312" t="s">
        <v>639</v>
      </c>
      <c r="I151" s="321">
        <v>1656.3</v>
      </c>
      <c r="J151" s="322">
        <v>40519</v>
      </c>
    </row>
    <row r="152" spans="1:10" ht="12.75" outlineLevel="2">
      <c r="A152" s="312" t="s">
        <v>264</v>
      </c>
      <c r="B152" s="312" t="s">
        <v>654</v>
      </c>
      <c r="C152" s="312" t="s">
        <v>266</v>
      </c>
      <c r="D152" s="312" t="s">
        <v>305</v>
      </c>
      <c r="F152" s="312" t="s">
        <v>655</v>
      </c>
      <c r="G152" s="312" t="s">
        <v>656</v>
      </c>
      <c r="H152" s="312" t="s">
        <v>657</v>
      </c>
      <c r="I152" s="321">
        <v>570.59</v>
      </c>
      <c r="J152" s="322">
        <v>40199</v>
      </c>
    </row>
    <row r="153" spans="1:10" ht="12.75" outlineLevel="2">
      <c r="A153" s="312" t="s">
        <v>264</v>
      </c>
      <c r="B153" s="312" t="s">
        <v>331</v>
      </c>
      <c r="C153" s="312" t="s">
        <v>266</v>
      </c>
      <c r="D153" s="312" t="s">
        <v>305</v>
      </c>
      <c r="F153" s="312" t="s">
        <v>588</v>
      </c>
      <c r="G153" s="312" t="s">
        <v>656</v>
      </c>
      <c r="H153" s="312" t="s">
        <v>657</v>
      </c>
      <c r="I153" s="321">
        <v>574.9</v>
      </c>
      <c r="J153" s="322">
        <v>40207</v>
      </c>
    </row>
    <row r="154" spans="1:10" ht="12.75" outlineLevel="2">
      <c r="A154" s="312" t="s">
        <v>264</v>
      </c>
      <c r="B154" s="312" t="s">
        <v>331</v>
      </c>
      <c r="C154" s="312" t="s">
        <v>266</v>
      </c>
      <c r="D154" s="312" t="s">
        <v>305</v>
      </c>
      <c r="F154" s="312" t="s">
        <v>588</v>
      </c>
      <c r="G154" s="312" t="s">
        <v>656</v>
      </c>
      <c r="H154" s="312" t="s">
        <v>657</v>
      </c>
      <c r="I154" s="321">
        <v>178</v>
      </c>
      <c r="J154" s="322">
        <v>40207</v>
      </c>
    </row>
    <row r="155" spans="1:10" ht="12.75" outlineLevel="2">
      <c r="A155" s="312" t="s">
        <v>264</v>
      </c>
      <c r="B155" s="312" t="s">
        <v>331</v>
      </c>
      <c r="C155" s="312" t="s">
        <v>266</v>
      </c>
      <c r="D155" s="312" t="s">
        <v>305</v>
      </c>
      <c r="F155" s="312" t="s">
        <v>588</v>
      </c>
      <c r="G155" s="312" t="s">
        <v>656</v>
      </c>
      <c r="H155" s="312" t="s">
        <v>657</v>
      </c>
      <c r="I155" s="321">
        <v>89</v>
      </c>
      <c r="J155" s="322">
        <v>40207</v>
      </c>
    </row>
    <row r="156" spans="1:10" ht="12.75" outlineLevel="2">
      <c r="A156" s="312" t="s">
        <v>264</v>
      </c>
      <c r="B156" s="312" t="s">
        <v>333</v>
      </c>
      <c r="C156" s="312" t="s">
        <v>266</v>
      </c>
      <c r="D156" s="312" t="s">
        <v>63</v>
      </c>
      <c r="F156" s="312" t="s">
        <v>588</v>
      </c>
      <c r="G156" s="312" t="s">
        <v>656</v>
      </c>
      <c r="H156" s="312" t="s">
        <v>657</v>
      </c>
      <c r="I156" s="321">
        <v>189.89</v>
      </c>
      <c r="J156" s="322">
        <v>40235</v>
      </c>
    </row>
    <row r="157" spans="1:10" ht="12.75" outlineLevel="2">
      <c r="A157" s="312" t="s">
        <v>264</v>
      </c>
      <c r="B157" s="312" t="s">
        <v>333</v>
      </c>
      <c r="C157" s="312" t="s">
        <v>266</v>
      </c>
      <c r="D157" s="312" t="s">
        <v>63</v>
      </c>
      <c r="F157" s="312" t="s">
        <v>588</v>
      </c>
      <c r="G157" s="312" t="s">
        <v>656</v>
      </c>
      <c r="H157" s="312" t="s">
        <v>657</v>
      </c>
      <c r="I157" s="321">
        <v>83.99</v>
      </c>
      <c r="J157" s="322">
        <v>40235</v>
      </c>
    </row>
    <row r="158" spans="1:10" ht="12.75" outlineLevel="2">
      <c r="A158" s="312" t="s">
        <v>264</v>
      </c>
      <c r="B158" s="312" t="s">
        <v>333</v>
      </c>
      <c r="C158" s="312" t="s">
        <v>266</v>
      </c>
      <c r="D158" s="312" t="s">
        <v>63</v>
      </c>
      <c r="F158" s="312" t="s">
        <v>588</v>
      </c>
      <c r="G158" s="312" t="s">
        <v>656</v>
      </c>
      <c r="H158" s="312" t="s">
        <v>657</v>
      </c>
      <c r="I158" s="321">
        <v>83.83</v>
      </c>
      <c r="J158" s="322">
        <v>40235</v>
      </c>
    </row>
    <row r="159" spans="1:10" ht="12.75" outlineLevel="2">
      <c r="A159" s="312" t="s">
        <v>264</v>
      </c>
      <c r="B159" s="312" t="s">
        <v>658</v>
      </c>
      <c r="C159" s="312" t="s">
        <v>266</v>
      </c>
      <c r="D159" s="312" t="s">
        <v>63</v>
      </c>
      <c r="F159" s="312" t="s">
        <v>655</v>
      </c>
      <c r="G159" s="312" t="s">
        <v>656</v>
      </c>
      <c r="H159" s="312" t="s">
        <v>657</v>
      </c>
      <c r="I159" s="321">
        <v>668.07</v>
      </c>
      <c r="J159" s="322">
        <v>40226</v>
      </c>
    </row>
    <row r="160" spans="1:10" ht="12.75" outlineLevel="2">
      <c r="A160" s="312" t="s">
        <v>264</v>
      </c>
      <c r="B160" s="312" t="s">
        <v>659</v>
      </c>
      <c r="C160" s="312" t="s">
        <v>266</v>
      </c>
      <c r="D160" s="312" t="s">
        <v>270</v>
      </c>
      <c r="F160" s="312" t="s">
        <v>595</v>
      </c>
      <c r="G160" s="312" t="s">
        <v>656</v>
      </c>
      <c r="H160" s="312" t="s">
        <v>657</v>
      </c>
      <c r="I160" s="321">
        <v>184.99</v>
      </c>
      <c r="J160" s="322">
        <v>40238</v>
      </c>
    </row>
    <row r="161" spans="1:10" ht="12.75" outlineLevel="2">
      <c r="A161" s="312" t="s">
        <v>264</v>
      </c>
      <c r="B161" s="312" t="s">
        <v>660</v>
      </c>
      <c r="C161" s="312" t="s">
        <v>266</v>
      </c>
      <c r="D161" s="312" t="s">
        <v>270</v>
      </c>
      <c r="F161" s="312" t="s">
        <v>655</v>
      </c>
      <c r="G161" s="312" t="s">
        <v>656</v>
      </c>
      <c r="H161" s="312" t="s">
        <v>657</v>
      </c>
      <c r="I161" s="321">
        <v>830.33</v>
      </c>
      <c r="J161" s="322">
        <v>40238</v>
      </c>
    </row>
    <row r="162" spans="1:10" ht="12.75" outlineLevel="2">
      <c r="A162" s="312" t="s">
        <v>264</v>
      </c>
      <c r="B162" s="312" t="s">
        <v>661</v>
      </c>
      <c r="C162" s="312" t="s">
        <v>266</v>
      </c>
      <c r="D162" s="312" t="s">
        <v>270</v>
      </c>
      <c r="F162" s="312" t="s">
        <v>655</v>
      </c>
      <c r="G162" s="312" t="s">
        <v>656</v>
      </c>
      <c r="H162" s="312" t="s">
        <v>657</v>
      </c>
      <c r="I162" s="321">
        <v>524.62</v>
      </c>
      <c r="J162" s="322">
        <v>40239</v>
      </c>
    </row>
    <row r="163" spans="1:10" ht="12.75" outlineLevel="2">
      <c r="A163" s="312" t="s">
        <v>264</v>
      </c>
      <c r="B163" s="312" t="s">
        <v>269</v>
      </c>
      <c r="C163" s="312" t="s">
        <v>266</v>
      </c>
      <c r="D163" s="312" t="s">
        <v>270</v>
      </c>
      <c r="F163" s="312" t="s">
        <v>588</v>
      </c>
      <c r="G163" s="312" t="s">
        <v>656</v>
      </c>
      <c r="H163" s="312" t="s">
        <v>657</v>
      </c>
      <c r="I163" s="321">
        <v>624.13</v>
      </c>
      <c r="J163" s="322">
        <v>40268</v>
      </c>
    </row>
    <row r="164" spans="1:10" ht="12.75" outlineLevel="2">
      <c r="A164" s="312" t="s">
        <v>264</v>
      </c>
      <c r="B164" s="312" t="s">
        <v>269</v>
      </c>
      <c r="C164" s="312" t="s">
        <v>266</v>
      </c>
      <c r="D164" s="312" t="s">
        <v>270</v>
      </c>
      <c r="F164" s="312" t="s">
        <v>588</v>
      </c>
      <c r="G164" s="312" t="s">
        <v>656</v>
      </c>
      <c r="H164" s="312" t="s">
        <v>657</v>
      </c>
      <c r="I164" s="321">
        <v>744.46</v>
      </c>
      <c r="J164" s="322">
        <v>40268</v>
      </c>
    </row>
    <row r="165" spans="1:10" ht="12.75" outlineLevel="2">
      <c r="A165" s="312" t="s">
        <v>264</v>
      </c>
      <c r="B165" s="312" t="s">
        <v>662</v>
      </c>
      <c r="C165" s="312" t="s">
        <v>266</v>
      </c>
      <c r="D165" s="312" t="s">
        <v>312</v>
      </c>
      <c r="F165" s="312" t="s">
        <v>655</v>
      </c>
      <c r="G165" s="312" t="s">
        <v>656</v>
      </c>
      <c r="H165" s="312" t="s">
        <v>657</v>
      </c>
      <c r="I165" s="321">
        <v>351.04</v>
      </c>
      <c r="J165" s="322">
        <v>40282</v>
      </c>
    </row>
    <row r="166" spans="1:10" ht="12.75" outlineLevel="2">
      <c r="A166" s="312" t="s">
        <v>264</v>
      </c>
      <c r="B166" s="312" t="s">
        <v>663</v>
      </c>
      <c r="C166" s="312" t="s">
        <v>266</v>
      </c>
      <c r="D166" s="312" t="s">
        <v>312</v>
      </c>
      <c r="F166" s="312" t="s">
        <v>655</v>
      </c>
      <c r="G166" s="312" t="s">
        <v>656</v>
      </c>
      <c r="H166" s="312" t="s">
        <v>657</v>
      </c>
      <c r="I166" s="321">
        <v>677.77</v>
      </c>
      <c r="J166" s="322">
        <v>40284</v>
      </c>
    </row>
    <row r="167" spans="1:10" ht="12.75" outlineLevel="2">
      <c r="A167" s="312" t="s">
        <v>264</v>
      </c>
      <c r="B167" s="312" t="s">
        <v>664</v>
      </c>
      <c r="C167" s="312" t="s">
        <v>266</v>
      </c>
      <c r="D167" s="312" t="s">
        <v>314</v>
      </c>
      <c r="F167" s="312" t="s">
        <v>588</v>
      </c>
      <c r="G167" s="312" t="s">
        <v>656</v>
      </c>
      <c r="H167" s="312" t="s">
        <v>657</v>
      </c>
      <c r="I167" s="321">
        <v>584.19</v>
      </c>
      <c r="J167" s="322">
        <v>40326</v>
      </c>
    </row>
    <row r="168" spans="1:10" ht="12.75" outlineLevel="2">
      <c r="A168" s="312" t="s">
        <v>264</v>
      </c>
      <c r="B168" s="312" t="s">
        <v>665</v>
      </c>
      <c r="C168" s="312" t="s">
        <v>266</v>
      </c>
      <c r="D168" s="312" t="s">
        <v>314</v>
      </c>
      <c r="F168" s="312" t="s">
        <v>655</v>
      </c>
      <c r="G168" s="312" t="s">
        <v>656</v>
      </c>
      <c r="H168" s="312" t="s">
        <v>657</v>
      </c>
      <c r="I168" s="321">
        <v>262.31</v>
      </c>
      <c r="J168" s="322">
        <v>40304</v>
      </c>
    </row>
    <row r="169" spans="1:10" ht="12.75" outlineLevel="2">
      <c r="A169" s="312" t="s">
        <v>264</v>
      </c>
      <c r="B169" s="312" t="s">
        <v>666</v>
      </c>
      <c r="C169" s="312" t="s">
        <v>266</v>
      </c>
      <c r="D169" s="312" t="s">
        <v>314</v>
      </c>
      <c r="F169" s="312" t="s">
        <v>655</v>
      </c>
      <c r="G169" s="312" t="s">
        <v>656</v>
      </c>
      <c r="H169" s="312" t="s">
        <v>657</v>
      </c>
      <c r="I169" s="321">
        <v>971.44</v>
      </c>
      <c r="J169" s="322">
        <v>40305</v>
      </c>
    </row>
    <row r="170" spans="1:10" ht="12.75" outlineLevel="2">
      <c r="A170" s="312" t="s">
        <v>264</v>
      </c>
      <c r="B170" s="312" t="s">
        <v>667</v>
      </c>
      <c r="C170" s="312" t="s">
        <v>266</v>
      </c>
      <c r="D170" s="312" t="s">
        <v>316</v>
      </c>
      <c r="F170" s="312" t="s">
        <v>655</v>
      </c>
      <c r="G170" s="312" t="s">
        <v>656</v>
      </c>
      <c r="H170" s="312" t="s">
        <v>657</v>
      </c>
      <c r="I170" s="321">
        <v>1865.37</v>
      </c>
      <c r="J170" s="322">
        <v>40340</v>
      </c>
    </row>
    <row r="171" spans="1:10" ht="12.75" outlineLevel="2">
      <c r="A171" s="312" t="s">
        <v>264</v>
      </c>
      <c r="B171" s="312" t="s">
        <v>592</v>
      </c>
      <c r="C171" s="312" t="s">
        <v>266</v>
      </c>
      <c r="D171" s="312" t="s">
        <v>316</v>
      </c>
      <c r="F171" s="312" t="s">
        <v>588</v>
      </c>
      <c r="G171" s="312" t="s">
        <v>656</v>
      </c>
      <c r="H171" s="312" t="s">
        <v>657</v>
      </c>
      <c r="I171" s="321">
        <v>89</v>
      </c>
      <c r="J171" s="322">
        <v>40359</v>
      </c>
    </row>
    <row r="172" spans="1:10" ht="12.75" outlineLevel="2">
      <c r="A172" s="312" t="s">
        <v>264</v>
      </c>
      <c r="B172" s="312" t="s">
        <v>668</v>
      </c>
      <c r="C172" s="312" t="s">
        <v>266</v>
      </c>
      <c r="D172" s="312" t="s">
        <v>316</v>
      </c>
      <c r="F172" s="312" t="s">
        <v>655</v>
      </c>
      <c r="G172" s="312" t="s">
        <v>656</v>
      </c>
      <c r="H172" s="312" t="s">
        <v>657</v>
      </c>
      <c r="I172" s="321">
        <v>769.64</v>
      </c>
      <c r="J172" s="322">
        <v>40333</v>
      </c>
    </row>
    <row r="173" spans="1:10" ht="12.75" outlineLevel="2">
      <c r="A173" s="312" t="s">
        <v>264</v>
      </c>
      <c r="B173" s="312" t="s">
        <v>669</v>
      </c>
      <c r="C173" s="312" t="s">
        <v>266</v>
      </c>
      <c r="D173" s="312" t="s">
        <v>321</v>
      </c>
      <c r="F173" s="312" t="s">
        <v>655</v>
      </c>
      <c r="G173" s="312" t="s">
        <v>656</v>
      </c>
      <c r="H173" s="312" t="s">
        <v>657</v>
      </c>
      <c r="I173" s="321">
        <v>625.91</v>
      </c>
      <c r="J173" s="322">
        <v>40416</v>
      </c>
    </row>
    <row r="174" spans="1:10" ht="12.75" outlineLevel="2">
      <c r="A174" s="312" t="s">
        <v>264</v>
      </c>
      <c r="B174" s="312" t="s">
        <v>670</v>
      </c>
      <c r="C174" s="312" t="s">
        <v>266</v>
      </c>
      <c r="D174" s="312" t="s">
        <v>321</v>
      </c>
      <c r="F174" s="312" t="s">
        <v>655</v>
      </c>
      <c r="G174" s="312" t="s">
        <v>656</v>
      </c>
      <c r="H174" s="312" t="s">
        <v>657</v>
      </c>
      <c r="I174" s="321">
        <v>318.32</v>
      </c>
      <c r="J174" s="322">
        <v>40393</v>
      </c>
    </row>
    <row r="175" spans="1:10" ht="12.75" outlineLevel="2">
      <c r="A175" s="312" t="s">
        <v>264</v>
      </c>
      <c r="B175" s="312" t="s">
        <v>671</v>
      </c>
      <c r="C175" s="312" t="s">
        <v>266</v>
      </c>
      <c r="D175" s="312" t="s">
        <v>323</v>
      </c>
      <c r="F175" s="312" t="s">
        <v>655</v>
      </c>
      <c r="G175" s="312" t="s">
        <v>656</v>
      </c>
      <c r="H175" s="312" t="s">
        <v>657</v>
      </c>
      <c r="I175" s="321">
        <v>586.74</v>
      </c>
      <c r="J175" s="322">
        <v>40437</v>
      </c>
    </row>
    <row r="176" spans="1:10" ht="12.75" outlineLevel="2">
      <c r="A176" s="312" t="s">
        <v>264</v>
      </c>
      <c r="B176" s="312" t="s">
        <v>672</v>
      </c>
      <c r="C176" s="312" t="s">
        <v>266</v>
      </c>
      <c r="D176" s="312" t="s">
        <v>325</v>
      </c>
      <c r="F176" s="312" t="s">
        <v>655</v>
      </c>
      <c r="G176" s="312" t="s">
        <v>656</v>
      </c>
      <c r="H176" s="312" t="s">
        <v>657</v>
      </c>
      <c r="I176" s="321">
        <v>669</v>
      </c>
      <c r="J176" s="322">
        <v>40477</v>
      </c>
    </row>
    <row r="177" spans="1:10" ht="12.75" outlineLevel="2">
      <c r="A177" s="312" t="s">
        <v>264</v>
      </c>
      <c r="B177" s="312" t="s">
        <v>673</v>
      </c>
      <c r="C177" s="312" t="s">
        <v>266</v>
      </c>
      <c r="D177" s="312" t="s">
        <v>272</v>
      </c>
      <c r="F177" s="312" t="s">
        <v>655</v>
      </c>
      <c r="G177" s="312" t="s">
        <v>656</v>
      </c>
      <c r="H177" s="312" t="s">
        <v>657</v>
      </c>
      <c r="I177" s="321">
        <v>242.09</v>
      </c>
      <c r="J177" s="322">
        <v>40493</v>
      </c>
    </row>
    <row r="178" spans="1:10" ht="12.75" outlineLevel="2">
      <c r="A178" s="312" t="s">
        <v>264</v>
      </c>
      <c r="B178" s="312" t="s">
        <v>674</v>
      </c>
      <c r="C178" s="312" t="s">
        <v>266</v>
      </c>
      <c r="D178" s="312" t="s">
        <v>272</v>
      </c>
      <c r="F178" s="312" t="s">
        <v>655</v>
      </c>
      <c r="G178" s="312" t="s">
        <v>656</v>
      </c>
      <c r="H178" s="312" t="s">
        <v>657</v>
      </c>
      <c r="I178" s="321">
        <v>657</v>
      </c>
      <c r="J178" s="322">
        <v>40492</v>
      </c>
    </row>
    <row r="179" spans="1:10" ht="12.75" outlineLevel="2">
      <c r="A179" s="312" t="s">
        <v>264</v>
      </c>
      <c r="B179" s="312" t="s">
        <v>271</v>
      </c>
      <c r="C179" s="312" t="s">
        <v>266</v>
      </c>
      <c r="D179" s="312" t="s">
        <v>272</v>
      </c>
      <c r="F179" s="312" t="s">
        <v>588</v>
      </c>
      <c r="G179" s="312" t="s">
        <v>656</v>
      </c>
      <c r="H179" s="312" t="s">
        <v>657</v>
      </c>
      <c r="I179" s="321">
        <v>100.38</v>
      </c>
      <c r="J179" s="322">
        <v>40512</v>
      </c>
    </row>
    <row r="180" spans="1:10" ht="12.75" outlineLevel="2">
      <c r="A180" s="312" t="s">
        <v>264</v>
      </c>
      <c r="B180" s="312" t="s">
        <v>271</v>
      </c>
      <c r="C180" s="312" t="s">
        <v>266</v>
      </c>
      <c r="D180" s="312" t="s">
        <v>272</v>
      </c>
      <c r="F180" s="312" t="s">
        <v>588</v>
      </c>
      <c r="G180" s="312" t="s">
        <v>656</v>
      </c>
      <c r="H180" s="312" t="s">
        <v>657</v>
      </c>
      <c r="I180" s="321">
        <v>24.09</v>
      </c>
      <c r="J180" s="322">
        <v>40512</v>
      </c>
    </row>
    <row r="181" spans="1:10" ht="12.75" outlineLevel="2">
      <c r="A181" s="312" t="s">
        <v>264</v>
      </c>
      <c r="B181" s="312" t="s">
        <v>271</v>
      </c>
      <c r="C181" s="312" t="s">
        <v>266</v>
      </c>
      <c r="D181" s="312" t="s">
        <v>272</v>
      </c>
      <c r="F181" s="312" t="s">
        <v>588</v>
      </c>
      <c r="G181" s="312" t="s">
        <v>656</v>
      </c>
      <c r="H181" s="312" t="s">
        <v>657</v>
      </c>
      <c r="I181" s="321">
        <v>717.8</v>
      </c>
      <c r="J181" s="322">
        <v>40512</v>
      </c>
    </row>
    <row r="182" spans="1:10" ht="12.75" outlineLevel="2">
      <c r="A182" s="312" t="s">
        <v>264</v>
      </c>
      <c r="B182" s="312" t="s">
        <v>271</v>
      </c>
      <c r="C182" s="312" t="s">
        <v>266</v>
      </c>
      <c r="D182" s="312" t="s">
        <v>272</v>
      </c>
      <c r="F182" s="312" t="s">
        <v>588</v>
      </c>
      <c r="G182" s="312" t="s">
        <v>656</v>
      </c>
      <c r="H182" s="312" t="s">
        <v>657</v>
      </c>
      <c r="I182" s="321">
        <v>225.56</v>
      </c>
      <c r="J182" s="322">
        <v>40512</v>
      </c>
    </row>
    <row r="183" spans="1:10" ht="12.75" outlineLevel="2">
      <c r="A183" s="323" t="s">
        <v>264</v>
      </c>
      <c r="B183" s="323" t="s">
        <v>675</v>
      </c>
      <c r="C183" s="323" t="s">
        <v>266</v>
      </c>
      <c r="D183" s="323" t="s">
        <v>272</v>
      </c>
      <c r="E183" s="323"/>
      <c r="F183" s="323" t="s">
        <v>588</v>
      </c>
      <c r="G183" s="323" t="s">
        <v>656</v>
      </c>
      <c r="H183" s="323" t="s">
        <v>657</v>
      </c>
      <c r="I183" s="324">
        <v>39.42</v>
      </c>
      <c r="J183" s="325">
        <v>40512</v>
      </c>
    </row>
    <row r="184" spans="1:10" ht="12.75" outlineLevel="1">
      <c r="A184" s="326" t="s">
        <v>676</v>
      </c>
      <c r="B184" s="327"/>
      <c r="C184" s="327"/>
      <c r="D184" s="327"/>
      <c r="E184" s="327"/>
      <c r="F184" s="327"/>
      <c r="H184" s="327"/>
      <c r="I184" s="328">
        <f>SUM(I6:I183)</f>
        <v>69866.85000000003</v>
      </c>
      <c r="J184" s="329"/>
    </row>
    <row r="185" spans="1:10" ht="12.75" outlineLevel="1">
      <c r="A185" s="327"/>
      <c r="B185" s="327"/>
      <c r="C185" s="327"/>
      <c r="D185" s="327"/>
      <c r="E185" s="327"/>
      <c r="F185" s="327"/>
      <c r="G185" s="326"/>
      <c r="H185" s="327"/>
      <c r="I185" s="330"/>
      <c r="J185" s="329"/>
    </row>
    <row r="186" spans="1:10" ht="12.75">
      <c r="A186" s="326" t="s">
        <v>677</v>
      </c>
      <c r="B186" s="327"/>
      <c r="C186" s="327"/>
      <c r="D186" s="327"/>
      <c r="E186" s="327"/>
      <c r="F186" s="327"/>
      <c r="G186" s="327"/>
      <c r="H186" s="327"/>
      <c r="I186" s="330"/>
      <c r="J186" s="329"/>
    </row>
    <row r="188" spans="1:10" ht="12.75">
      <c r="A188" s="312">
        <v>92006005</v>
      </c>
      <c r="B188" s="331">
        <v>207884605</v>
      </c>
      <c r="C188" s="312" t="s">
        <v>266</v>
      </c>
      <c r="D188" s="331">
        <v>6</v>
      </c>
      <c r="F188" s="312" t="s">
        <v>588</v>
      </c>
      <c r="G188" s="312" t="s">
        <v>267</v>
      </c>
      <c r="H188" s="312" t="s">
        <v>268</v>
      </c>
      <c r="I188" s="321">
        <v>387.75</v>
      </c>
      <c r="J188" s="322">
        <v>40359</v>
      </c>
    </row>
    <row r="189" spans="1:10" ht="12.75">
      <c r="A189" s="312">
        <v>92006005</v>
      </c>
      <c r="B189" s="312" t="s">
        <v>269</v>
      </c>
      <c r="C189" s="312" t="s">
        <v>266</v>
      </c>
      <c r="D189" s="331">
        <v>6</v>
      </c>
      <c r="F189" s="312" t="s">
        <v>588</v>
      </c>
      <c r="G189" s="312" t="s">
        <v>267</v>
      </c>
      <c r="H189" s="312" t="s">
        <v>268</v>
      </c>
      <c r="I189" s="321">
        <v>5788.13</v>
      </c>
      <c r="J189" s="322">
        <v>40359</v>
      </c>
    </row>
    <row r="190" spans="1:10" ht="12.75">
      <c r="A190" s="312">
        <v>92006005</v>
      </c>
      <c r="B190" s="312" t="s">
        <v>269</v>
      </c>
      <c r="C190" s="312" t="s">
        <v>266</v>
      </c>
      <c r="D190" s="331">
        <v>6</v>
      </c>
      <c r="F190" s="312" t="s">
        <v>588</v>
      </c>
      <c r="G190" s="312" t="s">
        <v>267</v>
      </c>
      <c r="H190" s="312" t="s">
        <v>268</v>
      </c>
      <c r="I190" s="321">
        <v>2279.6</v>
      </c>
      <c r="J190" s="322">
        <v>40359</v>
      </c>
    </row>
    <row r="191" spans="1:10" ht="12.75">
      <c r="A191" s="312">
        <v>93020675</v>
      </c>
      <c r="B191" s="331">
        <v>208216932</v>
      </c>
      <c r="C191" s="331">
        <v>2010</v>
      </c>
      <c r="D191" s="332">
        <v>5</v>
      </c>
      <c r="F191" s="312" t="s">
        <v>595</v>
      </c>
      <c r="G191" s="331">
        <v>60330000</v>
      </c>
      <c r="H191" s="327" t="s">
        <v>268</v>
      </c>
      <c r="I191" s="321">
        <v>280</v>
      </c>
      <c r="J191" s="322">
        <v>40543</v>
      </c>
    </row>
    <row r="192" spans="1:10" ht="12.75">
      <c r="A192" s="312">
        <v>93020675</v>
      </c>
      <c r="B192" s="331">
        <v>208216932</v>
      </c>
      <c r="C192" s="331">
        <v>2010</v>
      </c>
      <c r="D192" s="332">
        <v>5</v>
      </c>
      <c r="F192" s="312" t="s">
        <v>595</v>
      </c>
      <c r="G192" s="331">
        <v>60330000</v>
      </c>
      <c r="H192" s="327" t="s">
        <v>268</v>
      </c>
      <c r="I192" s="333">
        <v>55.16</v>
      </c>
      <c r="J192" s="322">
        <v>40543</v>
      </c>
    </row>
    <row r="194" spans="1:9" ht="12.75">
      <c r="A194" s="311" t="s">
        <v>678</v>
      </c>
      <c r="I194" s="334">
        <f>SUM(I184:I192)</f>
        <v>78657.49000000005</v>
      </c>
    </row>
    <row r="195" spans="1:9" ht="12.75">
      <c r="A195" s="311"/>
      <c r="I195" s="334"/>
    </row>
    <row r="196" spans="1:9" ht="12.75">
      <c r="A196" s="311"/>
      <c r="H196" s="311" t="s">
        <v>349</v>
      </c>
      <c r="I196" s="334">
        <f>I194*0.6651</f>
        <v>52315.09659900003</v>
      </c>
    </row>
    <row r="197" spans="1:9" ht="12.75">
      <c r="A197" s="311"/>
      <c r="H197" s="311" t="s">
        <v>350</v>
      </c>
      <c r="I197" s="334">
        <f>I194*0.3349</f>
        <v>26342.393401000016</v>
      </c>
    </row>
    <row r="199" ht="12.75">
      <c r="C199" s="311" t="s">
        <v>679</v>
      </c>
    </row>
    <row r="200" spans="3:9" ht="12.75">
      <c r="C200" s="311" t="s">
        <v>680</v>
      </c>
      <c r="H200" s="335">
        <f>'2010 Director Fees'!E27</f>
        <v>0.09950179191535982</v>
      </c>
      <c r="I200" s="334">
        <f>I194*H200</f>
        <v>7826.5612025645005</v>
      </c>
    </row>
    <row r="202" spans="8:9" ht="12.75">
      <c r="H202" s="311" t="s">
        <v>349</v>
      </c>
      <c r="I202" s="336">
        <f>I200*0.6651</f>
        <v>5205.445855825649</v>
      </c>
    </row>
    <row r="203" spans="8:9" ht="12.75">
      <c r="H203" s="311" t="s">
        <v>350</v>
      </c>
      <c r="I203" s="336">
        <f>I200*0.3349</f>
        <v>2621.115346738851</v>
      </c>
    </row>
    <row r="205" spans="3:9" ht="12.75">
      <c r="C205" s="311" t="s">
        <v>681</v>
      </c>
      <c r="I205" s="336">
        <f>I196-I202</f>
        <v>47109.65074317438</v>
      </c>
    </row>
    <row r="206" spans="3:9" ht="12.75">
      <c r="C206" s="311" t="s">
        <v>682</v>
      </c>
      <c r="I206" s="336">
        <f>I197-I203</f>
        <v>23721.278054261165</v>
      </c>
    </row>
  </sheetData>
  <sheetProtection/>
  <printOptions/>
  <pageMargins left="0.75" right="0.75" top="0.85" bottom="1" header="0.5" footer="0.5"/>
  <pageSetup horizontalDpi="600" verticalDpi="600" orientation="portrait" paperSize="9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40"/>
  <sheetViews>
    <sheetView workbookViewId="0" topLeftCell="A13">
      <selection activeCell="E26" sqref="E26"/>
    </sheetView>
  </sheetViews>
  <sheetFormatPr defaultColWidth="9.140625" defaultRowHeight="12.75"/>
  <cols>
    <col min="1" max="1" width="14.7109375" style="338" customWidth="1"/>
    <col min="2" max="2" width="7.00390625" style="338" customWidth="1"/>
    <col min="3" max="3" width="1.57421875" style="338" customWidth="1"/>
    <col min="4" max="4" width="14.00390625" style="338" bestFit="1" customWidth="1"/>
    <col min="5" max="5" width="14.00390625" style="338" customWidth="1"/>
    <col min="6" max="6" width="16.140625" style="338" customWidth="1"/>
    <col min="7" max="7" width="17.00390625" style="338" bestFit="1" customWidth="1"/>
    <col min="8" max="8" width="1.57421875" style="338" customWidth="1"/>
    <col min="9" max="9" width="13.00390625" style="338" customWidth="1"/>
    <col min="10" max="10" width="12.8515625" style="338" customWidth="1"/>
    <col min="11" max="11" width="1.57421875" style="338" customWidth="1"/>
    <col min="12" max="12" width="11.7109375" style="338" customWidth="1"/>
    <col min="13" max="13" width="1.57421875" style="338" customWidth="1"/>
    <col min="14" max="14" width="15.8515625" style="338" bestFit="1" customWidth="1"/>
    <col min="15" max="16384" width="9.140625" style="338" customWidth="1"/>
  </cols>
  <sheetData>
    <row r="1" ht="20.25">
      <c r="A1" s="337" t="s">
        <v>683</v>
      </c>
    </row>
    <row r="4" spans="4:12" ht="12.75">
      <c r="D4" s="434" t="s">
        <v>684</v>
      </c>
      <c r="E4" s="434"/>
      <c r="F4" s="434"/>
      <c r="G4" s="434"/>
      <c r="I4" s="434" t="s">
        <v>685</v>
      </c>
      <c r="J4" s="434"/>
      <c r="L4" s="339" t="s">
        <v>686</v>
      </c>
    </row>
    <row r="5" spans="4:5" ht="12.75">
      <c r="D5" s="340" t="s">
        <v>687</v>
      </c>
      <c r="E5" s="340" t="s">
        <v>688</v>
      </c>
    </row>
    <row r="6" spans="4:14" ht="12.75">
      <c r="D6" s="340" t="s">
        <v>689</v>
      </c>
      <c r="E6" s="340" t="s">
        <v>690</v>
      </c>
      <c r="F6" s="340" t="s">
        <v>691</v>
      </c>
      <c r="G6" s="340" t="s">
        <v>692</v>
      </c>
      <c r="H6" s="340"/>
      <c r="I6" s="340" t="s">
        <v>693</v>
      </c>
      <c r="J6" s="340" t="s">
        <v>694</v>
      </c>
      <c r="K6" s="340"/>
      <c r="L6" s="340" t="s">
        <v>695</v>
      </c>
      <c r="N6" s="340" t="s">
        <v>696</v>
      </c>
    </row>
    <row r="7" spans="1:21" ht="12.75" hidden="1">
      <c r="A7" s="338">
        <v>120581</v>
      </c>
      <c r="B7" s="341" t="s">
        <v>697</v>
      </c>
      <c r="D7" s="342">
        <v>147421.28</v>
      </c>
      <c r="E7" s="342">
        <f>1600+3200+3298</f>
        <v>8098</v>
      </c>
      <c r="F7" s="342">
        <v>0</v>
      </c>
      <c r="G7" s="342">
        <f>SUM(D7:F7)</f>
        <v>155519.28</v>
      </c>
      <c r="H7" s="342"/>
      <c r="I7" s="342">
        <v>0</v>
      </c>
      <c r="J7" s="342">
        <v>0</v>
      </c>
      <c r="K7" s="342"/>
      <c r="L7" s="342">
        <v>0</v>
      </c>
      <c r="M7" s="342"/>
      <c r="N7" s="342">
        <f>SUM(G7:M7)</f>
        <v>155519.28</v>
      </c>
      <c r="O7" s="342"/>
      <c r="P7" s="342"/>
      <c r="Q7" s="342"/>
      <c r="R7" s="342"/>
      <c r="S7" s="342"/>
      <c r="T7" s="342"/>
      <c r="U7" s="342"/>
    </row>
    <row r="8" spans="1:21" ht="12.75" hidden="1">
      <c r="A8" s="338">
        <v>122355</v>
      </c>
      <c r="B8" s="341" t="s">
        <v>698</v>
      </c>
      <c r="D8" s="342">
        <v>106000</v>
      </c>
      <c r="E8" s="342">
        <f>1600+3237+1723</f>
        <v>6560</v>
      </c>
      <c r="F8" s="343">
        <f>111+1380.06</f>
        <v>1491.06</v>
      </c>
      <c r="G8" s="342">
        <f>SUM(D8:F8)</f>
        <v>114051.06</v>
      </c>
      <c r="H8" s="342"/>
      <c r="I8" s="342">
        <v>0</v>
      </c>
      <c r="J8" s="342">
        <v>0</v>
      </c>
      <c r="K8" s="342"/>
      <c r="L8" s="342">
        <v>0</v>
      </c>
      <c r="M8" s="342"/>
      <c r="N8" s="342">
        <f>SUM(G8:M8)</f>
        <v>114051.06</v>
      </c>
      <c r="O8" s="342"/>
      <c r="P8" s="342"/>
      <c r="Q8" s="342"/>
      <c r="R8" s="342"/>
      <c r="S8" s="342"/>
      <c r="T8" s="342"/>
      <c r="U8" s="342"/>
    </row>
    <row r="9" spans="2:21" ht="12.75" hidden="1">
      <c r="B9" s="341" t="s">
        <v>699</v>
      </c>
      <c r="D9" s="342">
        <v>0</v>
      </c>
      <c r="E9" s="342"/>
      <c r="F9" s="343">
        <v>668.07</v>
      </c>
      <c r="G9" s="342">
        <f>SUM(D9:F9)</f>
        <v>668.07</v>
      </c>
      <c r="H9" s="342"/>
      <c r="I9" s="342">
        <v>0</v>
      </c>
      <c r="J9" s="342">
        <v>0</v>
      </c>
      <c r="K9" s="342">
        <v>0</v>
      </c>
      <c r="L9" s="342">
        <v>0</v>
      </c>
      <c r="M9" s="342"/>
      <c r="N9" s="342">
        <f>SUM(G9:M9)</f>
        <v>668.07</v>
      </c>
      <c r="O9" s="342"/>
      <c r="P9" s="342"/>
      <c r="Q9" s="342"/>
      <c r="R9" s="342"/>
      <c r="S9" s="342"/>
      <c r="T9" s="342"/>
      <c r="U9" s="342"/>
    </row>
    <row r="10" spans="1:21" ht="12.75" hidden="1">
      <c r="A10" s="338">
        <v>128985</v>
      </c>
      <c r="B10" s="341" t="s">
        <v>700</v>
      </c>
      <c r="D10" s="342">
        <v>89196.28</v>
      </c>
      <c r="E10" s="342">
        <f>1600+9600+6400+5600</f>
        <v>23200</v>
      </c>
      <c r="F10" s="342">
        <v>8542.11</v>
      </c>
      <c r="G10" s="342">
        <f>SUM(D10:F10)</f>
        <v>120938.39</v>
      </c>
      <c r="H10" s="342"/>
      <c r="I10" s="342">
        <v>0</v>
      </c>
      <c r="J10" s="342">
        <v>0</v>
      </c>
      <c r="K10" s="342"/>
      <c r="L10" s="342">
        <v>0</v>
      </c>
      <c r="M10" s="342"/>
      <c r="N10" s="342">
        <f>SUM(G10:M10)</f>
        <v>120938.39</v>
      </c>
      <c r="O10" s="342"/>
      <c r="P10" s="342"/>
      <c r="Q10" s="342"/>
      <c r="R10" s="342"/>
      <c r="S10" s="342"/>
      <c r="T10" s="342"/>
      <c r="U10" s="342"/>
    </row>
    <row r="11" spans="4:21" ht="12.75" hidden="1">
      <c r="D11" s="342"/>
      <c r="E11" s="342"/>
      <c r="F11" s="342"/>
      <c r="G11" s="342"/>
      <c r="H11" s="342"/>
      <c r="I11" s="342"/>
      <c r="J11" s="342"/>
      <c r="K11" s="342"/>
      <c r="L11" s="342"/>
      <c r="M11" s="342"/>
      <c r="N11" s="342"/>
      <c r="O11" s="342"/>
      <c r="P11" s="342"/>
      <c r="Q11" s="342"/>
      <c r="R11" s="342"/>
      <c r="S11" s="342"/>
      <c r="T11" s="342"/>
      <c r="U11" s="342"/>
    </row>
    <row r="12" spans="2:21" ht="13.5" thickBot="1">
      <c r="B12" s="341" t="s">
        <v>19</v>
      </c>
      <c r="D12" s="413">
        <f>SUM(D7:D11)</f>
        <v>342617.56</v>
      </c>
      <c r="E12" s="344">
        <f>SUM(E7:E11)</f>
        <v>37858</v>
      </c>
      <c r="F12" s="413">
        <f>SUM(F7:F11)</f>
        <v>10701.240000000002</v>
      </c>
      <c r="G12" s="414">
        <f>SUM(G7:G11)</f>
        <v>391176.8</v>
      </c>
      <c r="H12" s="344"/>
      <c r="I12" s="414">
        <f>SUM(I7:I11)</f>
        <v>0</v>
      </c>
      <c r="J12" s="414">
        <f>SUM(J7:J11)</f>
        <v>0</v>
      </c>
      <c r="K12" s="345"/>
      <c r="L12" s="345">
        <f>SUM(L7:L11)</f>
        <v>0</v>
      </c>
      <c r="M12" s="346"/>
      <c r="N12" s="345">
        <f>SUM(N7:N11)</f>
        <v>391176.8</v>
      </c>
      <c r="O12" s="342"/>
      <c r="P12" s="342"/>
      <c r="Q12" s="342"/>
      <c r="R12" s="342"/>
      <c r="S12" s="342"/>
      <c r="T12" s="342"/>
      <c r="U12" s="342"/>
    </row>
    <row r="13" spans="4:21" ht="13.5" thickTop="1">
      <c r="D13" s="343"/>
      <c r="E13" s="343"/>
      <c r="F13" s="343"/>
      <c r="G13" s="343"/>
      <c r="H13" s="343"/>
      <c r="I13" s="343"/>
      <c r="J13" s="343"/>
      <c r="K13" s="342"/>
      <c r="L13" s="342"/>
      <c r="M13" s="342"/>
      <c r="N13" s="342"/>
      <c r="O13" s="342"/>
      <c r="P13" s="342"/>
      <c r="Q13" s="342"/>
      <c r="R13" s="342"/>
      <c r="S13" s="342"/>
      <c r="T13" s="342"/>
      <c r="U13" s="342"/>
    </row>
    <row r="14" spans="4:21" ht="12.75">
      <c r="D14" s="343"/>
      <c r="E14" s="343"/>
      <c r="F14" s="415" t="s">
        <v>701</v>
      </c>
      <c r="G14" s="343"/>
      <c r="H14" s="343"/>
      <c r="I14" s="343"/>
      <c r="J14" s="343"/>
      <c r="K14" s="342"/>
      <c r="L14" s="342"/>
      <c r="M14" s="342"/>
      <c r="N14" s="342"/>
      <c r="O14" s="342"/>
      <c r="P14" s="342"/>
      <c r="Q14" s="342"/>
      <c r="R14" s="347"/>
      <c r="S14" s="342"/>
      <c r="T14" s="342"/>
      <c r="U14" s="342"/>
    </row>
    <row r="15" spans="4:21" ht="12.75">
      <c r="D15" s="343"/>
      <c r="E15" s="343"/>
      <c r="F15" s="416" t="s">
        <v>702</v>
      </c>
      <c r="G15" s="343">
        <v>342728.56</v>
      </c>
      <c r="H15" s="343"/>
      <c r="I15" s="417">
        <f>D12</f>
        <v>342617.56</v>
      </c>
      <c r="J15" s="343"/>
      <c r="K15" s="342"/>
      <c r="L15" s="342"/>
      <c r="M15" s="342"/>
      <c r="N15" s="342"/>
      <c r="O15" s="342"/>
      <c r="P15" s="342"/>
      <c r="Q15" s="342"/>
      <c r="R15" s="342"/>
      <c r="S15" s="342"/>
      <c r="T15" s="342"/>
      <c r="U15" s="342"/>
    </row>
    <row r="16" spans="4:21" ht="12.75">
      <c r="D16" s="343"/>
      <c r="E16" s="343"/>
      <c r="F16" s="416" t="s">
        <v>703</v>
      </c>
      <c r="G16" s="418">
        <v>10590.240000000002</v>
      </c>
      <c r="H16" s="343"/>
      <c r="I16" s="419">
        <f>F12</f>
        <v>10701.240000000002</v>
      </c>
      <c r="J16" s="343"/>
      <c r="K16" s="342"/>
      <c r="L16" s="342"/>
      <c r="M16" s="342"/>
      <c r="N16" s="342"/>
      <c r="O16" s="342"/>
      <c r="P16" s="342"/>
      <c r="Q16" s="342"/>
      <c r="R16" s="342"/>
      <c r="S16" s="342"/>
      <c r="T16" s="342"/>
      <c r="U16" s="342"/>
    </row>
    <row r="17" spans="4:21" ht="12.75">
      <c r="D17" s="343"/>
      <c r="E17" s="343"/>
      <c r="F17" s="343"/>
      <c r="G17" s="420">
        <f>SUM(G15:G16)</f>
        <v>353318.8</v>
      </c>
      <c r="H17" s="343"/>
      <c r="I17" s="420">
        <f>SUM(I15:I16)</f>
        <v>353318.8</v>
      </c>
      <c r="J17" s="420"/>
      <c r="K17" s="347"/>
      <c r="L17" s="342"/>
      <c r="M17" s="342"/>
      <c r="N17" s="342"/>
      <c r="O17" s="342"/>
      <c r="P17" s="342"/>
      <c r="Q17" s="342"/>
      <c r="R17" s="342"/>
      <c r="S17" s="342"/>
      <c r="T17" s="342"/>
      <c r="U17" s="342"/>
    </row>
    <row r="18" spans="4:21" ht="12.75">
      <c r="D18" s="342"/>
      <c r="E18" s="342"/>
      <c r="F18" s="342"/>
      <c r="G18" s="342"/>
      <c r="H18" s="342"/>
      <c r="I18" s="342"/>
      <c r="J18" s="342"/>
      <c r="K18" s="342"/>
      <c r="L18" s="342"/>
      <c r="M18" s="342"/>
      <c r="N18" s="342"/>
      <c r="O18" s="342"/>
      <c r="P18" s="342"/>
      <c r="Q18" s="342"/>
      <c r="R18" s="342"/>
      <c r="S18" s="342"/>
      <c r="T18" s="342"/>
      <c r="U18" s="342"/>
    </row>
    <row r="19" spans="4:21" ht="12.75">
      <c r="D19" s="342" t="s">
        <v>704</v>
      </c>
      <c r="E19" s="342"/>
      <c r="F19" s="342"/>
      <c r="G19" s="342"/>
      <c r="H19" s="342"/>
      <c r="I19" s="342"/>
      <c r="J19" s="342"/>
      <c r="K19" s="342"/>
      <c r="L19" s="342"/>
      <c r="M19" s="342"/>
      <c r="N19" s="342"/>
      <c r="O19" s="342"/>
      <c r="P19" s="342"/>
      <c r="Q19" s="342"/>
      <c r="R19" s="342"/>
      <c r="S19" s="342"/>
      <c r="T19" s="342"/>
      <c r="U19" s="342"/>
    </row>
    <row r="20" spans="4:21" ht="12.75">
      <c r="D20" s="342"/>
      <c r="E20" s="342"/>
      <c r="F20" s="342"/>
      <c r="G20" s="342"/>
      <c r="H20" s="342"/>
      <c r="I20" s="342"/>
      <c r="J20" s="342"/>
      <c r="K20" s="342"/>
      <c r="L20" s="342"/>
      <c r="M20" s="342"/>
      <c r="N20" s="342"/>
      <c r="O20" s="342"/>
      <c r="P20" s="342"/>
      <c r="Q20" s="342"/>
      <c r="R20" s="342"/>
      <c r="S20" s="342"/>
      <c r="T20" s="342"/>
      <c r="U20" s="342"/>
    </row>
    <row r="21" spans="4:21" ht="12.75">
      <c r="D21" s="342"/>
      <c r="E21" s="342"/>
      <c r="F21" s="342"/>
      <c r="G21" s="342"/>
      <c r="H21" s="342"/>
      <c r="I21" s="342"/>
      <c r="J21" s="342"/>
      <c r="K21" s="342"/>
      <c r="L21" s="342"/>
      <c r="M21" s="342"/>
      <c r="N21" s="342"/>
      <c r="O21" s="342"/>
      <c r="P21" s="342"/>
      <c r="Q21" s="342"/>
      <c r="R21" s="342"/>
      <c r="S21" s="342"/>
      <c r="T21" s="342"/>
      <c r="U21" s="342"/>
    </row>
    <row r="22" spans="2:21" ht="12.75">
      <c r="B22" s="349" t="s">
        <v>705</v>
      </c>
      <c r="D22" s="342"/>
      <c r="E22" s="342"/>
      <c r="F22" s="342"/>
      <c r="G22" s="342"/>
      <c r="H22" s="342"/>
      <c r="I22" s="342"/>
      <c r="J22" s="342"/>
      <c r="K22" s="342"/>
      <c r="L22" s="342"/>
      <c r="M22" s="342"/>
      <c r="N22" s="342"/>
      <c r="O22" s="342"/>
      <c r="P22" s="342"/>
      <c r="Q22" s="342"/>
      <c r="R22" s="342"/>
      <c r="S22" s="342"/>
      <c r="T22" s="342"/>
      <c r="U22" s="342"/>
    </row>
    <row r="23" spans="2:21" ht="12.75">
      <c r="B23" s="349"/>
      <c r="D23" s="342"/>
      <c r="E23" s="342"/>
      <c r="F23" s="342"/>
      <c r="G23" s="342"/>
      <c r="H23" s="342"/>
      <c r="I23" s="342"/>
      <c r="J23" s="342"/>
      <c r="K23" s="342"/>
      <c r="L23" s="342"/>
      <c r="M23" s="342"/>
      <c r="N23" s="342"/>
      <c r="O23" s="342"/>
      <c r="P23" s="342"/>
      <c r="Q23" s="342"/>
      <c r="R23" s="342"/>
      <c r="S23" s="342"/>
      <c r="T23" s="342"/>
      <c r="U23" s="342"/>
    </row>
    <row r="24" spans="4:21" ht="12.75">
      <c r="D24" s="340" t="s">
        <v>690</v>
      </c>
      <c r="E24" s="340"/>
      <c r="F24" s="342"/>
      <c r="G24" s="342"/>
      <c r="H24" s="342"/>
      <c r="I24" s="342"/>
      <c r="J24" s="342"/>
      <c r="K24" s="342"/>
      <c r="L24" s="342"/>
      <c r="M24" s="342"/>
      <c r="N24" s="342"/>
      <c r="O24" s="342"/>
      <c r="P24" s="342"/>
      <c r="Q24" s="342"/>
      <c r="R24" s="342"/>
      <c r="S24" s="342"/>
      <c r="T24" s="342"/>
      <c r="U24" s="342"/>
    </row>
    <row r="25" spans="4:21" ht="12.75">
      <c r="D25" s="340" t="s">
        <v>706</v>
      </c>
      <c r="E25" s="340" t="s">
        <v>265</v>
      </c>
      <c r="F25" s="342"/>
      <c r="G25" s="342"/>
      <c r="H25" s="342"/>
      <c r="I25" s="342"/>
      <c r="J25" s="342"/>
      <c r="K25" s="342"/>
      <c r="L25" s="342"/>
      <c r="M25" s="342"/>
      <c r="N25" s="342"/>
      <c r="O25" s="342"/>
      <c r="P25" s="342"/>
      <c r="Q25" s="342"/>
      <c r="R25" s="342"/>
      <c r="S25" s="342"/>
      <c r="T25" s="342"/>
      <c r="U25" s="342"/>
    </row>
    <row r="26" spans="1:21" ht="15.75">
      <c r="A26" s="350" t="s">
        <v>687</v>
      </c>
      <c r="B26" s="341" t="s">
        <v>707</v>
      </c>
      <c r="D26" s="342">
        <f>D12</f>
        <v>342617.56</v>
      </c>
      <c r="E26" s="351">
        <f>D26/D28</f>
        <v>0.9004982080846402</v>
      </c>
      <c r="F26" s="352" t="s">
        <v>708</v>
      </c>
      <c r="G26" s="342"/>
      <c r="H26" s="342"/>
      <c r="I26" s="342"/>
      <c r="J26" s="342"/>
      <c r="K26" s="342"/>
      <c r="L26" s="342"/>
      <c r="M26" s="342"/>
      <c r="N26" s="342"/>
      <c r="O26" s="342"/>
      <c r="P26" s="342"/>
      <c r="Q26" s="342"/>
      <c r="R26" s="342"/>
      <c r="S26" s="342"/>
      <c r="T26" s="342"/>
      <c r="U26" s="342"/>
    </row>
    <row r="27" spans="1:21" ht="15.75">
      <c r="A27" s="350" t="s">
        <v>688</v>
      </c>
      <c r="B27" s="341" t="s">
        <v>709</v>
      </c>
      <c r="D27" s="348">
        <f>E12</f>
        <v>37858</v>
      </c>
      <c r="E27" s="351">
        <f>D27/D28</f>
        <v>0.09950179191535982</v>
      </c>
      <c r="F27" s="352" t="s">
        <v>710</v>
      </c>
      <c r="G27" s="342"/>
      <c r="H27" s="342"/>
      <c r="I27" s="342"/>
      <c r="J27" s="342"/>
      <c r="K27" s="342"/>
      <c r="L27" s="342"/>
      <c r="M27" s="342"/>
      <c r="N27" s="342"/>
      <c r="O27" s="342"/>
      <c r="P27" s="342"/>
      <c r="Q27" s="342"/>
      <c r="R27" s="342"/>
      <c r="S27" s="342"/>
      <c r="T27" s="342"/>
      <c r="U27" s="342"/>
    </row>
    <row r="28" spans="2:21" ht="13.5" thickBot="1">
      <c r="B28" s="341" t="s">
        <v>711</v>
      </c>
      <c r="D28" s="346">
        <f>SUM(D26:D27)</f>
        <v>380475.56</v>
      </c>
      <c r="E28" s="342"/>
      <c r="F28" s="342"/>
      <c r="G28" s="342"/>
      <c r="H28" s="342"/>
      <c r="I28" s="342"/>
      <c r="J28" s="342"/>
      <c r="K28" s="342"/>
      <c r="L28" s="342"/>
      <c r="M28" s="342"/>
      <c r="N28" s="342"/>
      <c r="O28" s="342"/>
      <c r="P28" s="342"/>
      <c r="Q28" s="342"/>
      <c r="R28" s="342"/>
      <c r="S28" s="342"/>
      <c r="T28" s="342"/>
      <c r="U28" s="342"/>
    </row>
    <row r="29" spans="4:21" ht="13.5" thickTop="1">
      <c r="D29" s="342"/>
      <c r="E29" s="342"/>
      <c r="F29" s="342"/>
      <c r="G29" s="342"/>
      <c r="H29" s="342"/>
      <c r="I29" s="342"/>
      <c r="J29" s="342"/>
      <c r="K29" s="342"/>
      <c r="L29" s="342"/>
      <c r="M29" s="342"/>
      <c r="N29" s="342"/>
      <c r="O29" s="342"/>
      <c r="P29" s="342"/>
      <c r="Q29" s="342"/>
      <c r="R29" s="342"/>
      <c r="S29" s="342"/>
      <c r="T29" s="342"/>
      <c r="U29" s="342"/>
    </row>
    <row r="30" spans="1:21" ht="12.75">
      <c r="A30" s="349"/>
      <c r="D30" s="342"/>
      <c r="E30" s="342"/>
      <c r="F30" s="342"/>
      <c r="G30" s="342"/>
      <c r="H30" s="342"/>
      <c r="I30" s="342"/>
      <c r="J30" s="342"/>
      <c r="K30" s="342"/>
      <c r="L30" s="342"/>
      <c r="M30" s="342"/>
      <c r="N30" s="342"/>
      <c r="O30" s="342"/>
      <c r="P30" s="342"/>
      <c r="Q30" s="342"/>
      <c r="R30" s="342"/>
      <c r="S30" s="342"/>
      <c r="T30" s="342"/>
      <c r="U30" s="342"/>
    </row>
    <row r="31" spans="4:21" ht="12.75">
      <c r="D31" s="342"/>
      <c r="E31" s="353"/>
      <c r="F31" s="342"/>
      <c r="G31" s="342"/>
      <c r="H31" s="342"/>
      <c r="I31" s="342"/>
      <c r="J31" s="342"/>
      <c r="K31" s="342"/>
      <c r="L31" s="342"/>
      <c r="M31" s="342"/>
      <c r="N31" s="342"/>
      <c r="O31" s="342"/>
      <c r="P31" s="342"/>
      <c r="Q31" s="342"/>
      <c r="R31" s="342"/>
      <c r="S31" s="342"/>
      <c r="T31" s="342"/>
      <c r="U31" s="342"/>
    </row>
    <row r="32" spans="4:21" ht="12.75">
      <c r="D32" s="342"/>
      <c r="E32" s="354"/>
      <c r="F32" s="347"/>
      <c r="G32" s="342"/>
      <c r="H32" s="342"/>
      <c r="I32" s="342"/>
      <c r="J32" s="342"/>
      <c r="K32" s="342"/>
      <c r="L32" s="342"/>
      <c r="M32" s="342"/>
      <c r="N32" s="342"/>
      <c r="O32" s="342"/>
      <c r="P32" s="342"/>
      <c r="Q32" s="342"/>
      <c r="R32" s="342"/>
      <c r="S32" s="342"/>
      <c r="T32" s="342"/>
      <c r="U32" s="342"/>
    </row>
    <row r="33" spans="4:21" ht="12.75">
      <c r="D33" s="342"/>
      <c r="E33" s="355"/>
      <c r="F33" s="347"/>
      <c r="G33" s="342"/>
      <c r="H33" s="342"/>
      <c r="I33" s="342"/>
      <c r="J33" s="342"/>
      <c r="K33" s="342"/>
      <c r="L33" s="342"/>
      <c r="M33" s="342"/>
      <c r="N33" s="342"/>
      <c r="O33" s="342"/>
      <c r="P33" s="342"/>
      <c r="Q33" s="342"/>
      <c r="R33" s="342"/>
      <c r="S33" s="342"/>
      <c r="T33" s="342"/>
      <c r="U33" s="342"/>
    </row>
    <row r="34" spans="4:21" ht="12.75">
      <c r="D34" s="342"/>
      <c r="E34" s="356"/>
      <c r="F34" s="342"/>
      <c r="G34" s="342"/>
      <c r="H34" s="342"/>
      <c r="I34" s="342"/>
      <c r="J34" s="342"/>
      <c r="K34" s="342"/>
      <c r="L34" s="342"/>
      <c r="M34" s="342"/>
      <c r="N34" s="342"/>
      <c r="O34" s="342"/>
      <c r="P34" s="342"/>
      <c r="Q34" s="342"/>
      <c r="R34" s="342"/>
      <c r="S34" s="342"/>
      <c r="T34" s="342"/>
      <c r="U34" s="342"/>
    </row>
    <row r="35" spans="1:21" ht="12.75">
      <c r="A35" s="349"/>
      <c r="D35" s="342"/>
      <c r="E35" s="356"/>
      <c r="F35" s="342"/>
      <c r="G35" s="342"/>
      <c r="H35" s="342"/>
      <c r="I35" s="342"/>
      <c r="J35" s="342"/>
      <c r="K35" s="342"/>
      <c r="L35" s="342"/>
      <c r="M35" s="342"/>
      <c r="N35" s="342"/>
      <c r="O35" s="342"/>
      <c r="P35" s="342"/>
      <c r="Q35" s="342"/>
      <c r="R35" s="342"/>
      <c r="S35" s="342"/>
      <c r="T35" s="342"/>
      <c r="U35" s="342"/>
    </row>
    <row r="36" spans="4:21" ht="12.75">
      <c r="D36" s="342"/>
      <c r="E36" s="355"/>
      <c r="F36" s="342"/>
      <c r="G36" s="342"/>
      <c r="H36" s="342"/>
      <c r="I36" s="342"/>
      <c r="J36" s="342"/>
      <c r="K36" s="342"/>
      <c r="L36" s="342"/>
      <c r="M36" s="342"/>
      <c r="N36" s="342"/>
      <c r="O36" s="342"/>
      <c r="P36" s="342"/>
      <c r="Q36" s="342"/>
      <c r="R36" s="342"/>
      <c r="S36" s="342"/>
      <c r="T36" s="342"/>
      <c r="U36" s="342"/>
    </row>
    <row r="37" spans="4:21" ht="12.75">
      <c r="D37" s="342"/>
      <c r="E37" s="354"/>
      <c r="F37" s="347"/>
      <c r="G37" s="342"/>
      <c r="H37" s="342"/>
      <c r="I37" s="342"/>
      <c r="J37" s="342"/>
      <c r="K37" s="342"/>
      <c r="L37" s="342"/>
      <c r="M37" s="342"/>
      <c r="N37" s="342"/>
      <c r="O37" s="342"/>
      <c r="P37" s="342"/>
      <c r="Q37" s="342"/>
      <c r="R37" s="342"/>
      <c r="S37" s="342"/>
      <c r="T37" s="342"/>
      <c r="U37" s="342"/>
    </row>
    <row r="38" spans="4:21" ht="12.75">
      <c r="D38" s="342"/>
      <c r="E38" s="355"/>
      <c r="F38" s="347"/>
      <c r="G38" s="342"/>
      <c r="H38" s="342"/>
      <c r="I38" s="342"/>
      <c r="J38" s="342"/>
      <c r="K38" s="342"/>
      <c r="L38" s="342"/>
      <c r="M38" s="342"/>
      <c r="N38" s="342"/>
      <c r="O38" s="342"/>
      <c r="P38" s="342"/>
      <c r="Q38" s="342"/>
      <c r="R38" s="342"/>
      <c r="S38" s="342"/>
      <c r="T38" s="342"/>
      <c r="U38" s="342"/>
    </row>
    <row r="39" spans="4:21" ht="12.75">
      <c r="D39" s="342"/>
      <c r="E39" s="342"/>
      <c r="F39" s="342"/>
      <c r="G39" s="342"/>
      <c r="H39" s="342"/>
      <c r="I39" s="342"/>
      <c r="J39" s="342"/>
      <c r="K39" s="342"/>
      <c r="L39" s="342"/>
      <c r="M39" s="342"/>
      <c r="N39" s="342"/>
      <c r="O39" s="342"/>
      <c r="P39" s="342"/>
      <c r="Q39" s="342"/>
      <c r="R39" s="342"/>
      <c r="S39" s="342"/>
      <c r="T39" s="342"/>
      <c r="U39" s="342"/>
    </row>
    <row r="40" spans="4:21" ht="12.75">
      <c r="D40" s="342"/>
      <c r="E40" s="342"/>
      <c r="F40" s="342"/>
      <c r="G40" s="342"/>
      <c r="H40" s="342"/>
      <c r="I40" s="342"/>
      <c r="J40" s="342"/>
      <c r="K40" s="342"/>
      <c r="L40" s="342"/>
      <c r="M40" s="342"/>
      <c r="N40" s="342"/>
      <c r="O40" s="342"/>
      <c r="P40" s="342"/>
      <c r="Q40" s="342"/>
      <c r="R40" s="342"/>
      <c r="S40" s="342"/>
      <c r="T40" s="342"/>
      <c r="U40" s="342"/>
    </row>
  </sheetData>
  <sheetProtection/>
  <mergeCells count="2">
    <mergeCell ref="D4:G4"/>
    <mergeCell ref="I4:J4"/>
  </mergeCells>
  <printOptions/>
  <pageMargins left="0.19" right="0.23" top="1" bottom="0.52" header="0.5" footer="0.2"/>
  <pageSetup horizontalDpi="600" verticalDpi="600" orientation="portrait" scale="73" r:id="rId1"/>
  <headerFooter alignWithMargins="0">
    <oddFooter>&amp;R&amp;"Arial Narrow,Regular"&amp;9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83"/>
  <sheetViews>
    <sheetView zoomScalePageLayoutView="0" workbookViewId="0" topLeftCell="A53">
      <selection activeCell="B86" sqref="B86"/>
    </sheetView>
  </sheetViews>
  <sheetFormatPr defaultColWidth="9.140625" defaultRowHeight="12.75"/>
  <cols>
    <col min="1" max="1" width="20.140625" style="0" customWidth="1"/>
    <col min="2" max="2" width="19.421875" style="0" customWidth="1"/>
    <col min="3" max="3" width="10.140625" style="0" customWidth="1"/>
    <col min="4" max="4" width="11.28125" style="0" bestFit="1" customWidth="1"/>
    <col min="5" max="5" width="13.421875" style="0" customWidth="1"/>
    <col min="6" max="6" width="22.8515625" style="0" customWidth="1"/>
    <col min="7" max="7" width="14.57421875" style="0" customWidth="1"/>
    <col min="8" max="8" width="11.28125" style="0" bestFit="1" customWidth="1"/>
    <col min="9" max="9" width="13.57421875" style="0" bestFit="1" customWidth="1"/>
    <col min="10" max="10" width="12.8515625" style="0" customWidth="1"/>
    <col min="11" max="11" width="11.28125" style="0" bestFit="1" customWidth="1"/>
    <col min="12" max="13" width="10.28125" style="0" bestFit="1" customWidth="1"/>
    <col min="14" max="14" width="10.8515625" style="0" customWidth="1"/>
  </cols>
  <sheetData>
    <row r="1" spans="2:7" ht="12.75">
      <c r="B1" s="438" t="s">
        <v>572</v>
      </c>
      <c r="C1" s="438"/>
      <c r="D1" s="438"/>
      <c r="E1" s="438"/>
      <c r="F1" s="438"/>
      <c r="G1" s="438"/>
    </row>
    <row r="3" spans="2:14" ht="12.75"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</row>
    <row r="4" spans="1:14" ht="17.25" customHeight="1" hidden="1">
      <c r="A4" s="151" t="s">
        <v>206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3"/>
    </row>
    <row r="5" spans="1:14" ht="12.75" hidden="1">
      <c r="A5" s="154" t="s">
        <v>207</v>
      </c>
      <c r="B5" s="155">
        <v>40575</v>
      </c>
      <c r="C5" s="155">
        <v>40603</v>
      </c>
      <c r="D5" s="155">
        <v>40634</v>
      </c>
      <c r="E5" s="155">
        <v>40664</v>
      </c>
      <c r="F5" s="155">
        <v>40695</v>
      </c>
      <c r="G5" s="155">
        <v>40725</v>
      </c>
      <c r="H5" s="155">
        <v>40756</v>
      </c>
      <c r="I5" s="155">
        <v>40787</v>
      </c>
      <c r="J5" s="155">
        <v>40817</v>
      </c>
      <c r="K5" s="155">
        <v>40848</v>
      </c>
      <c r="L5" s="155">
        <v>40878</v>
      </c>
      <c r="M5" s="155">
        <v>40909</v>
      </c>
      <c r="N5" s="156" t="s">
        <v>19</v>
      </c>
    </row>
    <row r="6" spans="1:14" ht="16.5" customHeight="1" hidden="1">
      <c r="A6" s="157">
        <v>2150</v>
      </c>
      <c r="B6" s="158">
        <v>20000.9519854356</v>
      </c>
      <c r="C6" s="158">
        <v>20000.9519854356</v>
      </c>
      <c r="D6" s="158">
        <v>20000.9519854356</v>
      </c>
      <c r="E6" s="158">
        <v>20000.9519854356</v>
      </c>
      <c r="F6" s="158">
        <v>20000.9519854356</v>
      </c>
      <c r="G6" s="158">
        <v>20000.9519854356</v>
      </c>
      <c r="H6" s="158">
        <v>20000.9519854356</v>
      </c>
      <c r="I6" s="158">
        <v>20000.9519854356</v>
      </c>
      <c r="J6" s="158">
        <v>20000.9519854356</v>
      </c>
      <c r="K6" s="158">
        <v>20000.9519854356</v>
      </c>
      <c r="L6" s="158">
        <v>20000.9519854356</v>
      </c>
      <c r="M6" s="158">
        <v>20000.9519854356</v>
      </c>
      <c r="N6" s="159">
        <f>SUM(B6:M6)</f>
        <v>240011.42382522716</v>
      </c>
    </row>
    <row r="7" spans="1:14" ht="16.5" customHeight="1" hidden="1">
      <c r="A7" s="160">
        <v>10888</v>
      </c>
      <c r="B7" s="161">
        <v>34.870019908392266</v>
      </c>
      <c r="C7" s="161">
        <v>34.870019908392266</v>
      </c>
      <c r="D7" s="161">
        <v>34.870019908392266</v>
      </c>
      <c r="E7" s="161">
        <v>34.870019908392266</v>
      </c>
      <c r="F7" s="161">
        <v>34.870019908392266</v>
      </c>
      <c r="G7" s="161">
        <v>34.870019908392266</v>
      </c>
      <c r="H7" s="161">
        <v>34.870019908392266</v>
      </c>
      <c r="I7" s="161">
        <v>34.870019908392266</v>
      </c>
      <c r="J7" s="161">
        <v>34.870019908392266</v>
      </c>
      <c r="K7" s="161">
        <v>34.870019908392266</v>
      </c>
      <c r="L7" s="161">
        <v>34.870019908392266</v>
      </c>
      <c r="M7" s="162">
        <v>34.870019908392266</v>
      </c>
      <c r="N7" s="163">
        <f>SUM(B7:M7)</f>
        <v>418.4402389007071</v>
      </c>
    </row>
    <row r="8" spans="1:14" ht="16.5" customHeight="1" hidden="1">
      <c r="A8" s="164" t="s">
        <v>19</v>
      </c>
      <c r="B8" s="165">
        <f aca="true" t="shared" si="0" ref="B8:M8">SUM(B6:B7)</f>
        <v>20035.82200534399</v>
      </c>
      <c r="C8" s="165">
        <f t="shared" si="0"/>
        <v>20035.82200534399</v>
      </c>
      <c r="D8" s="165">
        <f t="shared" si="0"/>
        <v>20035.82200534399</v>
      </c>
      <c r="E8" s="165">
        <f t="shared" si="0"/>
        <v>20035.82200534399</v>
      </c>
      <c r="F8" s="165">
        <f t="shared" si="0"/>
        <v>20035.82200534399</v>
      </c>
      <c r="G8" s="165">
        <f t="shared" si="0"/>
        <v>20035.82200534399</v>
      </c>
      <c r="H8" s="165">
        <f t="shared" si="0"/>
        <v>20035.82200534399</v>
      </c>
      <c r="I8" s="165">
        <f t="shared" si="0"/>
        <v>20035.82200534399</v>
      </c>
      <c r="J8" s="165">
        <f t="shared" si="0"/>
        <v>20035.82200534399</v>
      </c>
      <c r="K8" s="165">
        <f t="shared" si="0"/>
        <v>20035.82200534399</v>
      </c>
      <c r="L8" s="165">
        <f t="shared" si="0"/>
        <v>20035.82200534399</v>
      </c>
      <c r="M8" s="163">
        <f t="shared" si="0"/>
        <v>20035.82200534399</v>
      </c>
      <c r="N8" s="163">
        <f>SUM(B8:M8)</f>
        <v>240429.86406412793</v>
      </c>
    </row>
    <row r="9" ht="12.75" hidden="1"/>
    <row r="10" ht="12.75" hidden="1"/>
    <row r="11" ht="12.75" hidden="1"/>
    <row r="12" ht="12.75" hidden="1"/>
    <row r="13" spans="3:5" ht="12.75" hidden="1">
      <c r="C13" s="166">
        <v>1500355.47</v>
      </c>
      <c r="D13" s="167"/>
      <c r="E13" s="286">
        <v>98580.41</v>
      </c>
    </row>
    <row r="14" spans="3:5" ht="12.75" hidden="1">
      <c r="C14" s="166">
        <v>655971</v>
      </c>
      <c r="D14" s="167"/>
      <c r="E14" s="287">
        <f>+E13*8</f>
        <v>788643.28</v>
      </c>
    </row>
    <row r="15" spans="3:5" ht="12.75" hidden="1">
      <c r="C15" s="166">
        <f>+C13-C14</f>
        <v>844384.47</v>
      </c>
      <c r="D15" s="167"/>
      <c r="E15" s="287">
        <v>19271.05</v>
      </c>
    </row>
    <row r="16" spans="3:5" ht="12.75" hidden="1">
      <c r="C16" s="166"/>
      <c r="D16" s="167"/>
      <c r="E16" s="287">
        <v>35393.21</v>
      </c>
    </row>
    <row r="17" spans="3:5" ht="12.75" hidden="1">
      <c r="C17" s="166">
        <v>-315680.45</v>
      </c>
      <c r="D17" s="167"/>
      <c r="E17" s="287">
        <v>0.06</v>
      </c>
    </row>
    <row r="18" spans="3:5" ht="12.75" hidden="1">
      <c r="C18" s="166">
        <f>+C17+C15</f>
        <v>528704.02</v>
      </c>
      <c r="D18" s="167"/>
      <c r="E18" s="287">
        <v>23136.54</v>
      </c>
    </row>
    <row r="19" spans="3:5" ht="12.75" hidden="1">
      <c r="C19" s="166">
        <v>439242.48</v>
      </c>
      <c r="D19" s="167"/>
      <c r="E19" s="287">
        <v>-57813.18</v>
      </c>
    </row>
    <row r="20" spans="3:5" ht="12.75" hidden="1">
      <c r="C20" s="166"/>
      <c r="D20" s="167"/>
      <c r="E20" s="287">
        <v>295741.17</v>
      </c>
    </row>
    <row r="21" spans="3:5" ht="12.75" hidden="1">
      <c r="C21" s="166">
        <f>+C18-C19</f>
        <v>89461.54000000004</v>
      </c>
      <c r="D21" s="167"/>
      <c r="E21" s="287">
        <v>57813.18</v>
      </c>
    </row>
    <row r="22" spans="3:5" ht="12.75" hidden="1">
      <c r="C22" s="166">
        <v>240429.86</v>
      </c>
      <c r="D22" s="167"/>
      <c r="E22" s="287">
        <v>22489.74</v>
      </c>
    </row>
    <row r="23" spans="3:5" ht="12.75" hidden="1">
      <c r="C23" s="166">
        <f>+C21-C22</f>
        <v>-150968.31999999995</v>
      </c>
      <c r="D23" s="167"/>
      <c r="E23" s="168">
        <f>SUM(E14:E22)</f>
        <v>1184675.05</v>
      </c>
    </row>
    <row r="24" spans="3:5" ht="12.75" hidden="1">
      <c r="C24" s="166"/>
      <c r="D24" s="167"/>
      <c r="E24" s="168">
        <f>-C15</f>
        <v>-844384.47</v>
      </c>
    </row>
    <row r="25" spans="3:5" ht="12.75" hidden="1">
      <c r="C25" s="166"/>
      <c r="D25" s="167"/>
      <c r="E25" s="168">
        <f>+E23+E24</f>
        <v>340290.5800000001</v>
      </c>
    </row>
    <row r="26" spans="3:5" ht="12.75" hidden="1">
      <c r="C26" s="166">
        <v>123562.03</v>
      </c>
      <c r="D26" s="167"/>
      <c r="E26" s="168">
        <f>+E25+C19</f>
        <v>779533.06</v>
      </c>
    </row>
    <row r="27" spans="3:5" ht="12.75" hidden="1">
      <c r="C27" s="166"/>
      <c r="D27" s="167"/>
      <c r="E27" s="166">
        <v>240429.86</v>
      </c>
    </row>
    <row r="28" spans="3:5" ht="12.75" hidden="1">
      <c r="C28" s="166"/>
      <c r="D28" s="167"/>
      <c r="E28" s="286">
        <f>+E26-E27</f>
        <v>539103.2000000001</v>
      </c>
    </row>
    <row r="29" spans="1:8" ht="12.75">
      <c r="A29" s="435" t="s">
        <v>348</v>
      </c>
      <c r="B29" s="436"/>
      <c r="C29" s="436"/>
      <c r="D29" s="436"/>
      <c r="E29" s="436"/>
      <c r="F29" s="436"/>
      <c r="G29" s="436"/>
      <c r="H29" s="437"/>
    </row>
    <row r="31" spans="1:11" ht="12.75">
      <c r="A31" s="208" t="s">
        <v>211</v>
      </c>
      <c r="B31" s="208" t="s">
        <v>212</v>
      </c>
      <c r="C31" s="208" t="s">
        <v>213</v>
      </c>
      <c r="D31" s="208" t="s">
        <v>214</v>
      </c>
      <c r="E31" s="208" t="s">
        <v>215</v>
      </c>
      <c r="F31" s="208" t="s">
        <v>573</v>
      </c>
      <c r="G31" s="288" t="s">
        <v>217</v>
      </c>
      <c r="H31" s="288" t="s">
        <v>218</v>
      </c>
      <c r="I31" s="23"/>
      <c r="J31" s="23"/>
      <c r="K31" s="23"/>
    </row>
    <row r="32" spans="1:11" ht="41.25" customHeight="1">
      <c r="A32" s="289" t="s">
        <v>219</v>
      </c>
      <c r="B32" s="290" t="s">
        <v>220</v>
      </c>
      <c r="C32" s="289" t="s">
        <v>221</v>
      </c>
      <c r="D32" s="290" t="s">
        <v>222</v>
      </c>
      <c r="E32" s="290" t="s">
        <v>223</v>
      </c>
      <c r="F32" s="290" t="s">
        <v>224</v>
      </c>
      <c r="G32" s="291">
        <v>44279.32</v>
      </c>
      <c r="H32" s="292">
        <v>40203</v>
      </c>
      <c r="I32" s="23"/>
      <c r="J32" s="23"/>
      <c r="K32" s="23"/>
    </row>
    <row r="33" spans="1:11" ht="41.25" customHeight="1">
      <c r="A33" s="289" t="s">
        <v>219</v>
      </c>
      <c r="B33" s="290" t="s">
        <v>220</v>
      </c>
      <c r="C33" s="289" t="s">
        <v>221</v>
      </c>
      <c r="D33" s="290" t="s">
        <v>222</v>
      </c>
      <c r="E33" s="290" t="s">
        <v>223</v>
      </c>
      <c r="F33" s="290" t="s">
        <v>224</v>
      </c>
      <c r="G33" s="291">
        <v>44279.32</v>
      </c>
      <c r="H33" s="292">
        <v>40234</v>
      </c>
      <c r="I33" s="23"/>
      <c r="J33" s="23"/>
      <c r="K33" s="23"/>
    </row>
    <row r="34" spans="1:11" ht="41.25" customHeight="1">
      <c r="A34" s="289" t="s">
        <v>219</v>
      </c>
      <c r="B34" s="290" t="s">
        <v>220</v>
      </c>
      <c r="C34" s="289" t="s">
        <v>221</v>
      </c>
      <c r="D34" s="290" t="s">
        <v>222</v>
      </c>
      <c r="E34" s="290" t="s">
        <v>223</v>
      </c>
      <c r="F34" s="290" t="s">
        <v>224</v>
      </c>
      <c r="G34" s="291">
        <v>44279.32</v>
      </c>
      <c r="H34" s="292">
        <v>40262</v>
      </c>
      <c r="I34" s="23"/>
      <c r="J34" s="23"/>
      <c r="K34" s="23"/>
    </row>
    <row r="35" spans="1:11" ht="41.25" customHeight="1">
      <c r="A35" s="289" t="s">
        <v>219</v>
      </c>
      <c r="B35" s="290" t="s">
        <v>220</v>
      </c>
      <c r="C35" s="289" t="s">
        <v>221</v>
      </c>
      <c r="D35" s="290" t="s">
        <v>222</v>
      </c>
      <c r="E35" s="290" t="s">
        <v>223</v>
      </c>
      <c r="F35" s="290" t="s">
        <v>224</v>
      </c>
      <c r="G35" s="291">
        <v>44279.32</v>
      </c>
      <c r="H35" s="292">
        <v>40293</v>
      </c>
      <c r="I35" s="23"/>
      <c r="J35" s="23"/>
      <c r="K35" s="23"/>
    </row>
    <row r="36" spans="1:11" ht="41.25" customHeight="1">
      <c r="A36" s="289" t="s">
        <v>219</v>
      </c>
      <c r="B36" s="290" t="s">
        <v>220</v>
      </c>
      <c r="C36" s="289" t="s">
        <v>221</v>
      </c>
      <c r="D36" s="290" t="s">
        <v>222</v>
      </c>
      <c r="E36" s="290" t="s">
        <v>237</v>
      </c>
      <c r="F36" s="290" t="s">
        <v>233</v>
      </c>
      <c r="G36" s="291">
        <v>44279.32</v>
      </c>
      <c r="H36" s="292">
        <v>40323</v>
      </c>
      <c r="I36" s="23"/>
      <c r="J36" s="23"/>
      <c r="K36" s="23"/>
    </row>
    <row r="37" spans="1:11" ht="41.25" customHeight="1">
      <c r="A37" s="289" t="s">
        <v>219</v>
      </c>
      <c r="B37" s="290" t="s">
        <v>220</v>
      </c>
      <c r="C37" s="289" t="s">
        <v>221</v>
      </c>
      <c r="D37" s="290" t="s">
        <v>222</v>
      </c>
      <c r="E37" s="290" t="s">
        <v>237</v>
      </c>
      <c r="F37" s="290" t="s">
        <v>229</v>
      </c>
      <c r="G37" s="291">
        <v>44279.32</v>
      </c>
      <c r="H37" s="292">
        <v>40354</v>
      </c>
      <c r="I37" s="23"/>
      <c r="J37" s="23"/>
      <c r="K37" s="23"/>
    </row>
    <row r="38" spans="1:11" ht="41.25" customHeight="1">
      <c r="A38" s="289" t="s">
        <v>219</v>
      </c>
      <c r="B38" s="290" t="s">
        <v>220</v>
      </c>
      <c r="C38" s="289" t="s">
        <v>221</v>
      </c>
      <c r="D38" s="290" t="s">
        <v>222</v>
      </c>
      <c r="E38" s="290" t="s">
        <v>237</v>
      </c>
      <c r="F38" s="290" t="s">
        <v>229</v>
      </c>
      <c r="G38" s="291">
        <v>44279.32</v>
      </c>
      <c r="H38" s="292">
        <v>40384</v>
      </c>
      <c r="I38" s="23"/>
      <c r="J38" s="23"/>
      <c r="K38" s="23"/>
    </row>
    <row r="39" spans="1:11" ht="30" customHeight="1">
      <c r="A39" s="289" t="s">
        <v>219</v>
      </c>
      <c r="B39" s="290" t="s">
        <v>239</v>
      </c>
      <c r="C39" s="289" t="s">
        <v>221</v>
      </c>
      <c r="D39" s="290" t="s">
        <v>222</v>
      </c>
      <c r="E39" s="290" t="s">
        <v>158</v>
      </c>
      <c r="F39" s="290" t="s">
        <v>240</v>
      </c>
      <c r="G39" s="291">
        <v>200</v>
      </c>
      <c r="H39" s="292">
        <v>40406</v>
      </c>
      <c r="I39" s="23"/>
      <c r="J39" s="23"/>
      <c r="K39" s="23"/>
    </row>
    <row r="40" spans="1:11" ht="36.75" customHeight="1">
      <c r="A40" s="289" t="s">
        <v>219</v>
      </c>
      <c r="B40" s="290" t="s">
        <v>241</v>
      </c>
      <c r="C40" s="289" t="s">
        <v>221</v>
      </c>
      <c r="D40" s="290" t="s">
        <v>222</v>
      </c>
      <c r="E40" s="290" t="s">
        <v>242</v>
      </c>
      <c r="F40" s="290" t="s">
        <v>222</v>
      </c>
      <c r="G40" s="291">
        <v>-200</v>
      </c>
      <c r="H40" s="292">
        <v>40408</v>
      </c>
      <c r="I40" s="23"/>
      <c r="J40" s="23"/>
      <c r="K40" s="23"/>
    </row>
    <row r="41" spans="1:11" ht="41.25" customHeight="1">
      <c r="A41" s="289" t="s">
        <v>219</v>
      </c>
      <c r="B41" s="290" t="s">
        <v>241</v>
      </c>
      <c r="C41" s="289" t="s">
        <v>221</v>
      </c>
      <c r="D41" s="290" t="s">
        <v>222</v>
      </c>
      <c r="E41" s="290" t="s">
        <v>242</v>
      </c>
      <c r="F41" s="290" t="s">
        <v>222</v>
      </c>
      <c r="G41" s="291">
        <v>200</v>
      </c>
      <c r="H41" s="292">
        <v>40408</v>
      </c>
      <c r="I41" s="23"/>
      <c r="J41" s="23"/>
      <c r="K41" s="23"/>
    </row>
    <row r="42" spans="1:11" ht="41.25" customHeight="1">
      <c r="A42" s="289" t="s">
        <v>219</v>
      </c>
      <c r="B42" s="290" t="s">
        <v>243</v>
      </c>
      <c r="C42" s="289" t="s">
        <v>221</v>
      </c>
      <c r="D42" s="290" t="s">
        <v>222</v>
      </c>
      <c r="E42" s="290" t="s">
        <v>244</v>
      </c>
      <c r="F42" s="290" t="s">
        <v>229</v>
      </c>
      <c r="G42" s="291">
        <v>38849.42</v>
      </c>
      <c r="H42" s="292">
        <v>40415</v>
      </c>
      <c r="I42" s="23"/>
      <c r="J42" s="23"/>
      <c r="K42" s="23"/>
    </row>
    <row r="43" spans="1:11" ht="41.25" customHeight="1">
      <c r="A43" s="289" t="s">
        <v>219</v>
      </c>
      <c r="B43" s="290" t="s">
        <v>246</v>
      </c>
      <c r="C43" s="289" t="s">
        <v>221</v>
      </c>
      <c r="D43" s="290" t="s">
        <v>222</v>
      </c>
      <c r="E43" s="290" t="s">
        <v>247</v>
      </c>
      <c r="F43" s="290" t="s">
        <v>224</v>
      </c>
      <c r="G43" s="291">
        <v>-65159.62</v>
      </c>
      <c r="H43" s="292">
        <v>40415</v>
      </c>
      <c r="I43" s="23"/>
      <c r="J43" s="23"/>
      <c r="K43" s="23"/>
    </row>
    <row r="44" spans="1:11" ht="41.25" customHeight="1">
      <c r="A44" s="289" t="s">
        <v>219</v>
      </c>
      <c r="B44" s="290" t="s">
        <v>243</v>
      </c>
      <c r="C44" s="289" t="s">
        <v>221</v>
      </c>
      <c r="D44" s="290" t="s">
        <v>222</v>
      </c>
      <c r="E44" s="290" t="s">
        <v>248</v>
      </c>
      <c r="F44" s="290" t="s">
        <v>224</v>
      </c>
      <c r="G44" s="291">
        <v>38849.36</v>
      </c>
      <c r="H44" s="292">
        <v>40446</v>
      </c>
      <c r="I44" s="23"/>
      <c r="J44" s="23"/>
      <c r="K44" s="23"/>
    </row>
    <row r="45" spans="1:11" ht="41.25" customHeight="1">
      <c r="A45" s="289" t="s">
        <v>219</v>
      </c>
      <c r="B45" s="290" t="s">
        <v>243</v>
      </c>
      <c r="C45" s="289" t="s">
        <v>221</v>
      </c>
      <c r="D45" s="290" t="s">
        <v>222</v>
      </c>
      <c r="E45" s="290" t="s">
        <v>248</v>
      </c>
      <c r="F45" s="290" t="s">
        <v>224</v>
      </c>
      <c r="G45" s="291">
        <v>38849.36</v>
      </c>
      <c r="H45" s="292">
        <v>40476</v>
      </c>
      <c r="I45" s="23"/>
      <c r="J45" s="23"/>
      <c r="K45" s="23"/>
    </row>
    <row r="46" spans="1:11" ht="41.25" customHeight="1">
      <c r="A46" s="289" t="s">
        <v>219</v>
      </c>
      <c r="B46" s="290" t="s">
        <v>243</v>
      </c>
      <c r="C46" s="289" t="s">
        <v>221</v>
      </c>
      <c r="D46" s="290" t="s">
        <v>222</v>
      </c>
      <c r="E46" s="290" t="s">
        <v>248</v>
      </c>
      <c r="F46" s="290" t="s">
        <v>224</v>
      </c>
      <c r="G46" s="291">
        <v>38849.36</v>
      </c>
      <c r="H46" s="292">
        <v>40507</v>
      </c>
      <c r="I46" s="23"/>
      <c r="J46" s="23"/>
      <c r="K46" s="23"/>
    </row>
    <row r="47" spans="1:11" ht="41.25" customHeight="1">
      <c r="A47" s="289" t="s">
        <v>219</v>
      </c>
      <c r="B47" s="290" t="s">
        <v>243</v>
      </c>
      <c r="C47" s="289" t="s">
        <v>221</v>
      </c>
      <c r="D47" s="290" t="s">
        <v>222</v>
      </c>
      <c r="E47" s="290" t="s">
        <v>248</v>
      </c>
      <c r="F47" s="290" t="s">
        <v>224</v>
      </c>
      <c r="G47" s="291">
        <v>38849.36</v>
      </c>
      <c r="H47" s="292">
        <v>40537</v>
      </c>
      <c r="I47" s="23"/>
      <c r="J47" s="23"/>
      <c r="K47" s="23"/>
    </row>
    <row r="48" spans="1:11" ht="20.25" customHeight="1">
      <c r="A48" s="204"/>
      <c r="B48" s="293"/>
      <c r="C48" s="204"/>
      <c r="D48" s="293"/>
      <c r="E48" s="293"/>
      <c r="F48" s="293"/>
      <c r="G48" s="205">
        <f>SUM(G32:G47)</f>
        <v>439242.4799999999</v>
      </c>
      <c r="H48" s="206"/>
      <c r="I48" s="23"/>
      <c r="J48" s="23"/>
      <c r="K48" s="23"/>
    </row>
    <row r="49" spans="1:11" ht="41.25" customHeight="1">
      <c r="A49" s="204" t="s">
        <v>219</v>
      </c>
      <c r="B49" s="293" t="s">
        <v>225</v>
      </c>
      <c r="C49" s="204" t="s">
        <v>226</v>
      </c>
      <c r="D49" s="293" t="s">
        <v>227</v>
      </c>
      <c r="E49" s="293" t="s">
        <v>228</v>
      </c>
      <c r="F49" s="293" t="s">
        <v>229</v>
      </c>
      <c r="G49" s="205">
        <v>35393.21</v>
      </c>
      <c r="H49" s="206">
        <v>40203</v>
      </c>
      <c r="I49" s="23"/>
      <c r="J49" s="23"/>
      <c r="K49" s="23"/>
    </row>
    <row r="50" spans="1:11" ht="41.25" customHeight="1">
      <c r="A50" s="204" t="s">
        <v>219</v>
      </c>
      <c r="B50" s="293" t="s">
        <v>230</v>
      </c>
      <c r="C50" s="204" t="s">
        <v>226</v>
      </c>
      <c r="D50" s="293" t="s">
        <v>227</v>
      </c>
      <c r="E50" s="293" t="s">
        <v>228</v>
      </c>
      <c r="F50" s="293" t="s">
        <v>227</v>
      </c>
      <c r="G50" s="205">
        <v>-0.03</v>
      </c>
      <c r="H50" s="206">
        <v>40203</v>
      </c>
      <c r="I50" s="23"/>
      <c r="J50" s="23"/>
      <c r="K50" s="23"/>
    </row>
    <row r="51" spans="1:11" ht="41.25" customHeight="1">
      <c r="A51" s="204" t="s">
        <v>219</v>
      </c>
      <c r="B51" s="293" t="s">
        <v>230</v>
      </c>
      <c r="C51" s="204" t="s">
        <v>226</v>
      </c>
      <c r="D51" s="293" t="s">
        <v>227</v>
      </c>
      <c r="E51" s="293" t="s">
        <v>228</v>
      </c>
      <c r="F51" s="293" t="s">
        <v>229</v>
      </c>
      <c r="G51" s="205">
        <v>0.06</v>
      </c>
      <c r="H51" s="206">
        <v>40203</v>
      </c>
      <c r="I51" s="23"/>
      <c r="J51" s="23"/>
      <c r="K51" s="23"/>
    </row>
    <row r="52" spans="1:11" ht="41.25" customHeight="1">
      <c r="A52" s="204" t="s">
        <v>219</v>
      </c>
      <c r="B52" s="293" t="s">
        <v>231</v>
      </c>
      <c r="C52" s="204" t="s">
        <v>226</v>
      </c>
      <c r="D52" s="293" t="s">
        <v>227</v>
      </c>
      <c r="E52" s="293" t="s">
        <v>232</v>
      </c>
      <c r="F52" s="293" t="s">
        <v>233</v>
      </c>
      <c r="G52" s="205">
        <v>19271.05</v>
      </c>
      <c r="H52" s="206">
        <v>40207</v>
      </c>
      <c r="I52" s="23"/>
      <c r="J52" s="23"/>
      <c r="K52" s="23"/>
    </row>
    <row r="53" spans="1:11" ht="41.25" customHeight="1">
      <c r="A53" s="204" t="s">
        <v>219</v>
      </c>
      <c r="B53" s="293" t="s">
        <v>158</v>
      </c>
      <c r="C53" s="204" t="s">
        <v>226</v>
      </c>
      <c r="D53" s="293" t="s">
        <v>227</v>
      </c>
      <c r="E53" s="293" t="s">
        <v>234</v>
      </c>
      <c r="F53" s="293" t="s">
        <v>235</v>
      </c>
      <c r="G53" s="205">
        <v>23136.54</v>
      </c>
      <c r="H53" s="206">
        <v>40218</v>
      </c>
      <c r="I53" s="23"/>
      <c r="J53" s="23"/>
      <c r="K53" s="23"/>
    </row>
    <row r="54" spans="1:11" ht="41.25" customHeight="1">
      <c r="A54" s="204" t="s">
        <v>219</v>
      </c>
      <c r="B54" s="293" t="s">
        <v>236</v>
      </c>
      <c r="C54" s="204" t="s">
        <v>226</v>
      </c>
      <c r="D54" s="293" t="s">
        <v>227</v>
      </c>
      <c r="E54" s="293" t="s">
        <v>232</v>
      </c>
      <c r="F54" s="293" t="s">
        <v>233</v>
      </c>
      <c r="G54" s="205">
        <v>-57813.18</v>
      </c>
      <c r="H54" s="206">
        <v>40287</v>
      </c>
      <c r="I54" s="23"/>
      <c r="J54" s="23"/>
      <c r="K54" s="23"/>
    </row>
    <row r="55" spans="1:11" ht="41.25" customHeight="1">
      <c r="A55" s="204" t="s">
        <v>219</v>
      </c>
      <c r="B55" s="293" t="s">
        <v>236</v>
      </c>
      <c r="C55" s="204" t="s">
        <v>226</v>
      </c>
      <c r="D55" s="293" t="s">
        <v>227</v>
      </c>
      <c r="E55" s="293" t="s">
        <v>232</v>
      </c>
      <c r="F55" s="293" t="s">
        <v>233</v>
      </c>
      <c r="G55" s="205">
        <v>57813.18</v>
      </c>
      <c r="H55" s="206">
        <v>40287</v>
      </c>
      <c r="I55" s="23"/>
      <c r="J55" s="23"/>
      <c r="K55" s="23"/>
    </row>
    <row r="56" spans="1:11" ht="41.25" customHeight="1">
      <c r="A56" s="204" t="s">
        <v>219</v>
      </c>
      <c r="B56" s="293" t="s">
        <v>236</v>
      </c>
      <c r="C56" s="204" t="s">
        <v>226</v>
      </c>
      <c r="D56" s="293" t="s">
        <v>227</v>
      </c>
      <c r="E56" s="293" t="s">
        <v>232</v>
      </c>
      <c r="F56" s="293" t="s">
        <v>233</v>
      </c>
      <c r="G56" s="205">
        <v>295741.17</v>
      </c>
      <c r="H56" s="206">
        <v>40293</v>
      </c>
      <c r="I56" s="23"/>
      <c r="J56" s="23"/>
      <c r="K56" s="23"/>
    </row>
    <row r="57" spans="1:11" ht="41.25" customHeight="1">
      <c r="A57" s="204" t="s">
        <v>219</v>
      </c>
      <c r="B57" s="293" t="s">
        <v>238</v>
      </c>
      <c r="C57" s="204" t="s">
        <v>226</v>
      </c>
      <c r="D57" s="293" t="s">
        <v>227</v>
      </c>
      <c r="E57" s="293" t="s">
        <v>237</v>
      </c>
      <c r="F57" s="293" t="s">
        <v>233</v>
      </c>
      <c r="G57" s="205">
        <v>98580.41</v>
      </c>
      <c r="H57" s="206">
        <v>40323</v>
      </c>
      <c r="I57" s="23"/>
      <c r="J57" s="23"/>
      <c r="K57" s="23"/>
    </row>
    <row r="58" spans="1:11" ht="41.25" customHeight="1">
      <c r="A58" s="204" t="s">
        <v>219</v>
      </c>
      <c r="B58" s="293" t="s">
        <v>238</v>
      </c>
      <c r="C58" s="204" t="s">
        <v>226</v>
      </c>
      <c r="D58" s="293" t="s">
        <v>227</v>
      </c>
      <c r="E58" s="293" t="s">
        <v>237</v>
      </c>
      <c r="F58" s="293" t="s">
        <v>229</v>
      </c>
      <c r="G58" s="205">
        <v>98580.41</v>
      </c>
      <c r="H58" s="206">
        <v>40354</v>
      </c>
      <c r="I58" s="23"/>
      <c r="J58" s="23"/>
      <c r="K58" s="23"/>
    </row>
    <row r="59" spans="1:11" ht="41.25" customHeight="1">
      <c r="A59" s="204" t="s">
        <v>219</v>
      </c>
      <c r="B59" s="293" t="s">
        <v>238</v>
      </c>
      <c r="C59" s="204" t="s">
        <v>226</v>
      </c>
      <c r="D59" s="293" t="s">
        <v>227</v>
      </c>
      <c r="E59" s="293" t="s">
        <v>237</v>
      </c>
      <c r="F59" s="293" t="s">
        <v>229</v>
      </c>
      <c r="G59" s="205">
        <v>98580.41</v>
      </c>
      <c r="H59" s="206">
        <v>40384</v>
      </c>
      <c r="I59" s="23"/>
      <c r="J59" s="23"/>
      <c r="K59" s="23"/>
    </row>
    <row r="60" spans="1:11" ht="41.25" customHeight="1">
      <c r="A60" s="204" t="s">
        <v>219</v>
      </c>
      <c r="B60" s="293" t="s">
        <v>245</v>
      </c>
      <c r="C60" s="204" t="s">
        <v>226</v>
      </c>
      <c r="D60" s="293" t="s">
        <v>227</v>
      </c>
      <c r="E60" s="293" t="s">
        <v>244</v>
      </c>
      <c r="F60" s="293" t="s">
        <v>229</v>
      </c>
      <c r="G60" s="205">
        <v>98580.41</v>
      </c>
      <c r="H60" s="206">
        <v>40415</v>
      </c>
      <c r="I60" s="23"/>
      <c r="J60" s="23"/>
      <c r="K60" s="23"/>
    </row>
    <row r="61" spans="1:11" ht="41.25" customHeight="1">
      <c r="A61" s="204" t="s">
        <v>219</v>
      </c>
      <c r="B61" s="293" t="s">
        <v>245</v>
      </c>
      <c r="C61" s="204" t="s">
        <v>226</v>
      </c>
      <c r="D61" s="293" t="s">
        <v>227</v>
      </c>
      <c r="E61" s="293" t="s">
        <v>249</v>
      </c>
      <c r="F61" s="293" t="s">
        <v>229</v>
      </c>
      <c r="G61" s="205">
        <v>98580.41</v>
      </c>
      <c r="H61" s="206">
        <v>40446</v>
      </c>
      <c r="I61" s="23"/>
      <c r="J61" s="23"/>
      <c r="K61" s="23"/>
    </row>
    <row r="62" spans="1:11" ht="41.25" customHeight="1">
      <c r="A62" s="204" t="s">
        <v>219</v>
      </c>
      <c r="B62" s="293" t="s">
        <v>245</v>
      </c>
      <c r="C62" s="204" t="s">
        <v>226</v>
      </c>
      <c r="D62" s="293" t="s">
        <v>227</v>
      </c>
      <c r="E62" s="293" t="s">
        <v>249</v>
      </c>
      <c r="F62" s="293" t="s">
        <v>229</v>
      </c>
      <c r="G62" s="205">
        <v>98580.41</v>
      </c>
      <c r="H62" s="206">
        <v>40476</v>
      </c>
      <c r="I62" s="23"/>
      <c r="J62" s="23"/>
      <c r="K62" s="23"/>
    </row>
    <row r="63" spans="1:11" ht="41.25" customHeight="1">
      <c r="A63" s="204" t="s">
        <v>219</v>
      </c>
      <c r="B63" s="293" t="s">
        <v>245</v>
      </c>
      <c r="C63" s="204" t="s">
        <v>226</v>
      </c>
      <c r="D63" s="293" t="s">
        <v>227</v>
      </c>
      <c r="E63" s="293" t="s">
        <v>249</v>
      </c>
      <c r="F63" s="293" t="s">
        <v>229</v>
      </c>
      <c r="G63" s="205">
        <v>98580.41</v>
      </c>
      <c r="H63" s="206">
        <v>40507</v>
      </c>
      <c r="I63" s="23"/>
      <c r="J63" s="23"/>
      <c r="K63" s="23"/>
    </row>
    <row r="64" spans="1:11" ht="41.25" customHeight="1">
      <c r="A64" s="204" t="s">
        <v>219</v>
      </c>
      <c r="B64" s="293" t="s">
        <v>245</v>
      </c>
      <c r="C64" s="204" t="s">
        <v>226</v>
      </c>
      <c r="D64" s="293" t="s">
        <v>227</v>
      </c>
      <c r="E64" s="293" t="s">
        <v>249</v>
      </c>
      <c r="F64" s="293" t="s">
        <v>229</v>
      </c>
      <c r="G64" s="205">
        <v>98580.41</v>
      </c>
      <c r="H64" s="206">
        <v>40537</v>
      </c>
      <c r="I64" s="23"/>
      <c r="J64" s="23"/>
      <c r="K64" s="23"/>
    </row>
    <row r="65" spans="1:11" ht="29.25" customHeight="1">
      <c r="A65" s="204" t="s">
        <v>219</v>
      </c>
      <c r="B65" s="293" t="s">
        <v>250</v>
      </c>
      <c r="C65" s="204" t="s">
        <v>226</v>
      </c>
      <c r="D65" s="293" t="s">
        <v>227</v>
      </c>
      <c r="E65" s="293" t="s">
        <v>158</v>
      </c>
      <c r="F65" s="293" t="s">
        <v>251</v>
      </c>
      <c r="G65" s="205">
        <v>22489.74</v>
      </c>
      <c r="H65" s="206">
        <v>40540</v>
      </c>
      <c r="I65" s="23"/>
      <c r="J65" s="23"/>
      <c r="K65" s="23"/>
    </row>
    <row r="66" spans="1:11" ht="41.25" customHeight="1">
      <c r="A66" s="307" t="s">
        <v>219</v>
      </c>
      <c r="B66" s="308" t="s">
        <v>252</v>
      </c>
      <c r="C66" s="307" t="s">
        <v>226</v>
      </c>
      <c r="D66" s="308" t="s">
        <v>227</v>
      </c>
      <c r="E66" s="308" t="s">
        <v>253</v>
      </c>
      <c r="F66" s="308" t="s">
        <v>229</v>
      </c>
      <c r="G66" s="295">
        <v>-1500355.47</v>
      </c>
      <c r="H66" s="309">
        <v>40543</v>
      </c>
      <c r="I66" s="23"/>
      <c r="J66" s="23"/>
      <c r="K66" s="23"/>
    </row>
    <row r="67" spans="1:11" ht="12.75">
      <c r="A67" s="296" t="s">
        <v>576</v>
      </c>
      <c r="B67" s="296"/>
      <c r="C67" s="296"/>
      <c r="D67" s="296"/>
      <c r="E67" s="296"/>
      <c r="F67" s="296"/>
      <c r="G67" s="306">
        <f>SUM(G49:G66)</f>
        <v>-315680.44999999995</v>
      </c>
      <c r="H67" s="206"/>
      <c r="I67" s="205"/>
      <c r="J67" s="207"/>
      <c r="K67" s="23"/>
    </row>
    <row r="68" spans="1:11" ht="12.75">
      <c r="A68" s="294" t="s">
        <v>577</v>
      </c>
      <c r="B68" s="294"/>
      <c r="C68" s="294"/>
      <c r="D68" s="294"/>
      <c r="E68" s="294"/>
      <c r="F68" s="294"/>
      <c r="G68" s="295">
        <v>655971</v>
      </c>
      <c r="H68" s="294"/>
      <c r="I68" s="23"/>
      <c r="J68" s="23"/>
      <c r="K68" s="23"/>
    </row>
    <row r="69" spans="1:11" ht="12.75">
      <c r="A69" s="296" t="s">
        <v>574</v>
      </c>
      <c r="B69" s="208"/>
      <c r="C69" s="208"/>
      <c r="D69" s="208"/>
      <c r="E69" s="208"/>
      <c r="F69" s="208"/>
      <c r="G69" s="297">
        <f>+G67+G68</f>
        <v>340290.55000000005</v>
      </c>
      <c r="H69" s="23"/>
      <c r="I69" s="23"/>
      <c r="J69" s="23"/>
      <c r="K69" s="23"/>
    </row>
    <row r="70" spans="1:11" ht="12.75">
      <c r="A70" s="296"/>
      <c r="B70" s="208"/>
      <c r="C70" s="208"/>
      <c r="D70" s="208"/>
      <c r="E70" s="208"/>
      <c r="F70" s="208"/>
      <c r="G70" s="297"/>
      <c r="H70" s="23"/>
      <c r="I70" s="23"/>
      <c r="J70" s="23"/>
      <c r="K70" s="23"/>
    </row>
    <row r="71" spans="1:11" ht="12.75">
      <c r="A71" s="296"/>
      <c r="B71" s="208"/>
      <c r="C71" s="208"/>
      <c r="D71" s="208"/>
      <c r="E71" s="208"/>
      <c r="F71" s="208"/>
      <c r="G71" s="297"/>
      <c r="H71" s="23"/>
      <c r="I71" s="23"/>
      <c r="J71" s="23"/>
      <c r="K71" s="23"/>
    </row>
    <row r="72" ht="12.75" hidden="1"/>
    <row r="73" spans="1:8" ht="12.75" hidden="1">
      <c r="A73" s="298" t="s">
        <v>575</v>
      </c>
      <c r="B73" s="299"/>
      <c r="C73" s="299"/>
      <c r="D73" s="299"/>
      <c r="E73" s="299"/>
      <c r="F73" s="299"/>
      <c r="G73" s="299"/>
      <c r="H73" s="299"/>
    </row>
    <row r="74" spans="1:8" ht="12.75" hidden="1">
      <c r="A74" s="300" t="s">
        <v>208</v>
      </c>
      <c r="B74" s="301">
        <v>40513</v>
      </c>
      <c r="C74" s="301">
        <v>40483</v>
      </c>
      <c r="D74" s="301">
        <v>40452</v>
      </c>
      <c r="E74" s="301">
        <v>40422</v>
      </c>
      <c r="F74" s="301">
        <v>40391</v>
      </c>
      <c r="G74" s="301">
        <v>40360</v>
      </c>
      <c r="H74" s="301">
        <v>40330</v>
      </c>
    </row>
    <row r="75" spans="1:8" ht="25.5" hidden="1">
      <c r="A75" s="302" t="s">
        <v>209</v>
      </c>
      <c r="B75" s="303">
        <v>-1379285.32</v>
      </c>
      <c r="C75" s="303">
        <v>98580.41</v>
      </c>
      <c r="D75" s="303">
        <v>98580.41</v>
      </c>
      <c r="E75" s="303">
        <v>98580.41</v>
      </c>
      <c r="F75" s="303">
        <v>98580.41</v>
      </c>
      <c r="G75" s="303">
        <v>98580.41</v>
      </c>
      <c r="H75" s="303">
        <v>98580.41</v>
      </c>
    </row>
    <row r="76" spans="1:8" ht="25.5" hidden="1">
      <c r="A76" s="302" t="s">
        <v>210</v>
      </c>
      <c r="B76" s="303">
        <v>38849.36</v>
      </c>
      <c r="C76" s="303">
        <v>38849.36</v>
      </c>
      <c r="D76" s="303">
        <v>38849.36</v>
      </c>
      <c r="E76" s="303">
        <v>38849.36</v>
      </c>
      <c r="F76" s="303">
        <v>-26110.2</v>
      </c>
      <c r="G76" s="303">
        <v>44279.32</v>
      </c>
      <c r="H76" s="303">
        <v>44279.32</v>
      </c>
    </row>
    <row r="77" spans="1:8" ht="12.75" hidden="1">
      <c r="A77" s="300" t="s">
        <v>205</v>
      </c>
      <c r="B77" s="304">
        <f aca="true" t="shared" si="1" ref="B77:H77">SUM(B75:B76)</f>
        <v>-1340435.96</v>
      </c>
      <c r="C77" s="304">
        <f t="shared" si="1"/>
        <v>137429.77000000002</v>
      </c>
      <c r="D77" s="304">
        <f t="shared" si="1"/>
        <v>137429.77000000002</v>
      </c>
      <c r="E77" s="304">
        <f t="shared" si="1"/>
        <v>137429.77000000002</v>
      </c>
      <c r="F77" s="304">
        <f t="shared" si="1"/>
        <v>72470.21</v>
      </c>
      <c r="G77" s="304">
        <f t="shared" si="1"/>
        <v>142859.73</v>
      </c>
      <c r="H77" s="304">
        <f t="shared" si="1"/>
        <v>142859.73</v>
      </c>
    </row>
    <row r="78" ht="12.75" hidden="1"/>
    <row r="79" spans="1:6" ht="12.75" hidden="1">
      <c r="A79" s="298"/>
      <c r="B79" s="299"/>
      <c r="C79" s="299"/>
      <c r="D79" s="299"/>
      <c r="E79" s="299"/>
      <c r="F79" s="299"/>
    </row>
    <row r="80" spans="1:6" ht="12.75" hidden="1">
      <c r="A80" s="301">
        <v>40299</v>
      </c>
      <c r="B80" s="301">
        <v>40269</v>
      </c>
      <c r="C80" s="301">
        <v>40238</v>
      </c>
      <c r="D80" s="301">
        <v>40210</v>
      </c>
      <c r="E80" s="301">
        <v>40179</v>
      </c>
      <c r="F80" s="305" t="s">
        <v>19</v>
      </c>
    </row>
    <row r="81" spans="1:6" ht="12.75" hidden="1">
      <c r="A81" s="303">
        <v>98580.41</v>
      </c>
      <c r="B81" s="303">
        <v>295741.17</v>
      </c>
      <c r="C81" s="303">
        <v>0</v>
      </c>
      <c r="D81" s="303">
        <v>23136.54</v>
      </c>
      <c r="E81" s="303">
        <v>54664.29</v>
      </c>
      <c r="F81" s="304">
        <f>SUM(B75:M75)</f>
        <v>-787802.8600000002</v>
      </c>
    </row>
    <row r="82" spans="1:6" ht="12.75" hidden="1">
      <c r="A82" s="303">
        <v>44279.32</v>
      </c>
      <c r="B82" s="303">
        <v>44279.32</v>
      </c>
      <c r="C82" s="303">
        <v>44279.32</v>
      </c>
      <c r="D82" s="303">
        <v>44279.32</v>
      </c>
      <c r="E82" s="303">
        <v>44279.32</v>
      </c>
      <c r="F82" s="304">
        <f>SUM(B76:M76)</f>
        <v>217845.88</v>
      </c>
    </row>
    <row r="83" spans="1:6" ht="12.75" hidden="1">
      <c r="A83" s="304">
        <f aca="true" t="shared" si="2" ref="A83:F83">SUM(A81:A82)</f>
        <v>142859.73</v>
      </c>
      <c r="B83" s="304">
        <f t="shared" si="2"/>
        <v>340020.49</v>
      </c>
      <c r="C83" s="304">
        <f t="shared" si="2"/>
        <v>44279.32</v>
      </c>
      <c r="D83" s="304">
        <f t="shared" si="2"/>
        <v>67415.86</v>
      </c>
      <c r="E83" s="304">
        <f t="shared" si="2"/>
        <v>98943.61</v>
      </c>
      <c r="F83" s="304">
        <f t="shared" si="2"/>
        <v>-569956.9800000002</v>
      </c>
    </row>
    <row r="84" ht="12.75" hidden="1"/>
  </sheetData>
  <sheetProtection/>
  <mergeCells count="2">
    <mergeCell ref="A29:H29"/>
    <mergeCell ref="B1:G1"/>
  </mergeCells>
  <printOptions/>
  <pageMargins left="0.75" right="0.75" top="0.79" bottom="0.7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Puget Sound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miov</dc:creator>
  <cp:keywords/>
  <dc:description/>
  <cp:lastModifiedBy>miov</cp:lastModifiedBy>
  <cp:lastPrinted>2012-01-12T17:21:23Z</cp:lastPrinted>
  <dcterms:created xsi:type="dcterms:W3CDTF">2011-04-27T16:15:51Z</dcterms:created>
  <dcterms:modified xsi:type="dcterms:W3CDTF">2012-01-12T17:21:31Z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Response</vt:lpwstr>
  </property>
  <property fmtid="{D5CDD505-2E9C-101B-9397-08002B2CF9AE}" pid="4" name="IsHighlyConfidenti">
    <vt:lpwstr>0</vt:lpwstr>
  </property>
  <property fmtid="{D5CDD505-2E9C-101B-9397-08002B2CF9AE}" pid="5" name="DocketNumb">
    <vt:lpwstr>111048</vt:lpwstr>
  </property>
  <property fmtid="{D5CDD505-2E9C-101B-9397-08002B2CF9AE}" pid="6" name="IsConfidenti">
    <vt:lpwstr>0</vt:lpwstr>
  </property>
  <property fmtid="{D5CDD505-2E9C-101B-9397-08002B2CF9AE}" pid="7" name="Dat">
    <vt:lpwstr>2012-02-01T00:00:00Z</vt:lpwstr>
  </property>
  <property fmtid="{D5CDD505-2E9C-101B-9397-08002B2CF9AE}" pid="8" name="CaseTy">
    <vt:lpwstr>Tariff Revision</vt:lpwstr>
  </property>
  <property fmtid="{D5CDD505-2E9C-101B-9397-08002B2CF9AE}" pid="9" name="OpenedDa">
    <vt:lpwstr>2011-06-13T00:00:00Z</vt:lpwstr>
  </property>
  <property fmtid="{D5CDD505-2E9C-101B-9397-08002B2CF9AE}" pid="10" name="Pref">
    <vt:lpwstr>UE</vt:lpwstr>
  </property>
  <property fmtid="{D5CDD505-2E9C-101B-9397-08002B2CF9AE}" pid="11" name="CaseCompanyNam">
    <vt:lpwstr>Puget Sound Energy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