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9120" activeTab="0"/>
  </bookViews>
  <sheets>
    <sheet name="21.05 E" sheetId="1" r:id="rId1"/>
    <sheet name="Cost of Capital" sheetId="2" r:id="rId2"/>
    <sheet name="Electric Summary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D" hidden="1">#REF!</definedName>
    <definedName name="__123Graph_ECURRENT" hidden="1">'[1]ConsolidatingPL'!#REF!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www1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<sst xmlns="http://schemas.openxmlformats.org/spreadsheetml/2006/main" count="115" uniqueCount="89">
  <si>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 </t>
  </si>
  <si>
    <t>LINE</t>
  </si>
  <si>
    <t>NO.</t>
  </si>
  <si>
    <t>DESCRIPTION</t>
  </si>
  <si>
    <t>AMOUNT</t>
  </si>
  <si>
    <t>RATE BASE</t>
  </si>
  <si>
    <t>WEIGHTED COST OF DEBT</t>
  </si>
  <si>
    <t>PROFORMA INTEREST</t>
  </si>
  <si>
    <t xml:space="preserve">INCREASE (DECREASE) FIT @ </t>
  </si>
  <si>
    <t>INCREASE (DECREASE) NOI</t>
  </si>
  <si>
    <t>INCREASE (DECREASE) INCOME</t>
  </si>
  <si>
    <t>PRO FORMA COST OF CAPITAL</t>
  </si>
  <si>
    <t>PRO FORMA</t>
  </si>
  <si>
    <t>COST OF</t>
  </si>
  <si>
    <t>CAPITAL %</t>
  </si>
  <si>
    <t>COST %</t>
  </si>
  <si>
    <t>CAPITAL</t>
  </si>
  <si>
    <t>SHORT TERM DEBT</t>
  </si>
  <si>
    <t>LONG TERM DEBT</t>
  </si>
  <si>
    <t>PREFERRED</t>
  </si>
  <si>
    <t>EQUITY</t>
  </si>
  <si>
    <t>TOTAL</t>
  </si>
  <si>
    <t>AFTER TAX SHORT TERM DEBT ( (LINE 1)* 65%)</t>
  </si>
  <si>
    <t>AFTER TAX LONG TERM DEBT ( (LINE 2)* 65%)</t>
  </si>
  <si>
    <t>TOTAL AFTER TAX COST OF CAPITAL</t>
  </si>
  <si>
    <t>RESULTS OF OPERATIONS</t>
  </si>
  <si>
    <t>ACTUAL</t>
  </si>
  <si>
    <t>ADJUSTED</t>
  </si>
  <si>
    <t>REVENUE</t>
  </si>
  <si>
    <t>AFTER</t>
  </si>
  <si>
    <t>RESULTS OF</t>
  </si>
  <si>
    <t>REQUIREMENT</t>
  </si>
  <si>
    <t>RATE</t>
  </si>
  <si>
    <t>OPERATIONS</t>
  </si>
  <si>
    <t>ADJUSTMENTS</t>
  </si>
  <si>
    <t>DEFICIENCY</t>
  </si>
  <si>
    <t>INCREASE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</si>
  <si>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</si>
  <si>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</si>
  <si>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</si>
  <si>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</si>
  <si>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</si>
  <si>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</si>
  <si>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</si>
  <si>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</si>
  <si>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</si>
  <si>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</si>
  <si>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</si>
  <si>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DEPRECIATION</t>
  </si>
  <si>
    <t>AMORTIZATION</t>
  </si>
  <si>
    <t>OTHER OPERATING EXPENSES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</si>
  <si>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</si>
  <si>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</si>
  <si>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</si>
  <si>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</si>
  <si>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</si>
  <si>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</si>
  <si>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</si>
  <si>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</si>
  <si>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OTHER</t>
  </si>
  <si>
    <t xml:space="preserve">  ALLOWANCE FOR WORKING CAPITAL</t>
  </si>
  <si>
    <t>TOTAL RATE BASE</t>
  </si>
  <si>
    <t>FOR THE TWELVE MONTHS ENDED DECEMBER 31, 2010</t>
  </si>
  <si>
    <t>GENERAL RATE INCREASE</t>
  </si>
  <si>
    <t>PUGET SOUND ENERGY</t>
  </si>
  <si>
    <t>FOR TWELVE MONTHS ENDED DECEMBER 31, 2010</t>
  </si>
  <si>
    <t>FOR RATE YEAR ENDING APRIL 2013</t>
  </si>
  <si>
    <t>NET RATE BASE</t>
  </si>
  <si>
    <t>TAX BENEFIT OF PRO FORMA INTEREST - ELECTRIC</t>
  </si>
  <si>
    <t>PUGET SOUND ENERGY-ELECTRIC</t>
  </si>
  <si>
    <t>OPERATING REVENUES</t>
  </si>
  <si>
    <t>SALES FROM RESALE-FIRM/SPECIAL CONTRACT</t>
  </si>
  <si>
    <t>SALES TO OTHER UTILITIES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</si>
  <si>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</si>
  <si>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</si>
  <si>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</si>
  <si>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</si>
  <si>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</si>
  <si>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CUSTOMER ACCTS EXPENSES</t>
  </si>
  <si>
    <t>AMORTIZ OF PROPERTY GAIN/LOSS</t>
  </si>
  <si>
    <t>ASC 815</t>
  </si>
  <si>
    <t>GROSS UTILITY PLANT IN SERVICE</t>
  </si>
  <si>
    <t>ACCUM DEPR AND AMORT</t>
  </si>
  <si>
    <t xml:space="preserve">  DEFERRED DEBITS AND CREDITS</t>
  </si>
  <si>
    <t xml:space="preserve">  DEFERRED TAXES</t>
  </si>
  <si>
    <t>Exhibit No. ___   (JHS-22)</t>
  </si>
  <si>
    <t>PAGE 21.05</t>
  </si>
  <si>
    <t>Exhibit No. ______ (JHS-21)</t>
  </si>
  <si>
    <t>Exhibit No. ___ (JHS-19)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</si>
</sst>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0.0000000"/>
    <numFmt numFmtId="168" formatCode="#,##0;\(#,##0\)"/>
    <numFmt numFmtId="169" formatCode="&quot;$&quot;#,##0;\-&quot;$&quot;#,##0"/>
    <numFmt numFmtId="170" formatCode="0.000000"/>
    <numFmt numFmtId="171" formatCode="&quot;$&quot;#,##0\ ;\(&quot;$&quot;#,##0\)"/>
    <numFmt numFmtId="172" formatCode="mm/dd/yyyy"/>
    <numFmt numFmtId="173" formatCode="_(* #,##0.00000_);_(* \(#,##0.00000\);_(* &quot;-&quot;??_);_(@_)"/>
    <numFmt numFmtId="174" formatCode="#,##0.00_-;#,##0.00\-;&quot; &quot;"/>
    <numFmt numFmtId="175" formatCode="#,##0_-;#,##0\-;&quot; &quot;"/>
    <numFmt numFmtId="176" formatCode="mm/dd/yy"/>
    <numFmt numFmtId="177" formatCode="&quot;PAGE&quot;\ 0.00"/>
    <numFmt numFmtId="178" formatCode="_(&quot;$&quot;* #,##0.0_);_(&quot;$&quot;* \(#,##0.0\);_(&quot;$&quot;* &quot;-&quot;??_);_(@_)"/>
    <numFmt numFmtId="179" formatCode="_(* #,##0.0_);_(* \(#,##0.0\);_(* &quot;-&quot;??_);_(@_)"/>
    <numFmt numFmtId="180" formatCode="[$-409]dddd\,\ mmmm\ dd\,\ yyyy"/>
    <numFmt numFmtId="181" formatCode="[$-409]mmm\-yy;@"/>
    <numFmt numFmtId="182" formatCode="_(&quot;$&quot;* #,##0.000_);_(&quot;$&quot;* \(#,##0.000\);_(&quot;$&quot;* &quot;-&quot;???_);_(@_)"/>
    <numFmt numFmtId="183" formatCode="0.0000%"/>
    <numFmt numFmtId="184" formatCode="m/d/yy"/>
    <numFmt numFmtId="185" formatCode="_(* #,##0.0_);_(* \(#,##0.0\);_(* &quot;-&quot;_);_(@_)"/>
    <numFmt numFmtId="186" formatCode="d\.mmm\.yy"/>
    <numFmt numFmtId="187" formatCode="dd\-mmm\-yy"/>
    <numFmt numFmtId="188" formatCode="&quot;$&quot;#,##0.00;\(&quot;$&quot;#,##0.00\)"/>
    <numFmt numFmtId="189" formatCode="#."/>
    <numFmt numFmtId="190" formatCode="0.000000%"/>
    <numFmt numFmtId="191" formatCode="_(&quot;$&quot;* #,##0.0000_);_(&quot;$&quot;* \(#,##0.0000\);_(&quot;$&quot;* &quot;-&quot;????_);_(@_)"/>
    <numFmt numFmtId="192" formatCode="mmmm\ d\,\ yyyy"/>
    <numFmt numFmtId="193" formatCode="&quot;$&quot;#,##0.00"/>
    <numFmt numFmtId="194" formatCode="0.0"/>
    <numFmt numFmtId="195" formatCode="_([$€-2]* #,##0.00_);_([$€-2]* \(#,##0.00\);_([$€-2]* &quot;-&quot;??_)"/>
    <numFmt numFmtId="196" formatCode="_(&quot;$&quot;* #,##0.0000_);_(&quot;$&quot;* \(#,##0.0000\);_(&quot;$&quot;* &quot;-&quot;??_);_(@_)"/>
    <numFmt numFmtId="197" formatCode="_(&quot;$&quot;* #,##0_);[Red]_(&quot;$&quot;* \(#,##0\);_(&quot;$&quot;* &quot;-&quot;_);_(@_)"/>
    <numFmt numFmtId="198" formatCode="_(* #,##0_);[Red]_(* \(#,##0\);_(* &quot;-&quot;_);_(@_)"/>
    <numFmt numFmtId="199" formatCode="0000"/>
    <numFmt numFmtId="200" formatCode="000000"/>
    <numFmt numFmtId="201" formatCode="0.0%"/>
  </numFmts>
  <fonts count="64">
    <font>
      <sz val="10"/>
      <name val="Arial"/>
      <family val="0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Helv"/>
      <family val="0"/>
    </font>
    <font>
      <sz val="8"/>
      <name val="Helv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</borders>
  <cellStyleXfs count="4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6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28" fillId="0" borderId="0">
      <alignment/>
      <protection/>
    </xf>
    <xf numFmtId="0" fontId="28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8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7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28" fillId="0" borderId="0">
      <alignment/>
      <protection/>
    </xf>
    <xf numFmtId="0" fontId="28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0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28" fillId="0" borderId="0">
      <alignment/>
      <protection/>
    </xf>
    <xf numFmtId="199" fontId="59" fillId="0" borderId="0">
      <alignment horizontal="left"/>
      <protection/>
    </xf>
    <xf numFmtId="200" fontId="60" fillId="0" borderId="0">
      <alignment horizontal="left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3" fillId="30" borderId="0" applyNumberFormat="0" applyBorder="0" applyAlignment="0" applyProtection="0"/>
    <xf numFmtId="0" fontId="14" fillId="3" borderId="0" applyNumberFormat="0" applyBorder="0" applyAlignment="0" applyProtection="0"/>
    <xf numFmtId="0" fontId="60" fillId="0" borderId="0" applyFont="0" applyFill="0" applyBorder="0" applyAlignment="0" applyProtection="0"/>
    <xf numFmtId="186" fontId="32" fillId="0" borderId="0" applyFill="0" applyBorder="0" applyAlignment="0">
      <protection/>
    </xf>
    <xf numFmtId="0" fontId="15" fillId="31" borderId="1" applyNumberFormat="0" applyAlignment="0" applyProtection="0"/>
    <xf numFmtId="0" fontId="16" fillId="32" borderId="2" applyNumberFormat="0" applyAlignment="0" applyProtection="0"/>
    <xf numFmtId="41" fontId="0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89" fontId="35" fillId="0" borderId="0">
      <alignment/>
      <protection locked="0"/>
    </xf>
    <xf numFmtId="0" fontId="34" fillId="0" borderId="0">
      <alignment/>
      <protection/>
    </xf>
    <xf numFmtId="0" fontId="36" fillId="0" borderId="0" applyNumberFormat="0" applyAlignment="0">
      <protection/>
    </xf>
    <xf numFmtId="0" fontId="37" fillId="0" borderId="0" applyNumberFormat="0" applyAlignment="0">
      <protection/>
    </xf>
    <xf numFmtId="0" fontId="30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170" fontId="0" fillId="0" borderId="0">
      <alignment/>
      <protection/>
    </xf>
    <xf numFmtId="19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38" fontId="6" fillId="31" borderId="0" applyNumberFormat="0" applyBorder="0" applyAlignment="0" applyProtection="0"/>
    <xf numFmtId="178" fontId="61" fillId="0" borderId="0" applyNumberFormat="0" applyFill="0" applyBorder="0" applyProtection="0">
      <alignment horizontal="right"/>
    </xf>
    <xf numFmtId="0" fontId="39" fillId="0" borderId="3" applyNumberFormat="0" applyAlignment="0" applyProtection="0"/>
    <xf numFmtId="0" fontId="39" fillId="0" borderId="4">
      <alignment horizontal="left"/>
      <protection/>
    </xf>
    <xf numFmtId="14" fontId="9" fillId="6" borderId="5">
      <alignment horizontal="center" vertical="center"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38" fontId="7" fillId="0" borderId="0">
      <alignment/>
      <protection/>
    </xf>
    <xf numFmtId="40" fontId="7" fillId="0" borderId="0">
      <alignment/>
      <protection/>
    </xf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10" fontId="6" fillId="36" borderId="7" applyNumberFormat="0" applyBorder="0" applyAlignment="0" applyProtection="0"/>
    <xf numFmtId="41" fontId="40" fillId="37" borderId="8">
      <alignment horizontal="left"/>
      <protection locked="0"/>
    </xf>
    <xf numFmtId="10" fontId="40" fillId="37" borderId="8">
      <alignment horizontal="right"/>
      <protection locked="0"/>
    </xf>
    <xf numFmtId="41" fontId="40" fillId="37" borderId="8">
      <alignment horizontal="left"/>
      <protection locked="0"/>
    </xf>
    <xf numFmtId="0" fontId="6" fillId="31" borderId="0">
      <alignment/>
      <protection/>
    </xf>
    <xf numFmtId="3" fontId="41" fillId="0" borderId="0" applyFill="0" applyBorder="0" applyAlignment="0" applyProtection="0"/>
    <xf numFmtId="0" fontId="21" fillId="0" borderId="9" applyNumberFormat="0" applyFill="0" applyAlignment="0" applyProtection="0"/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0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44" fontId="9" fillId="0" borderId="11" applyNumberFormat="0" applyFont="0" applyAlignment="0">
      <protection/>
    </xf>
    <xf numFmtId="0" fontId="22" fillId="37" borderId="0" applyNumberFormat="0" applyBorder="0" applyAlignment="0" applyProtection="0"/>
    <xf numFmtId="37" fontId="4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6" fillId="3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0" fillId="0" borderId="0">
      <alignment horizontal="left" wrapText="1"/>
      <protection/>
    </xf>
    <xf numFmtId="188" fontId="0" fillId="0" borderId="0">
      <alignment horizontal="left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38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0" fontId="0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170" fontId="31" fillId="0" borderId="0">
      <alignment horizontal="left" wrapText="1"/>
      <protection/>
    </xf>
    <xf numFmtId="0" fontId="57" fillId="0" borderId="0">
      <alignment/>
      <protection/>
    </xf>
    <xf numFmtId="192" fontId="0" fillId="0" borderId="0">
      <alignment horizontal="left" wrapText="1"/>
      <protection/>
    </xf>
    <xf numFmtId="0" fontId="12" fillId="0" borderId="0">
      <alignment/>
      <protection/>
    </xf>
    <xf numFmtId="190" fontId="0" fillId="0" borderId="0">
      <alignment horizontal="left" wrapText="1"/>
      <protection/>
    </xf>
    <xf numFmtId="0" fontId="0" fillId="0" borderId="0">
      <alignment/>
      <protection/>
    </xf>
    <xf numFmtId="0" fontId="0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12" fillId="39" borderId="12" applyNumberFormat="0" applyFont="0" applyAlignment="0" applyProtection="0"/>
    <xf numFmtId="0" fontId="23" fillId="31" borderId="13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0" fillId="40" borderId="8">
      <alignment/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9" fillId="0" borderId="5">
      <alignment horizontal="center"/>
      <protection/>
    </xf>
    <xf numFmtId="3" fontId="27" fillId="0" borderId="0" applyFont="0" applyFill="0" applyBorder="0" applyAlignment="0" applyProtection="0"/>
    <xf numFmtId="0" fontId="27" fillId="41" borderId="0" applyNumberFormat="0" applyFont="0" applyBorder="0" applyAlignment="0" applyProtection="0"/>
    <xf numFmtId="0" fontId="34" fillId="0" borderId="0">
      <alignment/>
      <protection/>
    </xf>
    <xf numFmtId="3" fontId="43" fillId="0" borderId="0" applyFill="0" applyBorder="0" applyAlignment="0" applyProtection="0"/>
    <xf numFmtId="0" fontId="44" fillId="0" borderId="0">
      <alignment/>
      <protection/>
    </xf>
    <xf numFmtId="3" fontId="43" fillId="0" borderId="0" applyFill="0" applyBorder="0" applyAlignment="0" applyProtection="0"/>
    <xf numFmtId="42" fontId="0" fillId="36" borderId="0">
      <alignment/>
      <protection/>
    </xf>
    <xf numFmtId="42" fontId="0" fillId="36" borderId="14">
      <alignment vertical="center"/>
      <protection/>
    </xf>
    <xf numFmtId="0" fontId="9" fillId="36" borderId="15" applyNumberFormat="0">
      <alignment horizontal="center" vertical="center" wrapText="1"/>
      <protection/>
    </xf>
    <xf numFmtId="10" fontId="0" fillId="36" borderId="0">
      <alignment/>
      <protection/>
    </xf>
    <xf numFmtId="191" fontId="0" fillId="36" borderId="0">
      <alignment/>
      <protection/>
    </xf>
    <xf numFmtId="164" fontId="7" fillId="0" borderId="0" applyBorder="0" applyAlignment="0">
      <protection/>
    </xf>
    <xf numFmtId="42" fontId="0" fillId="36" borderId="16">
      <alignment horizontal="left"/>
      <protection/>
    </xf>
    <xf numFmtId="191" fontId="45" fillId="36" borderId="16">
      <alignment horizontal="left"/>
      <protection/>
    </xf>
    <xf numFmtId="164" fontId="7" fillId="0" borderId="0" applyBorder="0" applyAlignment="0">
      <protection/>
    </xf>
    <xf numFmtId="14" fontId="31" fillId="0" borderId="0" applyNumberFormat="0" applyFill="0" applyBorder="0" applyAlignment="0" applyProtection="0"/>
    <xf numFmtId="185" fontId="0" fillId="0" borderId="0" applyFont="0" applyFill="0" applyAlignment="0">
      <protection/>
    </xf>
    <xf numFmtId="4" fontId="46" fillId="37" borderId="17" applyNumberFormat="0" applyProtection="0">
      <alignment vertical="center"/>
    </xf>
    <xf numFmtId="4" fontId="47" fillId="37" borderId="17" applyNumberFormat="0" applyProtection="0">
      <alignment vertical="center"/>
    </xf>
    <xf numFmtId="4" fontId="46" fillId="37" borderId="17" applyNumberFormat="0" applyProtection="0">
      <alignment horizontal="left" vertical="center" indent="1"/>
    </xf>
    <xf numFmtId="0" fontId="46" fillId="37" borderId="17" applyNumberFormat="0" applyProtection="0">
      <alignment horizontal="left" vertical="top" indent="1"/>
    </xf>
    <xf numFmtId="4" fontId="46" fillId="42" borderId="0" applyNumberFormat="0" applyProtection="0">
      <alignment horizontal="left" vertical="center" indent="1"/>
    </xf>
    <xf numFmtId="4" fontId="6" fillId="14" borderId="18" applyNumberFormat="0" applyProtection="0">
      <alignment horizontal="left" vertical="center" indent="1"/>
    </xf>
    <xf numFmtId="4" fontId="33" fillId="3" borderId="17" applyNumberFormat="0" applyProtection="0">
      <alignment horizontal="right" vertical="center"/>
    </xf>
    <xf numFmtId="4" fontId="33" fillId="9" borderId="17" applyNumberFormat="0" applyProtection="0">
      <alignment horizontal="right" vertical="center"/>
    </xf>
    <xf numFmtId="4" fontId="33" fillId="20" borderId="17" applyNumberFormat="0" applyProtection="0">
      <alignment horizontal="right" vertical="center"/>
    </xf>
    <xf numFmtId="4" fontId="33" fillId="11" borderId="17" applyNumberFormat="0" applyProtection="0">
      <alignment horizontal="right" vertical="center"/>
    </xf>
    <xf numFmtId="4" fontId="33" fillId="15" borderId="17" applyNumberFormat="0" applyProtection="0">
      <alignment horizontal="right" vertical="center"/>
    </xf>
    <xf numFmtId="4" fontId="33" fillId="28" borderId="17" applyNumberFormat="0" applyProtection="0">
      <alignment horizontal="right" vertical="center"/>
    </xf>
    <xf numFmtId="4" fontId="33" fillId="24" borderId="17" applyNumberFormat="0" applyProtection="0">
      <alignment horizontal="right" vertical="center"/>
    </xf>
    <xf numFmtId="4" fontId="33" fillId="43" borderId="17" applyNumberFormat="0" applyProtection="0">
      <alignment horizontal="right" vertical="center"/>
    </xf>
    <xf numFmtId="4" fontId="33" fillId="10" borderId="17" applyNumberFormat="0" applyProtection="0">
      <alignment horizontal="right" vertical="center"/>
    </xf>
    <xf numFmtId="4" fontId="46" fillId="44" borderId="19" applyNumberFormat="0" applyProtection="0">
      <alignment horizontal="left" vertical="center" indent="1"/>
    </xf>
    <xf numFmtId="4" fontId="33" fillId="40" borderId="0" applyNumberFormat="0" applyProtection="0">
      <alignment horizontal="left" vertical="center" indent="1"/>
    </xf>
    <xf numFmtId="4" fontId="48" fillId="45" borderId="0" applyNumberFormat="0" applyProtection="0">
      <alignment horizontal="left" vertical="center" indent="1"/>
    </xf>
    <xf numFmtId="4" fontId="33" fillId="42" borderId="17" applyNumberFormat="0" applyProtection="0">
      <alignment horizontal="right" vertical="center"/>
    </xf>
    <xf numFmtId="4" fontId="33" fillId="40" borderId="0" applyNumberFormat="0" applyProtection="0">
      <alignment horizontal="left" vertical="center" indent="1"/>
    </xf>
    <xf numFmtId="4" fontId="33" fillId="42" borderId="0" applyNumberFormat="0" applyProtection="0">
      <alignment horizontal="left" vertical="center" indent="1"/>
    </xf>
    <xf numFmtId="0" fontId="0" fillId="45" borderId="17" applyNumberFormat="0" applyProtection="0">
      <alignment horizontal="left" vertical="center" indent="1"/>
    </xf>
    <xf numFmtId="0" fontId="0" fillId="45" borderId="17" applyNumberFormat="0" applyProtection="0">
      <alignment horizontal="left" vertical="top" indent="1"/>
    </xf>
    <xf numFmtId="0" fontId="0" fillId="42" borderId="17" applyNumberFormat="0" applyProtection="0">
      <alignment horizontal="left" vertical="center" indent="1"/>
    </xf>
    <xf numFmtId="0" fontId="0" fillId="42" borderId="17" applyNumberFormat="0" applyProtection="0">
      <alignment horizontal="left" vertical="top" indent="1"/>
    </xf>
    <xf numFmtId="0" fontId="0" fillId="8" borderId="17" applyNumberFormat="0" applyProtection="0">
      <alignment horizontal="left" vertical="center" indent="1"/>
    </xf>
    <xf numFmtId="0" fontId="0" fillId="8" borderId="17" applyNumberFormat="0" applyProtection="0">
      <alignment horizontal="left" vertical="top" indent="1"/>
    </xf>
    <xf numFmtId="0" fontId="0" fillId="40" borderId="17" applyNumberFormat="0" applyProtection="0">
      <alignment horizontal="left" vertical="center" indent="1"/>
    </xf>
    <xf numFmtId="0" fontId="0" fillId="40" borderId="17" applyNumberFormat="0" applyProtection="0">
      <alignment horizontal="left" vertical="top" indent="1"/>
    </xf>
    <xf numFmtId="0" fontId="0" fillId="36" borderId="7" applyNumberFormat="0">
      <alignment/>
      <protection locked="0"/>
    </xf>
    <xf numFmtId="0" fontId="7" fillId="45" borderId="20" applyBorder="0">
      <alignment/>
      <protection/>
    </xf>
    <xf numFmtId="4" fontId="33" fillId="39" borderId="17" applyNumberFormat="0" applyProtection="0">
      <alignment vertical="center"/>
    </xf>
    <xf numFmtId="4" fontId="49" fillId="39" borderId="17" applyNumberFormat="0" applyProtection="0">
      <alignment vertical="center"/>
    </xf>
    <xf numFmtId="4" fontId="33" fillId="39" borderId="17" applyNumberFormat="0" applyProtection="0">
      <alignment horizontal="left" vertical="center" indent="1"/>
    </xf>
    <xf numFmtId="0" fontId="33" fillId="39" borderId="17" applyNumberFormat="0" applyProtection="0">
      <alignment horizontal="left" vertical="top" indent="1"/>
    </xf>
    <xf numFmtId="4" fontId="33" fillId="40" borderId="17" applyNumberFormat="0" applyProtection="0">
      <alignment horizontal="right" vertical="center"/>
    </xf>
    <xf numFmtId="4" fontId="6" fillId="0" borderId="18" applyNumberFormat="0" applyProtection="0">
      <alignment horizontal="right" vertical="center"/>
    </xf>
    <xf numFmtId="4" fontId="49" fillId="40" borderId="17" applyNumberFormat="0" applyProtection="0">
      <alignment horizontal="right" vertical="center"/>
    </xf>
    <xf numFmtId="4" fontId="33" fillId="42" borderId="17" applyNumberFormat="0" applyProtection="0">
      <alignment horizontal="left" vertical="center" indent="1"/>
    </xf>
    <xf numFmtId="4" fontId="6" fillId="14" borderId="18" applyNumberFormat="0" applyProtection="0">
      <alignment horizontal="left" vertical="center" indent="1"/>
    </xf>
    <xf numFmtId="0" fontId="33" fillId="42" borderId="17" applyNumberFormat="0" applyProtection="0">
      <alignment horizontal="left" vertical="top" indent="1"/>
    </xf>
    <xf numFmtId="4" fontId="50" fillId="46" borderId="0" applyNumberFormat="0" applyProtection="0">
      <alignment horizontal="left" vertical="center" indent="1"/>
    </xf>
    <xf numFmtId="0" fontId="6" fillId="47" borderId="7">
      <alignment/>
      <protection/>
    </xf>
    <xf numFmtId="4" fontId="51" fillId="40" borderId="17" applyNumberFormat="0" applyProtection="0">
      <alignment horizontal="right" vertical="center"/>
    </xf>
    <xf numFmtId="39" fontId="0" fillId="48" borderId="0">
      <alignment/>
      <protection/>
    </xf>
    <xf numFmtId="0" fontId="52" fillId="0" borderId="0" applyNumberFormat="0" applyFill="0" applyBorder="0" applyAlignment="0" applyProtection="0"/>
    <xf numFmtId="38" fontId="6" fillId="0" borderId="21">
      <alignment/>
      <protection/>
    </xf>
    <xf numFmtId="38" fontId="6" fillId="0" borderId="21">
      <alignment/>
      <protection/>
    </xf>
    <xf numFmtId="38" fontId="6" fillId="0" borderId="21">
      <alignment/>
      <protection/>
    </xf>
    <xf numFmtId="38" fontId="6" fillId="0" borderId="21">
      <alignment/>
      <protection/>
    </xf>
    <xf numFmtId="38" fontId="7" fillId="0" borderId="16">
      <alignment/>
      <protection/>
    </xf>
    <xf numFmtId="39" fontId="31" fillId="49" borderId="0">
      <alignment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74" fontId="0" fillId="0" borderId="0">
      <alignment horizontal="left" wrapText="1"/>
      <protection/>
    </xf>
    <xf numFmtId="189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1" fontId="0" fillId="0" borderId="0">
      <alignment horizontal="left" wrapText="1"/>
      <protection/>
    </xf>
    <xf numFmtId="192" fontId="0" fillId="0" borderId="0">
      <alignment horizontal="left" wrapText="1"/>
      <protection/>
    </xf>
    <xf numFmtId="170" fontId="0" fillId="0" borderId="0">
      <alignment horizontal="left" wrapText="1"/>
      <protection/>
    </xf>
    <xf numFmtId="40" fontId="53" fillId="0" borderId="0" applyBorder="0">
      <alignment horizontal="right"/>
      <protection/>
    </xf>
    <xf numFmtId="41" fontId="54" fillId="36" borderId="0">
      <alignment horizontal="left"/>
      <protection/>
    </xf>
    <xf numFmtId="0" fontId="62" fillId="0" borderId="0">
      <alignment/>
      <protection/>
    </xf>
    <xf numFmtId="0" fontId="63" fillId="0" borderId="0" applyFill="0" applyBorder="0" applyProtection="0">
      <alignment horizontal="left" vertical="top"/>
    </xf>
    <xf numFmtId="0" fontId="24" fillId="0" borderId="0" applyNumberFormat="0" applyFill="0" applyBorder="0" applyAlignment="0" applyProtection="0"/>
    <xf numFmtId="193" fontId="55" fillId="36" borderId="0">
      <alignment horizontal="left" vertical="center"/>
      <protection/>
    </xf>
    <xf numFmtId="0" fontId="9" fillId="36" borderId="0">
      <alignment horizontal="left" wrapText="1"/>
      <protection/>
    </xf>
    <xf numFmtId="0" fontId="56" fillId="0" borderId="0">
      <alignment horizontal="left" vertical="center"/>
      <protection/>
    </xf>
    <xf numFmtId="0" fontId="11" fillId="0" borderId="22" applyNumberFormat="0" applyFont="0" applyFill="0" applyAlignment="0" applyProtection="0"/>
    <xf numFmtId="0" fontId="34" fillId="0" borderId="23">
      <alignment/>
      <protection/>
    </xf>
    <xf numFmtId="0" fontId="2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 quotePrefix="1">
      <alignment horizontal="right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Alignment="1" applyProtection="1">
      <alignment horizontal="right"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67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fill"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15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right"/>
    </xf>
    <xf numFmtId="3" fontId="2" fillId="0" borderId="0" xfId="244" applyNumberFormat="1" applyFont="1" applyFill="1" applyAlignment="1">
      <alignment/>
    </xf>
    <xf numFmtId="0" fontId="3" fillId="0" borderId="2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 vertical="center"/>
    </xf>
    <xf numFmtId="3" fontId="2" fillId="0" borderId="0" xfId="244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42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177" fontId="3" fillId="0" borderId="24" xfId="0" applyNumberFormat="1" applyFont="1" applyFill="1" applyBorder="1" applyAlignment="1">
      <alignment horizontal="right"/>
    </xf>
    <xf numFmtId="42" fontId="2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 applyProtection="1">
      <alignment/>
      <protection locked="0"/>
    </xf>
    <xf numFmtId="42" fontId="2" fillId="0" borderId="16" xfId="0" applyNumberFormat="1" applyFont="1" applyFill="1" applyBorder="1" applyAlignment="1">
      <alignment/>
    </xf>
    <xf numFmtId="10" fontId="2" fillId="0" borderId="0" xfId="389" applyNumberFormat="1" applyFont="1" applyFill="1" applyAlignment="1" applyProtection="1">
      <alignment/>
      <protection locked="0"/>
    </xf>
    <xf numFmtId="41" fontId="2" fillId="0" borderId="0" xfId="244" applyNumberFormat="1" applyFont="1" applyFill="1" applyAlignment="1" applyProtection="1">
      <alignment/>
      <protection locked="0"/>
    </xf>
    <xf numFmtId="42" fontId="2" fillId="0" borderId="14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 quotePrefix="1">
      <alignment horizontal="left"/>
    </xf>
    <xf numFmtId="197" fontId="26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0" fontId="58" fillId="0" borderId="0" xfId="0" applyNumberFormat="1" applyFont="1" applyFill="1" applyAlignment="1">
      <alignment/>
    </xf>
    <xf numFmtId="10" fontId="58" fillId="0" borderId="15" xfId="0" applyNumberFormat="1" applyFont="1" applyFill="1" applyBorder="1" applyAlignment="1">
      <alignment/>
    </xf>
    <xf numFmtId="42" fontId="58" fillId="0" borderId="0" xfId="0" applyNumberFormat="1" applyFont="1" applyFill="1" applyAlignment="1" applyProtection="1">
      <alignment/>
      <protection locked="0"/>
    </xf>
    <xf numFmtId="41" fontId="58" fillId="0" borderId="0" xfId="244" applyNumberFormat="1" applyFont="1" applyFill="1" applyAlignment="1" applyProtection="1">
      <alignment/>
      <protection locked="0"/>
    </xf>
    <xf numFmtId="42" fontId="58" fillId="0" borderId="14" xfId="0" applyNumberFormat="1" applyFont="1" applyFill="1" applyBorder="1" applyAlignment="1" applyProtection="1">
      <alignment/>
      <protection locked="0"/>
    </xf>
    <xf numFmtId="41" fontId="58" fillId="0" borderId="0" xfId="0" applyNumberFormat="1" applyFont="1" applyFill="1" applyAlignment="1" applyProtection="1">
      <alignment/>
      <protection locked="0"/>
    </xf>
    <xf numFmtId="164" fontId="58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 applyProtection="1">
      <alignment/>
      <protection locked="0"/>
    </xf>
    <xf numFmtId="42" fontId="58" fillId="0" borderId="0" xfId="0" applyNumberFormat="1" applyFont="1" applyFill="1" applyAlignment="1">
      <alignment/>
    </xf>
    <xf numFmtId="164" fontId="58" fillId="0" borderId="16" xfId="0" applyNumberFormat="1" applyFont="1" applyFill="1" applyBorder="1" applyAlignment="1" applyProtection="1">
      <alignment/>
      <protection locked="0"/>
    </xf>
    <xf numFmtId="41" fontId="58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2" fontId="58" fillId="0" borderId="16" xfId="0" applyNumberFormat="1" applyFont="1" applyFill="1" applyBorder="1" applyAlignment="1">
      <alignment/>
    </xf>
    <xf numFmtId="42" fontId="58" fillId="0" borderId="0" xfId="0" applyNumberFormat="1" applyFont="1" applyFill="1" applyAlignment="1">
      <alignment horizontal="left"/>
    </xf>
    <xf numFmtId="10" fontId="58" fillId="0" borderId="0" xfId="389" applyNumberFormat="1" applyFont="1" applyFill="1" applyAlignment="1" applyProtection="1">
      <alignment/>
      <protection locked="0"/>
    </xf>
    <xf numFmtId="42" fontId="58" fillId="0" borderId="0" xfId="0" applyNumberFormat="1" applyFont="1" applyFill="1" applyBorder="1" applyAlignment="1" applyProtection="1">
      <alignment horizontal="right"/>
      <protection locked="0"/>
    </xf>
    <xf numFmtId="41" fontId="58" fillId="0" borderId="0" xfId="244" applyNumberFormat="1" applyFont="1" applyFill="1" applyAlignment="1">
      <alignment horizontal="right"/>
    </xf>
    <xf numFmtId="42" fontId="2" fillId="0" borderId="0" xfId="0" applyNumberFormat="1" applyFont="1" applyFill="1" applyAlignment="1">
      <alignment/>
    </xf>
    <xf numFmtId="170" fontId="58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0" fontId="58" fillId="0" borderId="15" xfId="389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2" fontId="58" fillId="0" borderId="0" xfId="0" applyNumberFormat="1" applyFont="1" applyAlignment="1">
      <alignment/>
    </xf>
    <xf numFmtId="3" fontId="2" fillId="0" borderId="0" xfId="244" applyNumberFormat="1" applyFont="1" applyFill="1" applyAlignment="1">
      <alignment horizontal="right"/>
    </xf>
    <xf numFmtId="168" fontId="2" fillId="0" borderId="16" xfId="0" applyNumberFormat="1" applyFont="1" applyFill="1" applyBorder="1" applyAlignment="1" applyProtection="1">
      <alignment horizontal="right"/>
      <protection locked="0"/>
    </xf>
    <xf numFmtId="42" fontId="58" fillId="0" borderId="0" xfId="0" applyNumberFormat="1" applyFont="1" applyFill="1" applyBorder="1" applyAlignment="1" applyProtection="1">
      <alignment/>
      <protection locked="0"/>
    </xf>
    <xf numFmtId="170" fontId="2" fillId="0" borderId="0" xfId="0" applyNumberFormat="1" applyFont="1" applyFill="1" applyAlignment="1">
      <alignment horizontal="right"/>
    </xf>
    <xf numFmtId="168" fontId="58" fillId="0" borderId="0" xfId="0" applyNumberFormat="1" applyFont="1" applyFill="1" applyAlignment="1" applyProtection="1">
      <alignment/>
      <protection locked="0"/>
    </xf>
    <xf numFmtId="9" fontId="2" fillId="0" borderId="0" xfId="0" applyNumberFormat="1" applyFont="1" applyFill="1" applyAlignment="1">
      <alignment/>
    </xf>
    <xf numFmtId="41" fontId="58" fillId="0" borderId="0" xfId="0" applyNumberFormat="1" applyFont="1" applyFill="1" applyAlignment="1">
      <alignment/>
    </xf>
    <xf numFmtId="42" fontId="58" fillId="0" borderId="14" xfId="0" applyNumberFormat="1" applyFont="1" applyBorder="1" applyAlignment="1">
      <alignment/>
    </xf>
  </cellXfs>
  <cellStyles count="482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08C Power Cost Comparison" xfId="68"/>
    <cellStyle name="_DEM-WP (C) Power Cost 2006GRC Order" xfId="69"/>
    <cellStyle name="_DEM-WP (C) Power Cost 2006GRC Order_04 07E Wild Horse Wind Expansion (C) (2)" xfId="70"/>
    <cellStyle name="_DEM-WP (C) Power Cost 2006GRC Order_4 31 Regulatory Assets and Liabilities  7 06- Exhibit D" xfId="71"/>
    <cellStyle name="_DEM-WP (C) Power Cost 2006GRC Order_4 32 Regulatory Assets and Liabilities  7 06- Exhibit D" xfId="72"/>
    <cellStyle name="_DEM-WP (C) Power Cost 2006GRC Order_Book9" xfId="73"/>
    <cellStyle name="_DEM-WP Revised (HC) Wild Horse 2006GRC" xfId="74"/>
    <cellStyle name="_DEM-WP(C) Colstrip FOR" xfId="75"/>
    <cellStyle name="_DEM-WP(C) Costs not in AURORA 2006GRC" xfId="76"/>
    <cellStyle name="_DEM-WP(C) Costs not in AURORA 2006GRC_4 31 Regulatory Assets and Liabilities  7 06- Exhibit D" xfId="77"/>
    <cellStyle name="_DEM-WP(C) Costs not in AURORA 2006GRC_4 32 Regulatory Assets and Liabilities  7 06- Exhibit D" xfId="78"/>
    <cellStyle name="_DEM-WP(C) Costs not in AURORA 2006GRC_Book9" xfId="79"/>
    <cellStyle name="_DEM-WP(C) Costs not in AURORA 2007GRC" xfId="80"/>
    <cellStyle name="_DEM-WP(C) Costs not in AURORA 2007PCORC-5.07Update" xfId="81"/>
    <cellStyle name="_DEM-WP(C) Costs not in AURORA 2007PCORC-5.07Update_DEM-WP(C) Production O&amp;M 2009GRC Rebuttal" xfId="82"/>
    <cellStyle name="_DEM-WP(C) Prod O&amp;M 2007GRC" xfId="83"/>
    <cellStyle name="_DEM-WP(C) Rate Year Sumas by Month Update Corrected" xfId="84"/>
    <cellStyle name="_DEM-WP(C) Sumas Proforma 11.14.07" xfId="85"/>
    <cellStyle name="_DEM-WP(C) Sumas Proforma 11.5.07" xfId="86"/>
    <cellStyle name="_DEM-WP(C) Westside Hydro Data_051007" xfId="87"/>
    <cellStyle name="_Fixed Gas Transport 1 19 09" xfId="88"/>
    <cellStyle name="_Fuel Prices 4-14" xfId="89"/>
    <cellStyle name="_Fuel Prices 4-14_04 07E Wild Horse Wind Expansion (C) (2)" xfId="90"/>
    <cellStyle name="_Fuel Prices 4-14_4 31 Regulatory Assets and Liabilities  7 06- Exhibit D" xfId="91"/>
    <cellStyle name="_Fuel Prices 4-14_4 32 Regulatory Assets and Liabilities  7 06- Exhibit D" xfId="92"/>
    <cellStyle name="_Fuel Prices 4-14_Book9" xfId="93"/>
    <cellStyle name="_Gas Transportation Charges_2009GRC_120308" xfId="94"/>
    <cellStyle name="_NIM 06 Base Case Current Trends" xfId="95"/>
    <cellStyle name="_PC DRAFT 10 15 07" xfId="96"/>
    <cellStyle name="_Portfolio SPlan Base Case.xls Chart 1" xfId="97"/>
    <cellStyle name="_Portfolio SPlan Base Case.xls Chart 2" xfId="98"/>
    <cellStyle name="_Portfolio SPlan Base Case.xls Chart 3" xfId="99"/>
    <cellStyle name="_Power Cost Value Copy 11.30.05 gas 1.09.06 AURORA at 1.10.06" xfId="100"/>
    <cellStyle name="_Power Cost Value Copy 11.30.05 gas 1.09.06 AURORA at 1.10.06_04 07E Wild Horse Wind Expansion (C) (2)" xfId="101"/>
    <cellStyle name="_Power Cost Value Copy 11.30.05 gas 1.09.06 AURORA at 1.10.06_4 31 Regulatory Assets and Liabilities  7 06- Exhibit D" xfId="102"/>
    <cellStyle name="_Power Cost Value Copy 11.30.05 gas 1.09.06 AURORA at 1.10.06_4 32 Regulatory Assets and Liabilities  7 06- Exhibit D" xfId="103"/>
    <cellStyle name="_Power Cost Value Copy 11.30.05 gas 1.09.06 AURORA at 1.10.06_Book9" xfId="104"/>
    <cellStyle name="_Power Costs Rate Year 11-13-07" xfId="105"/>
    <cellStyle name="_Pro Forma Rev 07 GRC" xfId="106"/>
    <cellStyle name="_Recon to Darrin's 5.11.05 proforma" xfId="107"/>
    <cellStyle name="_Recon to Darrin's 5.11.05 proforma_4 31 Regulatory Assets and Liabilities  7 06- Exhibit D" xfId="108"/>
    <cellStyle name="_Recon to Darrin's 5.11.05 proforma_4 32 Regulatory Assets and Liabilities  7 06- Exhibit D" xfId="109"/>
    <cellStyle name="_Recon to Darrin's 5.11.05 proforma_Book9" xfId="110"/>
    <cellStyle name="_Revenue" xfId="111"/>
    <cellStyle name="_Revenue_Data" xfId="112"/>
    <cellStyle name="_Revenue_Data_1" xfId="113"/>
    <cellStyle name="_Revenue_Data_Pro Forma Rev 09 GRC" xfId="114"/>
    <cellStyle name="_Revenue_Data_Pro Forma Rev 2010 GRC" xfId="115"/>
    <cellStyle name="_Revenue_Data_Pro Forma Rev 2010 GRC_Preliminary" xfId="116"/>
    <cellStyle name="_Revenue_Data_Revenue (Feb 09 - Jan 10)" xfId="117"/>
    <cellStyle name="_Revenue_Data_Revenue (Jan 09 - Dec 09)" xfId="118"/>
    <cellStyle name="_Revenue_Data_Revenue (Mar 09 - Feb 10)" xfId="119"/>
    <cellStyle name="_Revenue_Data_Volume Exhibit (Jan09 - Dec09)" xfId="120"/>
    <cellStyle name="_Revenue_Mins" xfId="121"/>
    <cellStyle name="_Revenue_Pro Forma Rev 07 GRC" xfId="122"/>
    <cellStyle name="_Revenue_Pro Forma Rev 08 GRC" xfId="123"/>
    <cellStyle name="_Revenue_Pro Forma Rev 09 GRC" xfId="124"/>
    <cellStyle name="_Revenue_Pro Forma Rev 2010 GRC" xfId="125"/>
    <cellStyle name="_Revenue_Pro Forma Rev 2010 GRC_Preliminary" xfId="126"/>
    <cellStyle name="_Revenue_Revenue (Feb 09 - Jan 10)" xfId="127"/>
    <cellStyle name="_Revenue_Revenue (Jan 09 - Dec 09)" xfId="128"/>
    <cellStyle name="_Revenue_Revenue (Mar 09 - Feb 10)" xfId="129"/>
    <cellStyle name="_Revenue_Sheet2" xfId="130"/>
    <cellStyle name="_Revenue_Therms Data" xfId="131"/>
    <cellStyle name="_Revenue_Therms Data Rerun" xfId="132"/>
    <cellStyle name="_Revenue_Volume Exhibit (Jan09 - Dec09)" xfId="133"/>
    <cellStyle name="_Sumas Proforma - 11-09-07" xfId="134"/>
    <cellStyle name="_Sumas Property Taxes v1" xfId="135"/>
    <cellStyle name="_Tenaska Comparison" xfId="136"/>
    <cellStyle name="_Tenaska Comparison_4 31 Regulatory Assets and Liabilities  7 06- Exhibit D" xfId="137"/>
    <cellStyle name="_Tenaska Comparison_4 32 Regulatory Assets and Liabilities  7 06- Exhibit D" xfId="138"/>
    <cellStyle name="_Tenaska Comparison_Book9" xfId="139"/>
    <cellStyle name="_Therms Data" xfId="140"/>
    <cellStyle name="_Therms Data_Pro Forma Rev 09 GRC" xfId="141"/>
    <cellStyle name="_Therms Data_Pro Forma Rev 2010 GRC" xfId="142"/>
    <cellStyle name="_Therms Data_Pro Forma Rev 2010 GRC_Preliminary" xfId="143"/>
    <cellStyle name="_Therms Data_Revenue (Feb 09 - Jan 10)" xfId="144"/>
    <cellStyle name="_Therms Data_Revenue (Jan 09 - Dec 09)" xfId="145"/>
    <cellStyle name="_Therms Data_Revenue (Mar 09 - Feb 10)" xfId="146"/>
    <cellStyle name="_Therms Data_Volume Exhibit (Jan09 - Dec09)" xfId="147"/>
    <cellStyle name="_Value Copy 11 30 05 gas 12 09 05 AURORA at 12 14 05" xfId="148"/>
    <cellStyle name="_Value Copy 11 30 05 gas 12 09 05 AURORA at 12 14 05_04 07E Wild Horse Wind Expansion (C) (2)" xfId="149"/>
    <cellStyle name="_Value Copy 11 30 05 gas 12 09 05 AURORA at 12 14 05_4 31 Regulatory Assets and Liabilities  7 06- Exhibit D" xfId="150"/>
    <cellStyle name="_Value Copy 11 30 05 gas 12 09 05 AURORA at 12 14 05_4 32 Regulatory Assets and Liabilities  7 06- Exhibit D" xfId="151"/>
    <cellStyle name="_Value Copy 11 30 05 gas 12 09 05 AURORA at 12 14 05_Book9" xfId="152"/>
    <cellStyle name="_VC 2007GRC PC 10312007" xfId="153"/>
    <cellStyle name="_VC 6.15.06 update on 06GRC power costs.xls Chart 1" xfId="154"/>
    <cellStyle name="_VC 6.15.06 update on 06GRC power costs.xls Chart 1_04 07E Wild Horse Wind Expansion (C) (2)" xfId="155"/>
    <cellStyle name="_VC 6.15.06 update on 06GRC power costs.xls Chart 1_4 31 Regulatory Assets and Liabilities  7 06- Exhibit D" xfId="156"/>
    <cellStyle name="_VC 6.15.06 update on 06GRC power costs.xls Chart 1_4 32 Regulatory Assets and Liabilities  7 06- Exhibit D" xfId="157"/>
    <cellStyle name="_VC 6.15.06 update on 06GRC power costs.xls Chart 1_Book9" xfId="158"/>
    <cellStyle name="_VC 6.15.06 update on 06GRC power costs.xls Chart 2" xfId="159"/>
    <cellStyle name="_VC 6.15.06 update on 06GRC power costs.xls Chart 2_04 07E Wild Horse Wind Expansion (C) (2)" xfId="160"/>
    <cellStyle name="_VC 6.15.06 update on 06GRC power costs.xls Chart 2_4 31 Regulatory Assets and Liabilities  7 06- Exhibit D" xfId="161"/>
    <cellStyle name="_VC 6.15.06 update on 06GRC power costs.xls Chart 2_4 32 Regulatory Assets and Liabilities  7 06- Exhibit D" xfId="162"/>
    <cellStyle name="_VC 6.15.06 update on 06GRC power costs.xls Chart 2_Book9" xfId="163"/>
    <cellStyle name="_VC 6.15.06 update on 06GRC power costs.xls Chart 3" xfId="164"/>
    <cellStyle name="_VC 6.15.06 update on 06GRC power costs.xls Chart 3_04 07E Wild Horse Wind Expansion (C) (2)" xfId="165"/>
    <cellStyle name="_VC 6.15.06 update on 06GRC power costs.xls Chart 3_4 31 Regulatory Assets and Liabilities  7 06- Exhibit D" xfId="166"/>
    <cellStyle name="_VC 6.15.06 update on 06GRC power costs.xls Chart 3_4 32 Regulatory Assets and Liabilities  7 06- Exhibit D" xfId="167"/>
    <cellStyle name="_VC 6.15.06 update on 06GRC power costs.xls Chart 3_Book9" xfId="168"/>
    <cellStyle name="0,0&#13;&#10;NA&#13;&#10;" xfId="169"/>
    <cellStyle name="0000" xfId="170"/>
    <cellStyle name="000000" xfId="171"/>
    <cellStyle name="20% - Accent1" xfId="172"/>
    <cellStyle name="20% - Accent1 2" xfId="173"/>
    <cellStyle name="20% - Accent1 3" xfId="174"/>
    <cellStyle name="20% - Accent2" xfId="175"/>
    <cellStyle name="20% - Accent2 2" xfId="176"/>
    <cellStyle name="20% - Accent2 3" xfId="177"/>
    <cellStyle name="20% - Accent3" xfId="178"/>
    <cellStyle name="20% - Accent3 2" xfId="179"/>
    <cellStyle name="20% - Accent3 3" xfId="180"/>
    <cellStyle name="20% - Accent4" xfId="181"/>
    <cellStyle name="20% - Accent4 2" xfId="182"/>
    <cellStyle name="20% - Accent4 3" xfId="183"/>
    <cellStyle name="20% - Accent5" xfId="184"/>
    <cellStyle name="20% - Accent5 2" xfId="185"/>
    <cellStyle name="20% - Accent5 3" xfId="186"/>
    <cellStyle name="20% - Accent6" xfId="187"/>
    <cellStyle name="20% - Accent6 2" xfId="188"/>
    <cellStyle name="20% - Accent6 3" xfId="189"/>
    <cellStyle name="40% - Accent1" xfId="190"/>
    <cellStyle name="40% - Accent1 2" xfId="191"/>
    <cellStyle name="40% - Accent1 3" xfId="192"/>
    <cellStyle name="40% - Accent2" xfId="193"/>
    <cellStyle name="40% - Accent2 2" xfId="194"/>
    <cellStyle name="40% - Accent2 3" xfId="195"/>
    <cellStyle name="40% - Accent3" xfId="196"/>
    <cellStyle name="40% - Accent3 2" xfId="197"/>
    <cellStyle name="40% - Accent3 3" xfId="198"/>
    <cellStyle name="40% - Accent4" xfId="199"/>
    <cellStyle name="40% - Accent4 2" xfId="200"/>
    <cellStyle name="40% - Accent4 3" xfId="201"/>
    <cellStyle name="40% - Accent5" xfId="202"/>
    <cellStyle name="40% - Accent5 2" xfId="203"/>
    <cellStyle name="40% - Accent5 3" xfId="204"/>
    <cellStyle name="40% - Accent6" xfId="205"/>
    <cellStyle name="40% - Accent6 2" xfId="206"/>
    <cellStyle name="40% - Accent6 3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1 - 20%" xfId="215"/>
    <cellStyle name="Accent1 - 40%" xfId="216"/>
    <cellStyle name="Accent1 - 60%" xfId="217"/>
    <cellStyle name="Accent2" xfId="218"/>
    <cellStyle name="Accent2 - 20%" xfId="219"/>
    <cellStyle name="Accent2 - 40%" xfId="220"/>
    <cellStyle name="Accent2 - 60%" xfId="221"/>
    <cellStyle name="Accent3" xfId="222"/>
    <cellStyle name="Accent3 - 20%" xfId="223"/>
    <cellStyle name="Accent3 - 40%" xfId="224"/>
    <cellStyle name="Accent3 - 60%" xfId="225"/>
    <cellStyle name="Accent4" xfId="226"/>
    <cellStyle name="Accent4 - 20%" xfId="227"/>
    <cellStyle name="Accent4 - 40%" xfId="228"/>
    <cellStyle name="Accent4 - 60%" xfId="229"/>
    <cellStyle name="Accent5" xfId="230"/>
    <cellStyle name="Accent5 - 20%" xfId="231"/>
    <cellStyle name="Accent5 - 40%" xfId="232"/>
    <cellStyle name="Accent5 - 60%" xfId="233"/>
    <cellStyle name="Accent6" xfId="234"/>
    <cellStyle name="Accent6 - 20%" xfId="235"/>
    <cellStyle name="Accent6 - 40%" xfId="236"/>
    <cellStyle name="Accent6 - 60%" xfId="237"/>
    <cellStyle name="Bad" xfId="238"/>
    <cellStyle name="blank" xfId="239"/>
    <cellStyle name="Calc Currency (0)" xfId="240"/>
    <cellStyle name="Calculation" xfId="241"/>
    <cellStyle name="Check Cell" xfId="242"/>
    <cellStyle name="CheckCell" xfId="243"/>
    <cellStyle name="Comma" xfId="244"/>
    <cellStyle name="Comma [0]" xfId="245"/>
    <cellStyle name="Comma 10" xfId="246"/>
    <cellStyle name="Comma 11" xfId="247"/>
    <cellStyle name="Comma 12" xfId="248"/>
    <cellStyle name="Comma 13" xfId="249"/>
    <cellStyle name="Comma 2" xfId="250"/>
    <cellStyle name="Comma 2 2" xfId="251"/>
    <cellStyle name="Comma 2 3" xfId="252"/>
    <cellStyle name="Comma 3" xfId="253"/>
    <cellStyle name="Comma 3 2" xfId="254"/>
    <cellStyle name="Comma 4" xfId="255"/>
    <cellStyle name="Comma 4 2" xfId="256"/>
    <cellStyle name="Comma 5" xfId="257"/>
    <cellStyle name="Comma 6" xfId="258"/>
    <cellStyle name="Comma 7" xfId="259"/>
    <cellStyle name="Comma 8" xfId="260"/>
    <cellStyle name="Comma 9" xfId="261"/>
    <cellStyle name="Comma0" xfId="262"/>
    <cellStyle name="Comma0 - Style2" xfId="263"/>
    <cellStyle name="Comma0 - Style4" xfId="264"/>
    <cellStyle name="Comma0 - Style5" xfId="265"/>
    <cellStyle name="Comma0 2" xfId="266"/>
    <cellStyle name="Comma0 3" xfId="267"/>
    <cellStyle name="Comma0 4" xfId="268"/>
    <cellStyle name="Comma0_00COS Ind Allocators" xfId="269"/>
    <cellStyle name="Comma1 - Style1" xfId="270"/>
    <cellStyle name="Copied" xfId="271"/>
    <cellStyle name="COST1" xfId="272"/>
    <cellStyle name="Curren - Style1" xfId="273"/>
    <cellStyle name="Curren - Style2" xfId="274"/>
    <cellStyle name="Curren - Style5" xfId="275"/>
    <cellStyle name="Curren - Style6" xfId="276"/>
    <cellStyle name="Currency" xfId="277"/>
    <cellStyle name="Currency [0]" xfId="278"/>
    <cellStyle name="Currency 10" xfId="279"/>
    <cellStyle name="Currency 11" xfId="280"/>
    <cellStyle name="Currency 2" xfId="281"/>
    <cellStyle name="Currency 2 2" xfId="282"/>
    <cellStyle name="Currency 3" xfId="283"/>
    <cellStyle name="Currency 4" xfId="284"/>
    <cellStyle name="Currency 5" xfId="285"/>
    <cellStyle name="Currency 6" xfId="286"/>
    <cellStyle name="Currency 7" xfId="287"/>
    <cellStyle name="Currency 8" xfId="288"/>
    <cellStyle name="Currency 9" xfId="289"/>
    <cellStyle name="Currency0" xfId="290"/>
    <cellStyle name="Date" xfId="291"/>
    <cellStyle name="Date 2" xfId="292"/>
    <cellStyle name="Date 3" xfId="293"/>
    <cellStyle name="Date 4" xfId="294"/>
    <cellStyle name="Emphasis 1" xfId="295"/>
    <cellStyle name="Emphasis 2" xfId="296"/>
    <cellStyle name="Emphasis 3" xfId="297"/>
    <cellStyle name="Entered" xfId="298"/>
    <cellStyle name="Euro" xfId="299"/>
    <cellStyle name="Explanatory Text" xfId="300"/>
    <cellStyle name="Fixed" xfId="301"/>
    <cellStyle name="Fixed3 - Style3" xfId="302"/>
    <cellStyle name="Followed Hyperlink" xfId="303"/>
    <cellStyle name="Good" xfId="304"/>
    <cellStyle name="Grey" xfId="305"/>
    <cellStyle name="Grey 2" xfId="306"/>
    <cellStyle name="Grey 3" xfId="307"/>
    <cellStyle name="Grey 4" xfId="308"/>
    <cellStyle name="Header" xfId="309"/>
    <cellStyle name="Header1" xfId="310"/>
    <cellStyle name="Header2" xfId="311"/>
    <cellStyle name="Heading" xfId="312"/>
    <cellStyle name="Heading 1" xfId="313"/>
    <cellStyle name="Heading 2" xfId="314"/>
    <cellStyle name="Heading 3" xfId="315"/>
    <cellStyle name="Heading 4" xfId="316"/>
    <cellStyle name="Heading1" xfId="317"/>
    <cellStyle name="Heading2" xfId="318"/>
    <cellStyle name="Hyperlink" xfId="319"/>
    <cellStyle name="Input" xfId="320"/>
    <cellStyle name="Input [yellow]" xfId="321"/>
    <cellStyle name="Input [yellow] 2" xfId="322"/>
    <cellStyle name="Input [yellow] 3" xfId="323"/>
    <cellStyle name="Input [yellow] 4" xfId="324"/>
    <cellStyle name="Input Cells" xfId="325"/>
    <cellStyle name="Input Cells Percent" xfId="326"/>
    <cellStyle name="Input Cells_Book9" xfId="327"/>
    <cellStyle name="Lines" xfId="328"/>
    <cellStyle name="LINKED" xfId="329"/>
    <cellStyle name="Linked Cell" xfId="330"/>
    <cellStyle name="modified border" xfId="331"/>
    <cellStyle name="modified border 2" xfId="332"/>
    <cellStyle name="modified border 3" xfId="333"/>
    <cellStyle name="modified border 4" xfId="334"/>
    <cellStyle name="modified border1" xfId="335"/>
    <cellStyle name="modified border1 2" xfId="336"/>
    <cellStyle name="modified border1 3" xfId="337"/>
    <cellStyle name="modified border1 4" xfId="338"/>
    <cellStyle name="Neutral" xfId="339"/>
    <cellStyle name="no dec" xfId="340"/>
    <cellStyle name="Normal - Style1" xfId="341"/>
    <cellStyle name="Normal - Style1 2" xfId="342"/>
    <cellStyle name="Normal - Style1 3" xfId="343"/>
    <cellStyle name="Normal - Style1 4" xfId="344"/>
    <cellStyle name="Normal 10" xfId="345"/>
    <cellStyle name="Normal 10 2" xfId="346"/>
    <cellStyle name="Normal 11" xfId="347"/>
    <cellStyle name="Normal 12" xfId="348"/>
    <cellStyle name="Normal 13" xfId="349"/>
    <cellStyle name="Normal 14" xfId="350"/>
    <cellStyle name="Normal 15" xfId="351"/>
    <cellStyle name="Normal 2" xfId="352"/>
    <cellStyle name="Normal 2 2" xfId="353"/>
    <cellStyle name="Normal 2 2 2" xfId="354"/>
    <cellStyle name="Normal 2 2 3" xfId="355"/>
    <cellStyle name="Normal 2 3" xfId="356"/>
    <cellStyle name="Normal 2 4" xfId="357"/>
    <cellStyle name="Normal 2 5" xfId="358"/>
    <cellStyle name="Normal 2 6" xfId="359"/>
    <cellStyle name="Normal 2 7" xfId="360"/>
    <cellStyle name="Normal 2_Allocation Method - Working File" xfId="361"/>
    <cellStyle name="Normal 3" xfId="362"/>
    <cellStyle name="Normal 3 2" xfId="363"/>
    <cellStyle name="Normal 3 3" xfId="364"/>
    <cellStyle name="Normal 3 4" xfId="365"/>
    <cellStyle name="Normal 3 5" xfId="366"/>
    <cellStyle name="Normal 3_Net Classified Plant" xfId="367"/>
    <cellStyle name="Normal 4" xfId="368"/>
    <cellStyle name="Normal 4 2" xfId="369"/>
    <cellStyle name="Normal 5" xfId="370"/>
    <cellStyle name="Normal 6" xfId="371"/>
    <cellStyle name="Normal 7" xfId="372"/>
    <cellStyle name="Normal 8" xfId="373"/>
    <cellStyle name="Normal 8 2" xfId="374"/>
    <cellStyle name="Normal 9" xfId="375"/>
    <cellStyle name="Note" xfId="376"/>
    <cellStyle name="Note 10" xfId="377"/>
    <cellStyle name="Note 11" xfId="378"/>
    <cellStyle name="Note 12" xfId="379"/>
    <cellStyle name="Note 5" xfId="380"/>
    <cellStyle name="Note 6" xfId="381"/>
    <cellStyle name="Note 7" xfId="382"/>
    <cellStyle name="Note 8" xfId="383"/>
    <cellStyle name="Note 9" xfId="384"/>
    <cellStyle name="Output" xfId="385"/>
    <cellStyle name="Percen - Style1" xfId="386"/>
    <cellStyle name="Percen - Style2" xfId="387"/>
    <cellStyle name="Percen - Style3" xfId="388"/>
    <cellStyle name="Percent" xfId="389"/>
    <cellStyle name="Percent (0)" xfId="390"/>
    <cellStyle name="Percent [2]" xfId="391"/>
    <cellStyle name="Percent 2" xfId="392"/>
    <cellStyle name="Percent 3" xfId="393"/>
    <cellStyle name="Percent 3 2" xfId="394"/>
    <cellStyle name="Percent 4" xfId="395"/>
    <cellStyle name="Percent 4 2" xfId="396"/>
    <cellStyle name="Percent 5" xfId="397"/>
    <cellStyle name="Percent 6" xfId="398"/>
    <cellStyle name="Percent 7" xfId="399"/>
    <cellStyle name="Percent 8" xfId="400"/>
    <cellStyle name="Processing" xfId="401"/>
    <cellStyle name="PSChar" xfId="402"/>
    <cellStyle name="PSDate" xfId="403"/>
    <cellStyle name="PSDec" xfId="404"/>
    <cellStyle name="PSHeading" xfId="405"/>
    <cellStyle name="PSInt" xfId="406"/>
    <cellStyle name="PSSpacer" xfId="407"/>
    <cellStyle name="purple - Style8" xfId="408"/>
    <cellStyle name="RED" xfId="409"/>
    <cellStyle name="Red - Style7" xfId="410"/>
    <cellStyle name="RED_04 07E Wild Horse Wind Expansion (C) (2)" xfId="411"/>
    <cellStyle name="Report" xfId="412"/>
    <cellStyle name="Report Bar" xfId="413"/>
    <cellStyle name="Report Heading" xfId="414"/>
    <cellStyle name="Report Percent" xfId="415"/>
    <cellStyle name="Report Unit Cost" xfId="416"/>
    <cellStyle name="Reports" xfId="417"/>
    <cellStyle name="Reports Total" xfId="418"/>
    <cellStyle name="Reports Unit Cost Total" xfId="419"/>
    <cellStyle name="Reports_Book9" xfId="420"/>
    <cellStyle name="RevList" xfId="421"/>
    <cellStyle name="round100" xfId="422"/>
    <cellStyle name="SAPBEXaggData" xfId="423"/>
    <cellStyle name="SAPBEXaggDataEmph" xfId="424"/>
    <cellStyle name="SAPBEXaggItem" xfId="425"/>
    <cellStyle name="SAPBEXaggItemX" xfId="426"/>
    <cellStyle name="SAPBEXchaText" xfId="427"/>
    <cellStyle name="SAPBEXchaText 2" xfId="428"/>
    <cellStyle name="SAPBEXexcBad7" xfId="429"/>
    <cellStyle name="SAPBEXexcBad8" xfId="430"/>
    <cellStyle name="SAPBEXexcBad9" xfId="431"/>
    <cellStyle name="SAPBEXexcCritical4" xfId="432"/>
    <cellStyle name="SAPBEXexcCritical5" xfId="433"/>
    <cellStyle name="SAPBEXexcCritical6" xfId="434"/>
    <cellStyle name="SAPBEXexcGood1" xfId="435"/>
    <cellStyle name="SAPBEXexcGood2" xfId="436"/>
    <cellStyle name="SAPBEXexcGood3" xfId="437"/>
    <cellStyle name="SAPBEXfilterDrill" xfId="438"/>
    <cellStyle name="SAPBEXfilterItem" xfId="439"/>
    <cellStyle name="SAPBEXfilterText" xfId="440"/>
    <cellStyle name="SAPBEXformats" xfId="441"/>
    <cellStyle name="SAPBEXheaderItem" xfId="442"/>
    <cellStyle name="SAPBEXheaderText" xfId="443"/>
    <cellStyle name="SAPBEXHLevel0" xfId="444"/>
    <cellStyle name="SAPBEXHLevel0X" xfId="445"/>
    <cellStyle name="SAPBEXHLevel1" xfId="446"/>
    <cellStyle name="SAPBEXHLevel1X" xfId="447"/>
    <cellStyle name="SAPBEXHLevel2" xfId="448"/>
    <cellStyle name="SAPBEXHLevel2X" xfId="449"/>
    <cellStyle name="SAPBEXHLevel3" xfId="450"/>
    <cellStyle name="SAPBEXHLevel3X" xfId="451"/>
    <cellStyle name="SAPBEXinputData" xfId="452"/>
    <cellStyle name="SAPBEXItemHeader" xfId="453"/>
    <cellStyle name="SAPBEXresData" xfId="454"/>
    <cellStyle name="SAPBEXresDataEmph" xfId="455"/>
    <cellStyle name="SAPBEXresItem" xfId="456"/>
    <cellStyle name="SAPBEXresItemX" xfId="457"/>
    <cellStyle name="SAPBEXstdData" xfId="458"/>
    <cellStyle name="SAPBEXstdData 2" xfId="459"/>
    <cellStyle name="SAPBEXstdDataEmph" xfId="460"/>
    <cellStyle name="SAPBEXstdItem" xfId="461"/>
    <cellStyle name="SAPBEXstdItem 2" xfId="462"/>
    <cellStyle name="SAPBEXstdItemX" xfId="463"/>
    <cellStyle name="SAPBEXtitle" xfId="464"/>
    <cellStyle name="SAPBEXunassignedItem" xfId="465"/>
    <cellStyle name="SAPBEXundefined" xfId="466"/>
    <cellStyle name="shade" xfId="467"/>
    <cellStyle name="Sheet Title" xfId="468"/>
    <cellStyle name="StmtTtl1" xfId="469"/>
    <cellStyle name="StmtTtl1 2" xfId="470"/>
    <cellStyle name="StmtTtl1 3" xfId="471"/>
    <cellStyle name="StmtTtl1 4" xfId="472"/>
    <cellStyle name="StmtTtl2" xfId="473"/>
    <cellStyle name="STYL1 - Style1" xfId="474"/>
    <cellStyle name="Style 1" xfId="475"/>
    <cellStyle name="Style 1 2" xfId="476"/>
    <cellStyle name="Style 1 2 2" xfId="477"/>
    <cellStyle name="Style 1 3" xfId="478"/>
    <cellStyle name="Style 1 3 2" xfId="479"/>
    <cellStyle name="Style 1 3 2 2" xfId="480"/>
    <cellStyle name="Style 1 3 3" xfId="481"/>
    <cellStyle name="Style 1 3 4" xfId="482"/>
    <cellStyle name="Style 1 4" xfId="483"/>
    <cellStyle name="Style 1_4 31 Regulatory Assets and Liabilities  7 06- Exhibit D" xfId="484"/>
    <cellStyle name="Subtotal" xfId="485"/>
    <cellStyle name="Sub-total" xfId="486"/>
    <cellStyle name="taples Plaza" xfId="487"/>
    <cellStyle name="Tickmark" xfId="488"/>
    <cellStyle name="Title" xfId="489"/>
    <cellStyle name="Title: Major" xfId="490"/>
    <cellStyle name="Title: Minor" xfId="491"/>
    <cellStyle name="Title: Worksheet" xfId="492"/>
    <cellStyle name="Total" xfId="493"/>
    <cellStyle name="Total4 - Style4" xfId="494"/>
    <cellStyle name="Warning Text" xfId="4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peder\My%20Documents\SOG\Revised%20Final%20SOG%2003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#%202011%20GRC\RebuttalFiling2011%20GRC\Electric%20Model%202011%20GRC%20Rebutt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OPSTATS-RELEAS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9.140625" style="1" customWidth="1"/>
    <col min="2" max="2" width="40.7109375" style="1" customWidth="1"/>
    <col min="3" max="4" width="15.7109375" style="1" customWidth="1"/>
    <col min="5" max="5" width="10.7109375" style="1" customWidth="1"/>
    <col min="6" max="16384" width="9.140625" style="1" customWidth="1"/>
  </cols>
  <sheetData>
    <row r="1" spans="1:5" ht="12.75">
      <c r="A1" s="2"/>
      <c r="D1"/>
      <c r="E1" s="17"/>
    </row>
    <row r="2" spans="4:5" ht="13.5" thickBot="1">
      <c r="D2"/>
      <c r="E2" s="17" t="s">
        <v>87</v>
      </c>
    </row>
    <row r="3" spans="1:5" ht="14.25" thickBot="1" thickTop="1">
      <c r="A3" s="3"/>
      <c r="B3" s="3"/>
      <c r="C3" s="3"/>
      <c r="D3"/>
      <c r="E3" s="4" t="s">
        <v>86</v>
      </c>
    </row>
    <row r="4" spans="1:4" ht="13.5" thickTop="1">
      <c r="A4" s="3"/>
      <c r="B4" s="3"/>
      <c r="C4" s="3"/>
      <c r="D4" s="3"/>
    </row>
    <row r="5" spans="1:5" ht="12.75">
      <c r="A5" s="61" t="s">
        <v>64</v>
      </c>
      <c r="B5" s="61"/>
      <c r="C5" s="61"/>
      <c r="D5" s="61"/>
      <c r="E5" s="61"/>
    </row>
    <row r="6" spans="1:5" ht="12.75">
      <c r="A6" s="62" t="s">
        <v>68</v>
      </c>
      <c r="B6" s="62"/>
      <c r="C6" s="62"/>
      <c r="D6" s="62"/>
      <c r="E6" s="62"/>
    </row>
    <row r="7" spans="1:5" ht="12.75">
      <c r="A7" s="62" t="s">
        <v>65</v>
      </c>
      <c r="B7" s="62"/>
      <c r="C7" s="62"/>
      <c r="D7" s="62"/>
      <c r="E7" s="62"/>
    </row>
    <row r="8" spans="1:5" ht="12.75">
      <c r="A8" s="62" t="s">
        <v>66</v>
      </c>
      <c r="B8" s="62"/>
      <c r="C8" s="62"/>
      <c r="D8" s="62"/>
      <c r="E8" s="62"/>
    </row>
    <row r="9" spans="1:5" ht="12.75">
      <c r="A9" s="63" t="s">
        <v>63</v>
      </c>
      <c r="B9" s="63"/>
      <c r="C9" s="63"/>
      <c r="D9" s="63"/>
      <c r="E9" s="63"/>
    </row>
    <row r="10" spans="1:5" ht="12.75">
      <c r="A10" s="47"/>
      <c r="B10" s="47"/>
      <c r="C10" s="47"/>
      <c r="D10" s="47"/>
      <c r="E10" s="47"/>
    </row>
    <row r="11" spans="1:4" ht="12.75">
      <c r="A11" s="5" t="s">
        <v>1</v>
      </c>
      <c r="B11" s="3"/>
      <c r="C11" s="3"/>
      <c r="D11" s="6" t="s">
        <v>0</v>
      </c>
    </row>
    <row r="12" spans="1:4" ht="12.75">
      <c r="A12" s="7" t="s">
        <v>2</v>
      </c>
      <c r="B12" s="8" t="s">
        <v>3</v>
      </c>
      <c r="C12" s="9"/>
      <c r="D12" s="9" t="s">
        <v>4</v>
      </c>
    </row>
    <row r="13" spans="1:4" ht="12.75">
      <c r="A13" s="10"/>
      <c r="B13" s="11"/>
      <c r="C13" s="12"/>
      <c r="D13" s="13"/>
    </row>
    <row r="14" spans="1:4" ht="13.5">
      <c r="A14" s="10">
        <v>1</v>
      </c>
      <c r="B14" s="11" t="s">
        <v>5</v>
      </c>
      <c r="C14" s="79">
        <f>'Electric Summary'!G48</f>
        <v>4893796925</v>
      </c>
      <c r="D14" s="13" t="s">
        <v>0</v>
      </c>
    </row>
    <row r="15" spans="1:4" ht="13.5">
      <c r="A15" s="10">
        <f aca="true" t="shared" si="0" ref="A15:A24">A14+1</f>
        <v>2</v>
      </c>
      <c r="B15" s="11" t="s">
        <v>0</v>
      </c>
      <c r="C15" s="80" t="s">
        <v>0</v>
      </c>
      <c r="D15" s="81" t="s">
        <v>0</v>
      </c>
    </row>
    <row r="16" spans="1:4" ht="13.5">
      <c r="A16" s="10">
        <f t="shared" si="0"/>
        <v>3</v>
      </c>
      <c r="B16" s="22" t="s">
        <v>67</v>
      </c>
      <c r="C16" s="76">
        <f>C14</f>
        <v>4893796925</v>
      </c>
      <c r="D16" s="81"/>
    </row>
    <row r="17" spans="1:4" ht="13.5">
      <c r="A17" s="10">
        <f t="shared" si="0"/>
        <v>4</v>
      </c>
      <c r="B17" s="15"/>
      <c r="C17" s="82"/>
      <c r="D17" s="83"/>
    </row>
    <row r="18" spans="1:4" ht="13.5">
      <c r="A18" s="10">
        <f t="shared" si="0"/>
        <v>5</v>
      </c>
      <c r="B18" s="11" t="s">
        <v>6</v>
      </c>
      <c r="C18" s="84">
        <f>'Cost of Capital'!E13+'Cost of Capital'!E14</f>
        <v>0.031</v>
      </c>
      <c r="D18" s="14" t="s">
        <v>0</v>
      </c>
    </row>
    <row r="19" spans="1:4" ht="13.5">
      <c r="A19" s="10">
        <f t="shared" si="0"/>
        <v>6</v>
      </c>
      <c r="B19" s="11" t="s">
        <v>7</v>
      </c>
      <c r="C19" s="85"/>
      <c r="D19" s="86">
        <f>+C16*C18</f>
        <v>151707704.675</v>
      </c>
    </row>
    <row r="20" spans="1:4" ht="12.75">
      <c r="A20" s="10">
        <f t="shared" si="0"/>
        <v>7</v>
      </c>
      <c r="B20" s="15"/>
      <c r="C20" s="87"/>
      <c r="D20" s="88"/>
    </row>
    <row r="21" spans="1:4" ht="13.5">
      <c r="A21" s="10">
        <f t="shared" si="0"/>
        <v>8</v>
      </c>
      <c r="B21" s="15" t="s">
        <v>10</v>
      </c>
      <c r="C21" s="85"/>
      <c r="D21" s="89">
        <f>-D19</f>
        <v>-151707704.675</v>
      </c>
    </row>
    <row r="22" spans="1:4" ht="13.5">
      <c r="A22" s="10">
        <f t="shared" si="0"/>
        <v>9</v>
      </c>
      <c r="B22" s="15" t="s">
        <v>0</v>
      </c>
      <c r="C22" s="90"/>
      <c r="D22" s="91" t="s">
        <v>0</v>
      </c>
    </row>
    <row r="23" spans="1:4" ht="13.5">
      <c r="A23" s="10">
        <f t="shared" si="0"/>
        <v>10</v>
      </c>
      <c r="B23" s="15" t="s">
        <v>8</v>
      </c>
      <c r="C23" s="92">
        <v>0.35</v>
      </c>
      <c r="D23" s="93">
        <f>D21*0.35</f>
        <v>-53097696.636250004</v>
      </c>
    </row>
    <row r="24" spans="1:4" ht="14.25" thickBot="1">
      <c r="A24" s="10">
        <f t="shared" si="0"/>
        <v>11</v>
      </c>
      <c r="B24" s="15" t="s">
        <v>9</v>
      </c>
      <c r="C24" s="85"/>
      <c r="D24" s="94">
        <f>-D23</f>
        <v>53097696.636250004</v>
      </c>
    </row>
    <row r="25" spans="1:4" ht="13.5" thickTop="1">
      <c r="A25" s="10"/>
      <c r="B25" s="15"/>
      <c r="C25" s="16"/>
      <c r="D25" s="14"/>
    </row>
  </sheetData>
  <sheetProtection/>
  <mergeCells count="5">
    <mergeCell ref="A5:E5"/>
    <mergeCell ref="A6:E6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6" sqref="B26:B27"/>
    </sheetView>
  </sheetViews>
  <sheetFormatPr defaultColWidth="9.140625" defaultRowHeight="12.75"/>
  <cols>
    <col min="2" max="2" width="41.7109375" style="0" bestFit="1" customWidth="1"/>
    <col min="3" max="3" width="11.7109375" style="0" customWidth="1"/>
    <col min="4" max="4" width="7.57421875" style="0" bestFit="1" customWidth="1"/>
    <col min="5" max="5" width="10.421875" style="0" customWidth="1"/>
  </cols>
  <sheetData>
    <row r="1" ht="13.5" thickBot="1">
      <c r="E1" s="49" t="s">
        <v>85</v>
      </c>
    </row>
    <row r="2" ht="14.25" thickBot="1" thickTop="1">
      <c r="E2" s="50">
        <v>22.02</v>
      </c>
    </row>
    <row r="3" ht="13.5" thickTop="1"/>
    <row r="4" spans="1:5" ht="12.75">
      <c r="A4" s="18" t="s">
        <v>69</v>
      </c>
      <c r="B4" s="19"/>
      <c r="C4" s="20"/>
      <c r="D4" s="20"/>
      <c r="E4" s="20"/>
    </row>
    <row r="5" spans="1:5" ht="12.75">
      <c r="A5" s="20" t="s">
        <v>11</v>
      </c>
      <c r="B5" s="19"/>
      <c r="C5" s="20"/>
      <c r="D5" s="20"/>
      <c r="E5" s="20"/>
    </row>
    <row r="6" spans="1:5" ht="12.75">
      <c r="A6" s="20" t="s">
        <v>62</v>
      </c>
      <c r="B6" s="19"/>
      <c r="C6" s="20"/>
      <c r="D6" s="20"/>
      <c r="E6" s="20"/>
    </row>
    <row r="7" spans="1:5" ht="12.75">
      <c r="A7" s="63" t="s">
        <v>63</v>
      </c>
      <c r="B7" s="63"/>
      <c r="C7" s="63"/>
      <c r="D7" s="63"/>
      <c r="E7" s="63"/>
    </row>
    <row r="8" spans="1:5" ht="12.75">
      <c r="A8" s="21"/>
      <c r="B8" s="22"/>
      <c r="C8" s="22"/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3" t="s">
        <v>1</v>
      </c>
      <c r="B10" s="22"/>
      <c r="C10" s="24" t="s">
        <v>12</v>
      </c>
      <c r="D10" s="24"/>
      <c r="E10" s="24" t="s">
        <v>13</v>
      </c>
    </row>
    <row r="11" spans="1:5" ht="12.75">
      <c r="A11" s="25" t="s">
        <v>2</v>
      </c>
      <c r="B11" s="26" t="s">
        <v>3</v>
      </c>
      <c r="C11" s="27" t="s">
        <v>14</v>
      </c>
      <c r="D11" s="27" t="s">
        <v>15</v>
      </c>
      <c r="E11" s="27" t="s">
        <v>16</v>
      </c>
    </row>
    <row r="12" spans="1:5" ht="12.75">
      <c r="A12" s="28"/>
      <c r="B12" s="28"/>
      <c r="C12" s="28"/>
      <c r="D12" s="28"/>
      <c r="E12" s="28"/>
    </row>
    <row r="13" spans="1:5" ht="13.5">
      <c r="A13" s="24">
        <v>1</v>
      </c>
      <c r="B13" s="22" t="s">
        <v>17</v>
      </c>
      <c r="C13" s="29">
        <v>0.04</v>
      </c>
      <c r="D13" s="64">
        <v>0.0268</v>
      </c>
      <c r="E13" s="29">
        <f>ROUND(C13*D13,4)</f>
        <v>0.0011</v>
      </c>
    </row>
    <row r="14" spans="1:5" ht="13.5">
      <c r="A14" s="24">
        <v>2</v>
      </c>
      <c r="B14" s="22" t="s">
        <v>18</v>
      </c>
      <c r="C14" s="29">
        <v>0.48</v>
      </c>
      <c r="D14" s="64">
        <v>0.0622</v>
      </c>
      <c r="E14" s="29">
        <f>ROUND(C14*D14,4)</f>
        <v>0.0299</v>
      </c>
    </row>
    <row r="15" spans="1:5" ht="12.75">
      <c r="A15" s="24">
        <v>3</v>
      </c>
      <c r="B15" s="22" t="s">
        <v>19</v>
      </c>
      <c r="C15" s="29">
        <v>0</v>
      </c>
      <c r="D15" s="29">
        <v>0</v>
      </c>
      <c r="E15" s="29">
        <f>ROUND(C15*D15,4)</f>
        <v>0</v>
      </c>
    </row>
    <row r="16" spans="1:5" ht="13.5">
      <c r="A16" s="24">
        <v>4</v>
      </c>
      <c r="B16" s="22" t="s">
        <v>20</v>
      </c>
      <c r="C16" s="30">
        <v>0.48</v>
      </c>
      <c r="D16" s="65">
        <v>0.1075</v>
      </c>
      <c r="E16" s="29">
        <f>ROUND(C16*D16,4)</f>
        <v>0.0516</v>
      </c>
    </row>
    <row r="17" spans="1:5" ht="12.75">
      <c r="A17" s="24">
        <v>5</v>
      </c>
      <c r="B17" s="22" t="s">
        <v>21</v>
      </c>
      <c r="C17" s="32">
        <v>1</v>
      </c>
      <c r="D17" s="29"/>
      <c r="E17" s="32">
        <f>SUM(E13:E16)</f>
        <v>0.0826</v>
      </c>
    </row>
    <row r="18" spans="1:5" ht="12.75">
      <c r="A18" s="24">
        <v>6</v>
      </c>
      <c r="B18" s="22"/>
      <c r="C18" s="29"/>
      <c r="D18" s="29"/>
      <c r="E18" s="29"/>
    </row>
    <row r="19" spans="1:5" ht="12.75">
      <c r="A19" s="24">
        <v>7</v>
      </c>
      <c r="B19" s="22" t="s">
        <v>22</v>
      </c>
      <c r="C19" s="29">
        <f>C13</f>
        <v>0.04</v>
      </c>
      <c r="D19" s="29">
        <f>D13*0.65</f>
        <v>0.01742</v>
      </c>
      <c r="E19" s="29">
        <f>ROUND(C19*D19,4)</f>
        <v>0.0007</v>
      </c>
    </row>
    <row r="20" spans="1:5" ht="12.75">
      <c r="A20" s="24">
        <v>8</v>
      </c>
      <c r="B20" s="22" t="s">
        <v>23</v>
      </c>
      <c r="C20" s="29">
        <f>C14</f>
        <v>0.48</v>
      </c>
      <c r="D20" s="29">
        <f>D14*0.65</f>
        <v>0.04043</v>
      </c>
      <c r="E20" s="29">
        <f>ROUND(C20*D20,4)</f>
        <v>0.0194</v>
      </c>
    </row>
    <row r="21" spans="1:5" ht="12.75">
      <c r="A21" s="24">
        <v>9</v>
      </c>
      <c r="B21" s="22" t="s">
        <v>19</v>
      </c>
      <c r="C21" s="29">
        <f>C15</f>
        <v>0</v>
      </c>
      <c r="D21" s="29">
        <f>D15</f>
        <v>0</v>
      </c>
      <c r="E21" s="29">
        <f>ROUND(C21*D21,4)</f>
        <v>0</v>
      </c>
    </row>
    <row r="22" spans="1:5" ht="12.75">
      <c r="A22" s="24">
        <v>10</v>
      </c>
      <c r="B22" s="22" t="s">
        <v>20</v>
      </c>
      <c r="C22" s="29">
        <f>C16</f>
        <v>0.48</v>
      </c>
      <c r="D22" s="31">
        <f>D16</f>
        <v>0.1075</v>
      </c>
      <c r="E22" s="29">
        <f>ROUND(C22*D22,4)</f>
        <v>0.0516</v>
      </c>
    </row>
    <row r="23" spans="1:5" ht="12.75">
      <c r="A23" s="24">
        <v>11</v>
      </c>
      <c r="B23" s="22" t="s">
        <v>24</v>
      </c>
      <c r="C23" s="32">
        <v>1</v>
      </c>
      <c r="D23" s="29"/>
      <c r="E23" s="32">
        <f>SUM(E19:E22)</f>
        <v>0.0717</v>
      </c>
    </row>
    <row r="29" ht="12.75">
      <c r="E29" t="s">
        <v>0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35.140625" style="0" bestFit="1" customWidth="1"/>
    <col min="3" max="3" width="14.7109375" style="0" customWidth="1"/>
    <col min="4" max="4" width="14.28125" style="0" bestFit="1" customWidth="1"/>
    <col min="5" max="5" width="15.140625" style="0" bestFit="1" customWidth="1"/>
    <col min="6" max="6" width="13.8515625" style="0" bestFit="1" customWidth="1"/>
    <col min="7" max="7" width="19.7109375" style="0" bestFit="1" customWidth="1"/>
  </cols>
  <sheetData>
    <row r="1" spans="1:7" ht="13.5" thickBot="1">
      <c r="A1" s="22"/>
      <c r="B1" s="22"/>
      <c r="C1" s="22"/>
      <c r="D1" s="22"/>
      <c r="E1" s="35"/>
      <c r="F1" s="22"/>
      <c r="G1" s="34" t="s">
        <v>88</v>
      </c>
    </row>
    <row r="2" spans="1:7" ht="14.25" thickBot="1" thickTop="1">
      <c r="A2" s="19"/>
      <c r="B2" s="19"/>
      <c r="C2" s="19"/>
      <c r="D2" s="19"/>
      <c r="E2" s="22"/>
      <c r="F2" s="22"/>
      <c r="G2" s="36">
        <v>19.01</v>
      </c>
    </row>
    <row r="3" spans="1:7" ht="13.5" thickTop="1">
      <c r="A3" s="18" t="s">
        <v>69</v>
      </c>
      <c r="B3" s="37"/>
      <c r="C3" s="37"/>
      <c r="D3" s="37"/>
      <c r="E3" s="38"/>
      <c r="F3" s="37"/>
      <c r="G3" s="37"/>
    </row>
    <row r="4" spans="1:7" ht="12.75">
      <c r="A4" s="39" t="s">
        <v>25</v>
      </c>
      <c r="B4" s="39"/>
      <c r="C4" s="39"/>
      <c r="D4" s="39"/>
      <c r="E4" s="39"/>
      <c r="F4" s="37"/>
      <c r="G4" s="37"/>
    </row>
    <row r="5" spans="1:7" ht="12.75">
      <c r="A5" s="37" t="s">
        <v>62</v>
      </c>
      <c r="B5" s="39"/>
      <c r="C5" s="39"/>
      <c r="D5" s="39"/>
      <c r="E5" s="39"/>
      <c r="F5" s="37"/>
      <c r="G5" s="37"/>
    </row>
    <row r="6" spans="1:7" ht="12.75">
      <c r="A6" s="37" t="s">
        <v>63</v>
      </c>
      <c r="B6" s="37"/>
      <c r="C6" s="37"/>
      <c r="D6" s="37"/>
      <c r="E6" s="37"/>
      <c r="F6" s="37"/>
      <c r="G6" s="37"/>
    </row>
    <row r="7" spans="1:7" ht="12.75">
      <c r="A7" s="40"/>
      <c r="B7" s="40"/>
      <c r="C7" s="40"/>
      <c r="D7" s="41"/>
      <c r="E7" s="41"/>
      <c r="F7" s="41"/>
      <c r="G7" s="41"/>
    </row>
    <row r="8" spans="1:7" ht="13.5">
      <c r="A8" s="33"/>
      <c r="B8" s="33"/>
      <c r="C8" s="42"/>
      <c r="D8" s="42"/>
      <c r="E8" s="42"/>
      <c r="F8" s="42"/>
      <c r="G8" s="42"/>
    </row>
    <row r="9" spans="1:7" ht="12.75">
      <c r="A9" s="33"/>
      <c r="B9" s="33"/>
      <c r="C9" s="23" t="s">
        <v>26</v>
      </c>
      <c r="D9" s="23"/>
      <c r="E9" s="23" t="s">
        <v>27</v>
      </c>
      <c r="F9" s="23" t="s">
        <v>28</v>
      </c>
      <c r="G9" s="23" t="s">
        <v>29</v>
      </c>
    </row>
    <row r="10" spans="1:7" ht="12.75">
      <c r="A10" s="23" t="s">
        <v>1</v>
      </c>
      <c r="B10" s="33"/>
      <c r="C10" s="23" t="s">
        <v>30</v>
      </c>
      <c r="D10" s="23" t="s">
        <v>21</v>
      </c>
      <c r="E10" s="23" t="s">
        <v>30</v>
      </c>
      <c r="F10" s="23" t="s">
        <v>31</v>
      </c>
      <c r="G10" s="23" t="s">
        <v>32</v>
      </c>
    </row>
    <row r="11" spans="1:7" ht="12.75">
      <c r="A11" s="25" t="s">
        <v>2</v>
      </c>
      <c r="B11" s="43"/>
      <c r="C11" s="25" t="s">
        <v>33</v>
      </c>
      <c r="D11" s="25" t="s">
        <v>34</v>
      </c>
      <c r="E11" s="25" t="s">
        <v>33</v>
      </c>
      <c r="F11" s="25" t="s">
        <v>35</v>
      </c>
      <c r="G11" s="25" t="s">
        <v>36</v>
      </c>
    </row>
    <row r="12" spans="1:7" ht="12.75">
      <c r="A12" s="22"/>
      <c r="B12" s="22"/>
      <c r="C12" s="22"/>
      <c r="D12" s="22"/>
      <c r="E12" s="22"/>
      <c r="F12" s="22"/>
      <c r="G12" s="22"/>
    </row>
    <row r="13" spans="1:7" ht="12.75">
      <c r="A13" s="24">
        <v>1</v>
      </c>
      <c r="B13" s="45" t="s">
        <v>70</v>
      </c>
      <c r="C13" s="44"/>
      <c r="D13" s="22"/>
      <c r="E13" s="22"/>
      <c r="F13" s="22"/>
      <c r="G13" s="22"/>
    </row>
    <row r="14" spans="1:7" ht="13.5">
      <c r="A14" s="24">
        <v>2</v>
      </c>
      <c r="B14" s="45" t="s">
        <v>37</v>
      </c>
      <c r="C14" s="51">
        <v>2042334319.11999</v>
      </c>
      <c r="D14" s="66">
        <v>-65220782.26043135</v>
      </c>
      <c r="E14" s="66">
        <v>1977113536.8595588</v>
      </c>
      <c r="F14" s="66">
        <v>125401321</v>
      </c>
      <c r="G14" s="66">
        <v>2102514857.8595588</v>
      </c>
    </row>
    <row r="15" spans="1:7" ht="12.75">
      <c r="A15" s="24">
        <v>3</v>
      </c>
      <c r="B15" s="45" t="s">
        <v>71</v>
      </c>
      <c r="C15" s="52">
        <v>350182.38</v>
      </c>
      <c r="D15" s="46">
        <v>867565.1399999999</v>
      </c>
      <c r="E15" s="46">
        <v>1217747.52</v>
      </c>
      <c r="F15" s="52">
        <v>591462</v>
      </c>
      <c r="G15" s="52">
        <v>1809209.52</v>
      </c>
    </row>
    <row r="16" spans="1:7" ht="13.5">
      <c r="A16" s="24">
        <v>4</v>
      </c>
      <c r="B16" s="45" t="s">
        <v>72</v>
      </c>
      <c r="C16" s="52">
        <v>201262557</v>
      </c>
      <c r="D16" s="69">
        <v>-178855858.6892983</v>
      </c>
      <c r="E16" s="69">
        <v>22406698.310701698</v>
      </c>
      <c r="F16" s="70"/>
      <c r="G16" s="70">
        <v>22406698.310701698</v>
      </c>
    </row>
    <row r="17" spans="1:7" ht="12.75">
      <c r="A17" s="24">
        <v>5</v>
      </c>
      <c r="B17" s="45" t="s">
        <v>38</v>
      </c>
      <c r="C17" s="53">
        <v>30706332.7599999</v>
      </c>
      <c r="D17" s="71">
        <v>5968010.25605987</v>
      </c>
      <c r="E17" s="71">
        <v>36674343.01605977</v>
      </c>
      <c r="F17" s="53"/>
      <c r="G17" s="53">
        <v>36674343.01605977</v>
      </c>
    </row>
    <row r="18" spans="1:7" ht="13.5">
      <c r="A18" s="24">
        <v>6</v>
      </c>
      <c r="B18" s="45" t="s">
        <v>39</v>
      </c>
      <c r="C18" s="54">
        <v>2274653391.25999</v>
      </c>
      <c r="D18" s="72">
        <v>-237241065.55366975</v>
      </c>
      <c r="E18" s="72">
        <v>2037412325.7063203</v>
      </c>
      <c r="F18" s="73">
        <v>125992783</v>
      </c>
      <c r="G18" s="73">
        <v>2163405108.7063203</v>
      </c>
    </row>
    <row r="19" spans="1:7" ht="12.75">
      <c r="A19" s="24">
        <v>7</v>
      </c>
      <c r="B19" s="22"/>
      <c r="C19" s="52"/>
      <c r="D19" s="13"/>
      <c r="E19" s="13"/>
      <c r="F19" s="52"/>
      <c r="G19" s="52"/>
    </row>
    <row r="20" spans="1:7" ht="12.75">
      <c r="A20" s="24">
        <v>8</v>
      </c>
      <c r="B20" s="45" t="s">
        <v>40</v>
      </c>
      <c r="C20" s="52"/>
      <c r="D20" s="13"/>
      <c r="E20" s="13"/>
      <c r="F20" s="52"/>
      <c r="G20" s="52"/>
    </row>
    <row r="21" spans="1:7" ht="12.75">
      <c r="A21" s="24">
        <v>9</v>
      </c>
      <c r="B21" s="22"/>
      <c r="C21" s="52"/>
      <c r="D21" s="22"/>
      <c r="E21" s="22"/>
      <c r="F21" s="52"/>
      <c r="G21" s="52"/>
    </row>
    <row r="22" spans="1:7" ht="12.75">
      <c r="A22" s="24">
        <v>10</v>
      </c>
      <c r="B22" s="45" t="s">
        <v>73</v>
      </c>
      <c r="C22" s="52"/>
      <c r="D22" s="13"/>
      <c r="E22" s="13"/>
      <c r="F22" s="52"/>
      <c r="G22" s="52"/>
    </row>
    <row r="23" spans="1:7" ht="13.5">
      <c r="A23" s="24">
        <v>11</v>
      </c>
      <c r="B23" s="45" t="s">
        <v>74</v>
      </c>
      <c r="C23" s="51">
        <v>268147071.16</v>
      </c>
      <c r="D23" s="66">
        <v>-18673912.153343122</v>
      </c>
      <c r="E23" s="66">
        <v>249473159.0066569</v>
      </c>
      <c r="F23" s="66">
        <v>0</v>
      </c>
      <c r="G23" s="66">
        <v>249473159.0066569</v>
      </c>
    </row>
    <row r="24" spans="1:7" ht="13.5">
      <c r="A24" s="24">
        <v>12</v>
      </c>
      <c r="B24" s="45" t="s">
        <v>75</v>
      </c>
      <c r="C24" s="52">
        <v>832711096.74</v>
      </c>
      <c r="D24" s="69">
        <v>-340999450.9147333</v>
      </c>
      <c r="E24" s="69">
        <v>491711645.8252667</v>
      </c>
      <c r="F24" s="70"/>
      <c r="G24" s="70">
        <v>491711645.8252667</v>
      </c>
    </row>
    <row r="25" spans="1:7" ht="13.5">
      <c r="A25" s="24">
        <v>13</v>
      </c>
      <c r="B25" s="45" t="s">
        <v>76</v>
      </c>
      <c r="C25" s="52">
        <v>78564669.0399999</v>
      </c>
      <c r="D25" s="69">
        <v>12053616.587372445</v>
      </c>
      <c r="E25" s="69">
        <v>90618285.62737235</v>
      </c>
      <c r="F25" s="70"/>
      <c r="G25" s="70">
        <v>90618285.62737235</v>
      </c>
    </row>
    <row r="26" spans="1:7" ht="12.75">
      <c r="A26" s="24">
        <v>14</v>
      </c>
      <c r="B26" s="22" t="s">
        <v>77</v>
      </c>
      <c r="C26" s="53">
        <v>-75109150.28</v>
      </c>
      <c r="D26" s="71">
        <v>75109150.28</v>
      </c>
      <c r="E26" s="71">
        <v>0</v>
      </c>
      <c r="F26" s="53"/>
      <c r="G26" s="53">
        <v>0</v>
      </c>
    </row>
    <row r="27" spans="1:7" ht="13.5">
      <c r="A27" s="24">
        <v>15</v>
      </c>
      <c r="B27" s="45" t="s">
        <v>41</v>
      </c>
      <c r="C27" s="54">
        <v>1104313686.66</v>
      </c>
      <c r="D27" s="72">
        <v>-272510596.200704</v>
      </c>
      <c r="E27" s="72">
        <v>831803090.459296</v>
      </c>
      <c r="F27" s="73">
        <v>0</v>
      </c>
      <c r="G27" s="73">
        <v>831803090.459296</v>
      </c>
    </row>
    <row r="28" spans="1:7" ht="12.75">
      <c r="A28" s="24">
        <v>16</v>
      </c>
      <c r="B28" s="45"/>
      <c r="C28" s="52"/>
      <c r="D28" s="44"/>
      <c r="E28" s="44"/>
      <c r="F28" s="52"/>
      <c r="G28" s="52"/>
    </row>
    <row r="29" spans="1:7" ht="13.5">
      <c r="A29" s="24">
        <v>17</v>
      </c>
      <c r="B29" s="59" t="s">
        <v>42</v>
      </c>
      <c r="C29" s="51">
        <v>102409191.68</v>
      </c>
      <c r="D29" s="66">
        <v>22163513.8499762</v>
      </c>
      <c r="E29" s="66">
        <v>124572705.5299762</v>
      </c>
      <c r="F29" s="66">
        <v>0</v>
      </c>
      <c r="G29" s="66">
        <v>124572705.5299762</v>
      </c>
    </row>
    <row r="30" spans="1:7" ht="13.5">
      <c r="A30" s="24">
        <v>18</v>
      </c>
      <c r="B30" s="45" t="s">
        <v>43</v>
      </c>
      <c r="C30" s="52">
        <v>11865442.94</v>
      </c>
      <c r="D30" s="74">
        <v>81664.96183012117</v>
      </c>
      <c r="E30" s="74">
        <v>11947107.90183012</v>
      </c>
      <c r="F30" s="70"/>
      <c r="G30" s="74">
        <v>11947107.90183012</v>
      </c>
    </row>
    <row r="31" spans="1:7" ht="13.5">
      <c r="A31" s="24">
        <v>19</v>
      </c>
      <c r="B31" s="45" t="s">
        <v>44</v>
      </c>
      <c r="C31" s="52">
        <v>82924735.1999998</v>
      </c>
      <c r="D31" s="74">
        <v>-1367811.2605473793</v>
      </c>
      <c r="E31" s="74">
        <v>81556923.93945241</v>
      </c>
      <c r="F31" s="70"/>
      <c r="G31" s="74">
        <v>81556923.93945241</v>
      </c>
    </row>
    <row r="32" spans="1:7" ht="13.5">
      <c r="A32" s="24">
        <v>20</v>
      </c>
      <c r="B32" s="45" t="s">
        <v>78</v>
      </c>
      <c r="C32" s="52">
        <v>50172085.519204006</v>
      </c>
      <c r="D32" s="74">
        <v>-2695192.9112177812</v>
      </c>
      <c r="E32" s="74">
        <v>47476892.60798623</v>
      </c>
      <c r="F32" s="70">
        <v>559911.927652</v>
      </c>
      <c r="G32" s="74">
        <v>48036804.53563823</v>
      </c>
    </row>
    <row r="33" spans="1:7" ht="13.5">
      <c r="A33" s="24">
        <v>21</v>
      </c>
      <c r="B33" s="45" t="s">
        <v>45</v>
      </c>
      <c r="C33" s="52">
        <v>13431631.961951999</v>
      </c>
      <c r="D33" s="74">
        <v>-11734878.461308487</v>
      </c>
      <c r="E33" s="74">
        <v>1696753.5006435122</v>
      </c>
      <c r="F33" s="70"/>
      <c r="G33" s="74">
        <v>1696753.5006435122</v>
      </c>
    </row>
    <row r="34" spans="1:7" ht="12.75">
      <c r="A34" s="24">
        <v>22</v>
      </c>
      <c r="B34" s="45" t="s">
        <v>46</v>
      </c>
      <c r="C34" s="52">
        <v>75336909.45</v>
      </c>
      <c r="D34" s="75">
        <v>-75334320</v>
      </c>
      <c r="E34" s="75">
        <v>2589.4500000029802</v>
      </c>
      <c r="F34" s="52"/>
      <c r="G34" s="75">
        <v>2589.4500000029802</v>
      </c>
    </row>
    <row r="35" spans="1:7" ht="13.5">
      <c r="A35" s="24">
        <v>23</v>
      </c>
      <c r="B35" s="45" t="s">
        <v>47</v>
      </c>
      <c r="C35" s="52">
        <v>94643935.0786519</v>
      </c>
      <c r="D35" s="74">
        <v>5227794.821486358</v>
      </c>
      <c r="E35" s="74">
        <v>99871729.90013826</v>
      </c>
      <c r="F35" s="70">
        <v>251985.566</v>
      </c>
      <c r="G35" s="74">
        <v>100123715.46613826</v>
      </c>
    </row>
    <row r="36" spans="1:7" ht="13.5">
      <c r="A36" s="24">
        <v>24</v>
      </c>
      <c r="B36" s="45" t="s">
        <v>48</v>
      </c>
      <c r="C36" s="52">
        <v>190245449.44014102</v>
      </c>
      <c r="D36" s="74">
        <v>29260096.694662444</v>
      </c>
      <c r="E36" s="74">
        <v>219505546.13480347</v>
      </c>
      <c r="F36" s="70"/>
      <c r="G36" s="74">
        <v>219505546.13480347</v>
      </c>
    </row>
    <row r="37" spans="1:7" ht="12.75">
      <c r="A37" s="24">
        <v>25</v>
      </c>
      <c r="B37" s="45" t="s">
        <v>49</v>
      </c>
      <c r="C37" s="52">
        <v>40184320.893569</v>
      </c>
      <c r="D37" s="75">
        <v>-236432.5097660905</v>
      </c>
      <c r="E37" s="75">
        <v>39947888.38380291</v>
      </c>
      <c r="F37" s="52"/>
      <c r="G37" s="75">
        <v>39947888.38380291</v>
      </c>
    </row>
    <row r="38" spans="1:7" ht="12.75">
      <c r="A38" s="24">
        <v>26</v>
      </c>
      <c r="B38" s="59" t="s">
        <v>79</v>
      </c>
      <c r="C38" s="52">
        <v>17493030.99</v>
      </c>
      <c r="D38" s="75">
        <v>-552298.4489539622</v>
      </c>
      <c r="E38" s="75">
        <v>16940732.541046035</v>
      </c>
      <c r="F38" s="52"/>
      <c r="G38" s="75">
        <v>16940732.541046035</v>
      </c>
    </row>
    <row r="39" spans="1:7" ht="13.5">
      <c r="A39" s="24">
        <v>27</v>
      </c>
      <c r="B39" s="45" t="s">
        <v>50</v>
      </c>
      <c r="C39" s="52">
        <v>30169560.11</v>
      </c>
      <c r="D39" s="74">
        <v>-20910151.433684587</v>
      </c>
      <c r="E39" s="74">
        <v>9259408.676315412</v>
      </c>
      <c r="F39" s="70"/>
      <c r="G39" s="74">
        <v>9259408.676315412</v>
      </c>
    </row>
    <row r="40" spans="1:7" ht="12.75">
      <c r="A40" s="24">
        <v>28</v>
      </c>
      <c r="B40" s="22" t="s">
        <v>80</v>
      </c>
      <c r="C40" s="52">
        <v>166953096.899999</v>
      </c>
      <c r="D40" s="75">
        <v>-166953096.899999</v>
      </c>
      <c r="E40" s="75">
        <v>0</v>
      </c>
      <c r="F40" s="52"/>
      <c r="G40" s="75">
        <v>0</v>
      </c>
    </row>
    <row r="41" spans="1:7" ht="13.5">
      <c r="A41" s="24">
        <v>29</v>
      </c>
      <c r="B41" s="45" t="s">
        <v>51</v>
      </c>
      <c r="C41" s="52">
        <v>193255906.606986</v>
      </c>
      <c r="D41" s="74">
        <v>-67661690.00250848</v>
      </c>
      <c r="E41" s="74">
        <v>125594216.60447751</v>
      </c>
      <c r="F41" s="70">
        <v>4858029.726914001</v>
      </c>
      <c r="G41" s="74">
        <v>130452246.33139151</v>
      </c>
    </row>
    <row r="42" spans="1:7" ht="13.5">
      <c r="A42" s="24">
        <v>30</v>
      </c>
      <c r="B42" s="45" t="s">
        <v>52</v>
      </c>
      <c r="C42" s="52">
        <v>16263334</v>
      </c>
      <c r="D42" s="74">
        <v>-83510159.76471369</v>
      </c>
      <c r="E42" s="74">
        <v>-67246825.76471369</v>
      </c>
      <c r="F42" s="70">
        <v>42112961.724967</v>
      </c>
      <c r="G42" s="74">
        <v>-25133864.039746687</v>
      </c>
    </row>
    <row r="43" spans="1:7" ht="12.75">
      <c r="A43" s="24">
        <v>31</v>
      </c>
      <c r="B43" s="22" t="s">
        <v>53</v>
      </c>
      <c r="C43" s="52">
        <v>-32436237.481</v>
      </c>
      <c r="D43" s="71">
        <v>200902070.79421562</v>
      </c>
      <c r="E43" s="71">
        <v>168465833.3132156</v>
      </c>
      <c r="F43" s="52"/>
      <c r="G43" s="71">
        <v>168465833.3132156</v>
      </c>
    </row>
    <row r="44" spans="1:7" ht="13.5">
      <c r="A44" s="24">
        <v>32</v>
      </c>
      <c r="B44" s="45" t="s">
        <v>54</v>
      </c>
      <c r="C44" s="55">
        <v>2157226079.9495025</v>
      </c>
      <c r="D44" s="76">
        <v>-445831486.77123266</v>
      </c>
      <c r="E44" s="76">
        <v>1711394593.1782699</v>
      </c>
      <c r="F44" s="76">
        <v>47782888.94553301</v>
      </c>
      <c r="G44" s="76">
        <v>1759177482.1238031</v>
      </c>
    </row>
    <row r="45" spans="1:7" ht="13.5">
      <c r="A45" s="24">
        <v>33</v>
      </c>
      <c r="B45" s="22"/>
      <c r="C45" s="52"/>
      <c r="D45" s="72"/>
      <c r="E45" s="72"/>
      <c r="F45" s="70"/>
      <c r="G45" s="72"/>
    </row>
    <row r="46" spans="1:7" ht="13.5">
      <c r="A46" s="24">
        <v>34</v>
      </c>
      <c r="B46" s="45" t="s">
        <v>55</v>
      </c>
      <c r="C46" s="51">
        <v>117427311.31048775</v>
      </c>
      <c r="D46" s="66">
        <v>208590421.2175629</v>
      </c>
      <c r="E46" s="66">
        <v>326017732.5280504</v>
      </c>
      <c r="F46" s="66">
        <v>78209894.054467</v>
      </c>
      <c r="G46" s="66">
        <v>404227626.58251715</v>
      </c>
    </row>
    <row r="47" spans="1:7" ht="13.5">
      <c r="A47" s="24">
        <v>35</v>
      </c>
      <c r="B47" s="22"/>
      <c r="C47" s="48"/>
      <c r="D47" s="77"/>
      <c r="E47" s="77" t="s">
        <v>0</v>
      </c>
      <c r="F47" s="77"/>
      <c r="G47" s="77" t="s">
        <v>0</v>
      </c>
    </row>
    <row r="48" spans="1:7" ht="13.5">
      <c r="A48" s="24">
        <v>36</v>
      </c>
      <c r="B48" s="45" t="s">
        <v>56</v>
      </c>
      <c r="C48" s="51">
        <v>4100870912.6820273</v>
      </c>
      <c r="D48" s="66">
        <v>792926011.8296384</v>
      </c>
      <c r="E48" s="66">
        <v>4893796925</v>
      </c>
      <c r="F48" s="66">
        <v>0</v>
      </c>
      <c r="G48" s="66">
        <v>4893796925</v>
      </c>
    </row>
    <row r="49" spans="1:7" ht="13.5">
      <c r="A49" s="24">
        <v>37</v>
      </c>
      <c r="B49" s="22"/>
      <c r="C49" s="51"/>
      <c r="D49" s="66"/>
      <c r="E49" s="66"/>
      <c r="F49" s="66"/>
      <c r="G49" s="66"/>
    </row>
    <row r="50" spans="1:7" ht="13.5">
      <c r="A50" s="24">
        <v>38</v>
      </c>
      <c r="B50" s="45" t="s">
        <v>57</v>
      </c>
      <c r="C50" s="56">
        <v>0.028634725113473185</v>
      </c>
      <c r="D50" s="69"/>
      <c r="E50" s="78">
        <v>0.06661856581391563</v>
      </c>
      <c r="F50" s="69"/>
      <c r="G50" s="78">
        <v>0.08260000011801004</v>
      </c>
    </row>
    <row r="51" spans="1:7" ht="12.75">
      <c r="A51" s="24">
        <v>39</v>
      </c>
      <c r="B51" s="22"/>
      <c r="C51" s="51"/>
      <c r="D51" s="51"/>
      <c r="E51" s="51"/>
      <c r="F51" s="51" t="s">
        <v>0</v>
      </c>
      <c r="G51" s="51"/>
    </row>
    <row r="52" spans="1:7" ht="12.75">
      <c r="A52" s="24">
        <v>40</v>
      </c>
      <c r="B52" s="22" t="s">
        <v>58</v>
      </c>
      <c r="C52" s="51"/>
      <c r="D52" s="51"/>
      <c r="E52" s="51"/>
      <c r="F52" s="51" t="s">
        <v>0</v>
      </c>
      <c r="G52" s="51"/>
    </row>
    <row r="53" spans="1:7" ht="13.5">
      <c r="A53" s="24">
        <v>41</v>
      </c>
      <c r="B53" s="60" t="s">
        <v>81</v>
      </c>
      <c r="C53" s="51">
        <v>7157671290.748807</v>
      </c>
      <c r="D53" s="66">
        <v>685730323.7936165</v>
      </c>
      <c r="E53" s="66">
        <v>7843401614.542423</v>
      </c>
      <c r="F53" s="51"/>
      <c r="G53" s="51"/>
    </row>
    <row r="54" spans="1:7" ht="13.5">
      <c r="A54" s="24">
        <v>42</v>
      </c>
      <c r="B54" s="60" t="s">
        <v>82</v>
      </c>
      <c r="C54" s="57">
        <v>-2758182029.4807525</v>
      </c>
      <c r="D54" s="67">
        <v>2336752.628985875</v>
      </c>
      <c r="E54" s="67">
        <v>-2755845276.8517666</v>
      </c>
      <c r="F54" s="57"/>
      <c r="G54" s="57"/>
    </row>
    <row r="55" spans="1:7" ht="13.5">
      <c r="A55" s="24">
        <v>43</v>
      </c>
      <c r="B55" s="22" t="s">
        <v>83</v>
      </c>
      <c r="C55" s="57">
        <v>241208022.97458333</v>
      </c>
      <c r="D55" s="67">
        <v>204441039.50337446</v>
      </c>
      <c r="E55" s="67">
        <v>445649062.4779578</v>
      </c>
      <c r="F55" s="57"/>
      <c r="G55" s="57"/>
    </row>
    <row r="56" spans="1:7" ht="13.5">
      <c r="A56" s="24">
        <v>44</v>
      </c>
      <c r="B56" s="22" t="s">
        <v>84</v>
      </c>
      <c r="C56" s="57">
        <v>-656658556.6968611</v>
      </c>
      <c r="D56" s="67">
        <v>-98203276.18414491</v>
      </c>
      <c r="E56" s="67">
        <v>-754861832.881006</v>
      </c>
      <c r="F56" s="57"/>
      <c r="G56" s="57"/>
    </row>
    <row r="57" spans="1:7" ht="13.5">
      <c r="A57" s="24">
        <v>45</v>
      </c>
      <c r="B57" s="22" t="s">
        <v>60</v>
      </c>
      <c r="C57" s="57">
        <v>204952589</v>
      </c>
      <c r="D57" s="67">
        <v>-1378827.912193805</v>
      </c>
      <c r="E57" s="67">
        <v>203573761.0878062</v>
      </c>
      <c r="F57" s="57"/>
      <c r="G57" s="57"/>
    </row>
    <row r="58" spans="1:7" ht="13.5">
      <c r="A58" s="24">
        <v>46</v>
      </c>
      <c r="B58" s="22" t="s">
        <v>59</v>
      </c>
      <c r="C58" s="57">
        <v>-88120403.86375</v>
      </c>
      <c r="D58" s="67">
        <v>0</v>
      </c>
      <c r="E58" s="67">
        <v>-88120403.86375</v>
      </c>
      <c r="F58" s="57"/>
      <c r="G58" s="57"/>
    </row>
    <row r="59" spans="1:7" ht="14.25" thickBot="1">
      <c r="A59" s="24">
        <v>47</v>
      </c>
      <c r="B59" s="22" t="s">
        <v>61</v>
      </c>
      <c r="C59" s="58">
        <v>4100870912.6820273</v>
      </c>
      <c r="D59" s="68">
        <v>792926011.8296382</v>
      </c>
      <c r="E59" s="68">
        <v>4893796924.511663</v>
      </c>
      <c r="F59" s="58"/>
      <c r="G59" s="58"/>
    </row>
    <row r="60" ht="13.5" thickTop="1"/>
  </sheetData>
  <sheetProtection/>
  <printOptions/>
  <pageMargins left="0" right="0" top="0" bottom="0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Rob-zilla</cp:lastModifiedBy>
  <cp:lastPrinted>2010-08-27T17:52:46Z</cp:lastPrinted>
  <dcterms:created xsi:type="dcterms:W3CDTF">2003-11-18T15:25:13Z</dcterms:created>
  <dcterms:modified xsi:type="dcterms:W3CDTF">2012-01-12T17:56:24Z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